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0" tabRatio="990" activeTab="2"/>
  </bookViews>
  <sheets>
    <sheet name="SUMMER 2017 CO2G " sheetId="1" r:id="rId1"/>
    <sheet name="WINTER 2017 CO5G" sheetId="2" r:id="rId2"/>
    <sheet name="WINTER 2017 CO3G" sheetId="3" r:id="rId3"/>
    <sheet name="D8 CO5G WINTER 2017" sheetId="4" r:id="rId4"/>
    <sheet name="CO2G4G6G" sheetId="5" r:id="rId5"/>
    <sheet name="co5g Bar graph" sheetId="6" r:id="rId6"/>
    <sheet name="UPDATED RESULT " sheetId="7" r:id="rId7"/>
    <sheet name="Bar graph" sheetId="8" r:id="rId8"/>
    <sheet name="D8 CO3G Winter 17" sheetId="9" r:id="rId9"/>
    <sheet name="co3G BAR GRAPG" sheetId="10" r:id="rId10"/>
    <sheet name="D9 Summer2017" sheetId="11" r:id="rId11"/>
    <sheet name="D9 Winter 2016" sheetId="12" r:id="rId12"/>
    <sheet name="Sheet15" sheetId="13" r:id="rId13"/>
    <sheet name="Sheet14" sheetId="14" r:id="rId14"/>
    <sheet name="Sheet16" sheetId="15" r:id="rId15"/>
    <sheet name="Sheet17" sheetId="16" r:id="rId16"/>
  </sheets>
  <definedNames>
    <definedName name="_xlnm._FilterDatabase" localSheetId="4">CO2G4G6G!$L$1:$L$82</definedName>
    <definedName name="_xlnm._FilterDatabase" localSheetId="0">'SUMMER 2017 CO2G '!$J$1:$J$135</definedName>
    <definedName name="_xlnm._FilterDatabase" localSheetId="1">'WINTER 2017 CO5G'!$H$1:$H$140</definedName>
    <definedName name="_FilterDatabase_0" localSheetId="4">CO2G4G6G!$L$1:$L$82</definedName>
    <definedName name="_FilterDatabase_0" localSheetId="0">'SUMMER 2017 CO2G '!$J$1:$J$135</definedName>
    <definedName name="_FilterDatabase_0" localSheetId="1">'WINTER 2017 CO5G'!$H$1:$H$140</definedName>
    <definedName name="_FilterDatabase_0_0" localSheetId="4">CO2G4G6G!$L$1:$L$82</definedName>
    <definedName name="_FilterDatabase_0_0" localSheetId="0">'SUMMER 2017 CO2G '!$J$1:$J$135</definedName>
    <definedName name="_FilterDatabase_0_0" localSheetId="1">'WINTER 2017 CO5G'!$H$1:$H$140</definedName>
    <definedName name="_FilterDatabase_0_0_0" localSheetId="4">CO2G4G6G!$L$1:$L$82</definedName>
    <definedName name="_FilterDatabase_0_0_0" localSheetId="0">'SUMMER 2017 CO2G '!$J$1:$J$135</definedName>
    <definedName name="_FilterDatabase_0_0_0" localSheetId="1">'WINTER 2017 CO5G'!$H$1:$H$140</definedName>
    <definedName name="_FilterDatabase_0_0_0_0" localSheetId="4">CO2G4G6G!$L$1:$L$82</definedName>
    <definedName name="_FilterDatabase_0_0_0_0" localSheetId="0">'SUMMER 2017 CO2G '!$J$1:$J$135</definedName>
    <definedName name="_FilterDatabase_0_0_0_0" localSheetId="1">'WINTER 2017 CO5G'!$H$1:$H$140</definedName>
    <definedName name="_FilterDatabase_0_0_0_0_0" localSheetId="4">CO2G4G6G!$L$1:$L$82</definedName>
    <definedName name="_FilterDatabase_0_0_0_0_0" localSheetId="0">'SUMMER 2017 CO2G '!$J$1:$J$135</definedName>
    <definedName name="_FilterDatabase_0_0_0_0_0" localSheetId="1">'WINTER 2017 CO5G'!$H$1:$H$140</definedName>
    <definedName name="_FilterDatabase_0_0_0_0_0_0" localSheetId="4">CO2G4G6G!$L$1:$L$82</definedName>
    <definedName name="_FilterDatabase_0_0_0_0_0_0" localSheetId="0">'SUMMER 2017 CO2G '!$J$1:$J$135</definedName>
    <definedName name="_FilterDatabase_0_0_0_0_0_0" localSheetId="1">'WINTER 2017 CO5G'!$H$1:$H$140</definedName>
    <definedName name="_FilterDatabase_0_0_0_0_0_0_0" localSheetId="4">CO2G4G6G!$L$1:$L$82</definedName>
    <definedName name="_FilterDatabase_0_0_0_0_0_0_0" localSheetId="0">'SUMMER 2017 CO2G '!$J$1:$J$135</definedName>
    <definedName name="_FilterDatabase_0_0_0_0_0_0_0" localSheetId="1">'WINTER 2017 CO5G'!$H$1:$H$140</definedName>
    <definedName name="_FilterDatabase_0_0_0_0_0_0_0_0" localSheetId="4">CO2G4G6G!$L$1:$L$82</definedName>
    <definedName name="_FilterDatabase_0_0_0_0_0_0_0_0" localSheetId="0">'SUMMER 2017 CO2G '!$J$1:$J$135</definedName>
    <definedName name="_FilterDatabase_0_0_0_0_0_0_0_0" localSheetId="1">'WINTER 2017 CO5G'!$H$1:$H$140</definedName>
    <definedName name="_FilterDatabase_0_0_0_0_0_0_0_0_0" localSheetId="4">CO2G4G6G!$L$1:$L$82</definedName>
    <definedName name="_FilterDatabase_0_0_0_0_0_0_0_0_0" localSheetId="0">'SUMMER 2017 CO2G '!$J$1:$J$135</definedName>
    <definedName name="_FilterDatabase_0_0_0_0_0_0_0_0_0" localSheetId="1">'WINTER 2017 CO5G'!$H$1:$H$140</definedName>
    <definedName name="_FilterDatabase_0_0_0_0_0_0_0_0_0_0" localSheetId="4">CO2G4G6G!$L$1:$L$82</definedName>
    <definedName name="_FilterDatabase_0_0_0_0_0_0_0_0_0_0" localSheetId="0">'SUMMER 2017 CO2G '!$J$1:$J$135</definedName>
    <definedName name="_FilterDatabase_0_0_0_0_0_0_0_0_0_0" localSheetId="1">'WINTER 2017 CO5G'!$H$1:$H$140</definedName>
    <definedName name="_xlnm.Print_Area" localSheetId="9">'co3G BAR GRAPG'!$A$1:$K$25</definedName>
    <definedName name="_xlnm.Print_Area" localSheetId="5">'co5g Bar graph'!$A$1:$L$32</definedName>
    <definedName name="_xlnm.Print_Area" localSheetId="8">'D8 CO3G Winter 17'!$A$1:$J$26</definedName>
    <definedName name="_xlnm.Print_Area" localSheetId="10">'D9 Summer2017'!$A$1:$J$34</definedName>
    <definedName name="_xlnm.Print_Area" localSheetId="11">'D9 Winter 2016'!$A$1:$J$32</definedName>
    <definedName name="_xlnm.Print_Area" localSheetId="6">'UPDATED RESULT '!$A$2:$L$24</definedName>
    <definedName name="Print_Area_0" localSheetId="9">'co3G BAR GRAPG'!$A$1:$K$25</definedName>
    <definedName name="Print_Area_0" localSheetId="5">'co5g Bar graph'!$A$1:$L$32</definedName>
    <definedName name="Print_Area_0" localSheetId="8">'D8 CO3G Winter 17'!$A$1:$J$26</definedName>
    <definedName name="Print_Area_0" localSheetId="10">'D9 Summer2017'!$A$1:$J$34</definedName>
    <definedName name="Print_Area_0" localSheetId="11">'D9 Winter 2016'!$A$1:$J$32</definedName>
    <definedName name="Print_Area_0" localSheetId="6">'UPDATED RESULT '!$A$2:$L$24</definedName>
    <definedName name="Print_Area_0_0" localSheetId="9">'co3G BAR GRAPG'!$A$1:$K$25</definedName>
    <definedName name="Print_Area_0_0" localSheetId="5">'co5g Bar graph'!$A$1:$L$32</definedName>
    <definedName name="Print_Area_0_0" localSheetId="8">'D8 CO3G Winter 17'!$A$1:$J$26</definedName>
    <definedName name="Print_Area_0_0" localSheetId="10">'D9 Summer2017'!$A$1:$J$34</definedName>
    <definedName name="Print_Area_0_0" localSheetId="11">'D9 Winter 2016'!$A$1:$J$32</definedName>
    <definedName name="Print_Area_0_0" localSheetId="6">'UPDATED RESULT '!$A$2:$L$24</definedName>
    <definedName name="Print_Area_0_0_0" localSheetId="9">'co3G BAR GRAPG'!$A$1:$K$25</definedName>
    <definedName name="Print_Area_0_0_0" localSheetId="5">'co5g Bar graph'!$A$1:$L$32</definedName>
    <definedName name="Print_Area_0_0_0" localSheetId="8">'D8 CO3G Winter 17'!$A$1:$J$26</definedName>
    <definedName name="Print_Area_0_0_0" localSheetId="10">'D9 Summer2017'!$A$1:$J$34</definedName>
    <definedName name="Print_Area_0_0_0" localSheetId="11">'D9 Winter 2016'!$A$1:$J$32</definedName>
    <definedName name="Print_Area_0_0_0" localSheetId="6">'UPDATED RESULT '!$A$2:$L$24</definedName>
    <definedName name="Print_Area_0_0_0_0" localSheetId="9">'co3G BAR GRAPG'!$A$1:$K$25</definedName>
    <definedName name="Print_Area_0_0_0_0" localSheetId="5">'co5g Bar graph'!$A$1:$L$32</definedName>
    <definedName name="Print_Area_0_0_0_0" localSheetId="8">'D8 CO3G Winter 17'!$A$1:$J$26</definedName>
    <definedName name="Print_Area_0_0_0_0" localSheetId="10">'D9 Summer2017'!$A$1:$J$34</definedName>
    <definedName name="Print_Area_0_0_0_0" localSheetId="11">'D9 Winter 2016'!$A$1:$J$32</definedName>
    <definedName name="Print_Area_0_0_0_0" localSheetId="6">'UPDATED RESULT '!$A$2:$L$24</definedName>
    <definedName name="Print_Area_0_0_0_0_0" localSheetId="9">'co3G BAR GRAPG'!$A$1:$K$25</definedName>
    <definedName name="Print_Area_0_0_0_0_0" localSheetId="5">'co5g Bar graph'!$A$1:$L$32</definedName>
    <definedName name="Print_Area_0_0_0_0_0" localSheetId="8">'D8 CO3G Winter 17'!$A$1:$J$26</definedName>
    <definedName name="Print_Area_0_0_0_0_0" localSheetId="10">'D9 Summer2017'!$A$1:$J$34</definedName>
    <definedName name="Print_Area_0_0_0_0_0" localSheetId="11">'D9 Winter 2016'!$A$1:$J$32</definedName>
    <definedName name="Print_Area_0_0_0_0_0" localSheetId="6">'UPDATED RESULT '!$A$2:$L$24</definedName>
    <definedName name="Print_Area_0_0_0_0_0_0" localSheetId="9">'co3G BAR GRAPG'!$A$1:$K$25</definedName>
    <definedName name="Print_Area_0_0_0_0_0_0" localSheetId="5">'co5g Bar graph'!$A$1:$L$32</definedName>
    <definedName name="Print_Area_0_0_0_0_0_0" localSheetId="8">'D8 CO3G Winter 17'!$A$1:$J$26</definedName>
    <definedName name="Print_Area_0_0_0_0_0_0" localSheetId="10">'D9 Summer2017'!$A$1:$J$34</definedName>
    <definedName name="Print_Area_0_0_0_0_0_0" localSheetId="11">'D9 Winter 2016'!$A$1:$J$32</definedName>
    <definedName name="Print_Area_0_0_0_0_0_0" localSheetId="6">'UPDATED RESULT '!$A$2:$L$24</definedName>
    <definedName name="Print_Area_0_0_0_0_0_0_0" localSheetId="9">'co3G BAR GRAPG'!$A$1:$K$25</definedName>
    <definedName name="Print_Area_0_0_0_0_0_0_0" localSheetId="5">'co5g Bar graph'!$A$1:$L$32</definedName>
    <definedName name="Print_Area_0_0_0_0_0_0_0" localSheetId="8">'D8 CO3G Winter 17'!$A$1:$J$26</definedName>
    <definedName name="Print_Area_0_0_0_0_0_0_0" localSheetId="10">'D9 Summer2017'!$A$1:$J$34</definedName>
    <definedName name="Print_Area_0_0_0_0_0_0_0" localSheetId="11">'D9 Winter 2016'!$A$1:$J$32</definedName>
    <definedName name="Print_Area_0_0_0_0_0_0_0" localSheetId="6">'UPDATED RESULT '!$A$2:$L$24</definedName>
    <definedName name="Print_Area_0_0_0_0_0_0_0_0" localSheetId="9">'co3G BAR GRAPG'!$A$1:$K$25</definedName>
    <definedName name="Print_Area_0_0_0_0_0_0_0_0" localSheetId="5">'co5g Bar graph'!$A$1:$L$32</definedName>
    <definedName name="Print_Area_0_0_0_0_0_0_0_0" localSheetId="8">'D8 CO3G Winter 17'!$A$1:$J$26</definedName>
    <definedName name="Print_Area_0_0_0_0_0_0_0_0" localSheetId="10">'D9 Summer2017'!$A$1:$J$34</definedName>
    <definedName name="Print_Area_0_0_0_0_0_0_0_0" localSheetId="11">'D9 Winter 2016'!$A$1:$J$32</definedName>
    <definedName name="Print_Area_0_0_0_0_0_0_0_0" localSheetId="6">'UPDATED RESULT '!$A$2:$L$24</definedName>
    <definedName name="Print_Area_0_0_0_0_0_0_0_0_0" localSheetId="9">'co3G BAR GRAPG'!$A$1:$K$25</definedName>
    <definedName name="Print_Area_0_0_0_0_0_0_0_0_0" localSheetId="5">'co5g Bar graph'!$A$1:$L$32</definedName>
    <definedName name="Print_Area_0_0_0_0_0_0_0_0_0" localSheetId="8">'D8 CO3G Winter 17'!$A$1:$J$26</definedName>
    <definedName name="Print_Area_0_0_0_0_0_0_0_0_0" localSheetId="10">'D9 Summer2017'!$A$1:$J$34</definedName>
    <definedName name="Print_Area_0_0_0_0_0_0_0_0_0" localSheetId="11">'D9 Winter 2016'!$A$1:$J$32</definedName>
    <definedName name="Print_Area_0_0_0_0_0_0_0_0_0" localSheetId="6">'UPDATED RESULT '!$A$2:$L$24</definedName>
    <definedName name="Print_Area_0_0_0_0_0_0_0_0_0_0" localSheetId="9">'co3G BAR GRAPG'!$A$1:$K$25</definedName>
    <definedName name="Print_Area_0_0_0_0_0_0_0_0_0_0" localSheetId="5">'co5g Bar graph'!$A$1:$L$32</definedName>
    <definedName name="Print_Area_0_0_0_0_0_0_0_0_0_0" localSheetId="8">'D8 CO3G Winter 17'!$A$1:$J$26</definedName>
    <definedName name="Print_Area_0_0_0_0_0_0_0_0_0_0" localSheetId="10">'D9 Summer2017'!$A$1:$J$34</definedName>
    <definedName name="Print_Area_0_0_0_0_0_0_0_0_0_0" localSheetId="11">'D9 Winter 2016'!$A$1:$J$32</definedName>
    <definedName name="Print_Area_0_0_0_0_0_0_0_0_0_0" localSheetId="6">'UPDATED RESULT '!$A$2:$L$24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9" i="12"/>
  <c r="I28"/>
  <c r="I27"/>
  <c r="I26"/>
  <c r="I25"/>
  <c r="I24"/>
  <c r="I23"/>
  <c r="I22"/>
  <c r="I21"/>
  <c r="I20"/>
  <c r="I17"/>
  <c r="I16"/>
  <c r="I15"/>
  <c r="I14"/>
  <c r="I13"/>
  <c r="I12"/>
  <c r="I11"/>
  <c r="I10"/>
  <c r="J22" i="9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23" i="4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S39" i="3"/>
  <c r="T39" s="1"/>
  <c r="S61"/>
  <c r="T61" s="1"/>
  <c r="S25"/>
  <c r="T25" s="1"/>
  <c r="S5"/>
  <c r="T5" s="1"/>
  <c r="S9"/>
  <c r="T9" s="1"/>
  <c r="S6"/>
  <c r="T6" s="1"/>
  <c r="S28"/>
  <c r="T28" s="1"/>
  <c r="S37"/>
  <c r="T37" s="1"/>
  <c r="S54"/>
  <c r="T54" s="1"/>
  <c r="S42"/>
  <c r="T42" s="1"/>
  <c r="S8"/>
  <c r="T8" s="1"/>
  <c r="S60"/>
  <c r="T60" s="1"/>
  <c r="S7"/>
  <c r="T7" s="1"/>
  <c r="S44"/>
  <c r="T44" s="1"/>
  <c r="S14"/>
  <c r="T14" s="1"/>
  <c r="S65"/>
  <c r="T65" s="1"/>
  <c r="S34"/>
  <c r="T34" s="1"/>
  <c r="S47"/>
  <c r="T47" s="1"/>
  <c r="S15"/>
  <c r="T15" s="1"/>
  <c r="S21"/>
  <c r="T21" s="1"/>
  <c r="S63"/>
  <c r="T63" s="1"/>
  <c r="S33"/>
  <c r="T33" s="1"/>
  <c r="S41"/>
  <c r="T41" s="1"/>
  <c r="S35"/>
  <c r="T35" s="1"/>
  <c r="S70"/>
  <c r="T70" s="1"/>
  <c r="S17"/>
  <c r="T17" s="1"/>
  <c r="S10"/>
  <c r="T10" s="1"/>
  <c r="S12"/>
  <c r="T12" s="1"/>
  <c r="S11"/>
  <c r="T11" s="1"/>
  <c r="S32"/>
  <c r="T32" s="1"/>
  <c r="S59"/>
  <c r="T59" s="1"/>
  <c r="S45"/>
  <c r="T45" s="1"/>
  <c r="S53"/>
  <c r="T53" s="1"/>
  <c r="S51"/>
  <c r="T51" s="1"/>
  <c r="S64"/>
  <c r="T64" s="1"/>
  <c r="S71"/>
  <c r="T71" s="1"/>
  <c r="S24"/>
  <c r="T24" s="1"/>
  <c r="S46"/>
  <c r="T46" s="1"/>
  <c r="S52"/>
  <c r="T52" s="1"/>
  <c r="S36"/>
  <c r="T36" s="1"/>
  <c r="S22"/>
  <c r="T22" s="1"/>
  <c r="S55"/>
  <c r="T55" s="1"/>
  <c r="S31"/>
  <c r="T31" s="1"/>
  <c r="S19"/>
  <c r="T19" s="1"/>
  <c r="S58"/>
  <c r="T58" s="1"/>
  <c r="S62"/>
  <c r="T62" s="1"/>
  <c r="S49"/>
  <c r="T49" s="1"/>
  <c r="S38"/>
  <c r="T38" s="1"/>
  <c r="S48"/>
  <c r="T48" s="1"/>
  <c r="S29"/>
  <c r="T29" s="1"/>
  <c r="S56"/>
  <c r="T56" s="1"/>
  <c r="S69"/>
  <c r="T69" s="1"/>
  <c r="S16"/>
  <c r="T16" s="1"/>
  <c r="S67"/>
  <c r="T67" s="1"/>
  <c r="S50"/>
  <c r="T50" s="1"/>
  <c r="S20"/>
  <c r="T20" s="1"/>
  <c r="S18"/>
  <c r="T18" s="1"/>
  <c r="S74"/>
  <c r="T74" s="1"/>
  <c r="S30"/>
  <c r="T30" s="1"/>
  <c r="S73"/>
  <c r="T73" s="1"/>
  <c r="S57"/>
  <c r="T57" s="1"/>
  <c r="S27"/>
  <c r="T27" s="1"/>
  <c r="S43"/>
  <c r="T43" s="1"/>
  <c r="S40"/>
  <c r="T40" s="1"/>
  <c r="S23"/>
  <c r="T23" s="1"/>
  <c r="S26"/>
  <c r="T26" s="1"/>
  <c r="S72"/>
  <c r="T72" s="1"/>
  <c r="S13"/>
  <c r="T13" s="1"/>
  <c r="S75"/>
  <c r="T75" s="1"/>
  <c r="S68"/>
  <c r="T68" s="1"/>
  <c r="S76"/>
  <c r="T76" s="1"/>
  <c r="S77"/>
  <c r="T77" s="1"/>
  <c r="V72" i="2"/>
  <c r="U72"/>
  <c r="U71"/>
  <c r="V71" s="1"/>
  <c r="V70"/>
  <c r="U70"/>
  <c r="U69"/>
  <c r="V69" s="1"/>
  <c r="V68"/>
  <c r="U68"/>
  <c r="U67"/>
  <c r="V67" s="1"/>
  <c r="V66"/>
  <c r="U66"/>
  <c r="U65"/>
  <c r="V65" s="1"/>
  <c r="V64"/>
  <c r="U64"/>
  <c r="U63"/>
  <c r="V63" s="1"/>
  <c r="V62"/>
  <c r="U62"/>
  <c r="U61"/>
  <c r="V61" s="1"/>
  <c r="V60"/>
  <c r="U60"/>
  <c r="U59"/>
  <c r="V59" s="1"/>
  <c r="V58"/>
  <c r="U58"/>
  <c r="U57"/>
  <c r="V57" s="1"/>
  <c r="V56"/>
  <c r="U56"/>
  <c r="U55"/>
  <c r="V55" s="1"/>
  <c r="V54"/>
  <c r="U54"/>
  <c r="U53"/>
  <c r="V53" s="1"/>
  <c r="V52"/>
  <c r="U52"/>
  <c r="U51"/>
  <c r="V51" s="1"/>
  <c r="V50"/>
  <c r="U50"/>
  <c r="U49"/>
  <c r="V49" s="1"/>
  <c r="V48"/>
  <c r="U48"/>
  <c r="U47"/>
  <c r="V47" s="1"/>
  <c r="V46"/>
  <c r="U46"/>
  <c r="U45"/>
  <c r="V45" s="1"/>
  <c r="V44"/>
  <c r="U44"/>
  <c r="U43"/>
  <c r="V43" s="1"/>
  <c r="V42"/>
  <c r="U42"/>
  <c r="U41"/>
  <c r="V41" s="1"/>
  <c r="V40"/>
  <c r="U40"/>
  <c r="U39"/>
  <c r="V39" s="1"/>
  <c r="V38"/>
  <c r="U38"/>
  <c r="U37"/>
  <c r="V37" s="1"/>
  <c r="V36"/>
  <c r="U36"/>
  <c r="U35"/>
  <c r="V35" s="1"/>
  <c r="V34"/>
  <c r="U34"/>
  <c r="U33"/>
  <c r="V33" s="1"/>
  <c r="V32"/>
  <c r="U32"/>
  <c r="U31"/>
  <c r="V31" s="1"/>
  <c r="V30"/>
  <c r="U30"/>
  <c r="U29"/>
  <c r="V29" s="1"/>
  <c r="V28"/>
  <c r="U28"/>
  <c r="U27"/>
  <c r="V27" s="1"/>
  <c r="V26"/>
  <c r="U26"/>
  <c r="U25"/>
  <c r="V25" s="1"/>
  <c r="V24"/>
  <c r="U24"/>
  <c r="U23"/>
  <c r="V23" s="1"/>
  <c r="V22"/>
  <c r="U22"/>
  <c r="U21"/>
  <c r="V21" s="1"/>
  <c r="V20"/>
  <c r="U20"/>
  <c r="U19"/>
  <c r="V19" s="1"/>
  <c r="V18"/>
  <c r="U18"/>
  <c r="U17"/>
  <c r="V17" s="1"/>
  <c r="V16"/>
  <c r="U16"/>
  <c r="U15"/>
  <c r="V15" s="1"/>
  <c r="V14"/>
  <c r="U14"/>
  <c r="U13"/>
  <c r="V13" s="1"/>
  <c r="V12"/>
  <c r="U12"/>
  <c r="U11"/>
  <c r="V11" s="1"/>
  <c r="V10"/>
  <c r="U10"/>
  <c r="U9"/>
  <c r="V9" s="1"/>
  <c r="V8"/>
  <c r="U8"/>
  <c r="U7"/>
  <c r="V7" s="1"/>
  <c r="V6"/>
  <c r="U6"/>
  <c r="U5"/>
  <c r="V5" s="1"/>
  <c r="T67" i="1"/>
  <c r="S67"/>
  <c r="S66"/>
  <c r="T66" s="1"/>
  <c r="T65"/>
  <c r="S64"/>
  <c r="T64" s="1"/>
  <c r="S63"/>
  <c r="T63" s="1"/>
  <c r="S62"/>
  <c r="T62" s="1"/>
  <c r="S60"/>
  <c r="T60" s="1"/>
  <c r="S59"/>
  <c r="T59" s="1"/>
  <c r="S58"/>
  <c r="T58" s="1"/>
  <c r="S57"/>
  <c r="T57" s="1"/>
  <c r="S56"/>
  <c r="T56" s="1"/>
  <c r="S55"/>
  <c r="T55" s="1"/>
  <c r="S54"/>
  <c r="T54" s="1"/>
  <c r="S53"/>
  <c r="T53" s="1"/>
  <c r="S52"/>
  <c r="T52" s="1"/>
  <c r="S51"/>
  <c r="T51" s="1"/>
  <c r="S50"/>
  <c r="T50" s="1"/>
  <c r="S49"/>
  <c r="T49" s="1"/>
  <c r="T48"/>
  <c r="T47"/>
  <c r="S47"/>
  <c r="S46"/>
  <c r="T46" s="1"/>
  <c r="T45"/>
  <c r="S45"/>
  <c r="S44"/>
  <c r="T44" s="1"/>
  <c r="T43"/>
  <c r="S43"/>
  <c r="S42"/>
  <c r="T42" s="1"/>
  <c r="T41"/>
  <c r="S41"/>
  <c r="S40"/>
  <c r="T40" s="1"/>
  <c r="T39"/>
  <c r="S39"/>
  <c r="S38"/>
  <c r="T38" s="1"/>
  <c r="T37"/>
  <c r="S37"/>
  <c r="S36"/>
  <c r="T36" s="1"/>
  <c r="T35"/>
  <c r="S34"/>
  <c r="T34" s="1"/>
  <c r="S33"/>
  <c r="T33" s="1"/>
  <c r="S32"/>
  <c r="T32" s="1"/>
  <c r="S31"/>
  <c r="T31" s="1"/>
  <c r="S30"/>
  <c r="T30" s="1"/>
  <c r="S29"/>
  <c r="T29" s="1"/>
  <c r="S28"/>
  <c r="T28" s="1"/>
  <c r="S27"/>
  <c r="T27" s="1"/>
  <c r="S26"/>
  <c r="T26" s="1"/>
  <c r="S25"/>
  <c r="T25" s="1"/>
  <c r="S24"/>
  <c r="T24" s="1"/>
  <c r="S23"/>
  <c r="T23" s="1"/>
  <c r="S22"/>
  <c r="T22" s="1"/>
  <c r="S21"/>
  <c r="T21" s="1"/>
  <c r="S20"/>
  <c r="T20" s="1"/>
  <c r="S19"/>
  <c r="T19" s="1"/>
  <c r="S18"/>
  <c r="T18" s="1"/>
  <c r="S17"/>
  <c r="T17" s="1"/>
  <c r="S16"/>
  <c r="S15"/>
  <c r="S14"/>
  <c r="S13"/>
  <c r="S12"/>
  <c r="S11"/>
  <c r="S10"/>
  <c r="S9"/>
  <c r="S8"/>
  <c r="S7"/>
  <c r="S6"/>
  <c r="S5"/>
</calcChain>
</file>

<file path=xl/sharedStrings.xml><?xml version="1.0" encoding="utf-8"?>
<sst xmlns="http://schemas.openxmlformats.org/spreadsheetml/2006/main" count="1007" uniqueCount="274">
  <si>
    <t>SUMMER 2017</t>
  </si>
  <si>
    <t>CLASS :-  CO2G</t>
  </si>
  <si>
    <t>SR NO.</t>
  </si>
  <si>
    <t xml:space="preserve">EXAM SEAT </t>
  </si>
  <si>
    <t>Enrollment_No</t>
  </si>
  <si>
    <t xml:space="preserve">Student_Name </t>
  </si>
  <si>
    <t>CMS</t>
  </si>
  <si>
    <t>APS</t>
  </si>
  <si>
    <t>PIC</t>
  </si>
  <si>
    <t>BEL</t>
  </si>
  <si>
    <t>EMS</t>
  </si>
  <si>
    <t>DLS</t>
  </si>
  <si>
    <t>WPD</t>
  </si>
  <si>
    <t>SW</t>
  </si>
  <si>
    <t>TOTAL</t>
  </si>
  <si>
    <t>PER</t>
  </si>
  <si>
    <t xml:space="preserve">Result </t>
  </si>
  <si>
    <t>TH</t>
  </si>
  <si>
    <t>OR</t>
  </si>
  <si>
    <t>TW</t>
  </si>
  <si>
    <t>PR</t>
  </si>
  <si>
    <t> SURYAWANSHI AKANSHA ASHOK</t>
  </si>
  <si>
    <t>22*</t>
  </si>
  <si>
    <t>ATKT</t>
  </si>
  <si>
    <t> KSHIRSAGAR RAJANI VIJAYKUMAR</t>
  </si>
  <si>
    <t>FCD</t>
  </si>
  <si>
    <t> KARPE SONALI SANJAY</t>
  </si>
  <si>
    <t> GOMARE GAURAVI SHIVRAJ</t>
  </si>
  <si>
    <t>FCN</t>
  </si>
  <si>
    <t> BIRADAR SHAHUBAI ASHOK</t>
  </si>
  <si>
    <t>FC</t>
  </si>
  <si>
    <t> BANSODE PALLAVI MUKIND</t>
  </si>
  <si>
    <t> APSINGEKAR SUNAYANA SUNIL</t>
  </si>
  <si>
    <t> JADHAV MAYURI SATISH</t>
  </si>
  <si>
    <t> MUDHOLKAR DEEPALI PRADEEPRAO</t>
  </si>
  <si>
    <t> GULMIRE SAYALI ANIL</t>
  </si>
  <si>
    <t> GAIKWAD RUJATA DILIP</t>
  </si>
  <si>
    <t> TANDALE HARSHITA PANDURANG</t>
  </si>
  <si>
    <t> GORE ASHWINI LIMBRAJ</t>
  </si>
  <si>
    <t> KSHIRSAGAR MOHINI DALIT</t>
  </si>
  <si>
    <t>FAIL</t>
  </si>
  <si>
    <t> BIRAJDAR SHIVKANYA RAM</t>
  </si>
  <si>
    <t> LAGADE PRADNYA MILIND</t>
  </si>
  <si>
    <t> GAVRE ANJALI NARSING</t>
  </si>
  <si>
    <t> KAMBLE VAISHNAVI SHRIMANT</t>
  </si>
  <si>
    <t> BIRAJDAR SRUSHTI MAHADEV</t>
  </si>
  <si>
    <t> CHAUDHARI SNEHA SAMBHAJI</t>
  </si>
  <si>
    <t> DALVI ASHVINI SHIVAJI</t>
  </si>
  <si>
    <t> DIVATE VAISHALI VAIJANATHRAO</t>
  </si>
  <si>
    <t> GOTAWALE GITANJALI MAROTI</t>
  </si>
  <si>
    <t> JADHAV SEJAL BABURAO</t>
  </si>
  <si>
    <t> JOGI GEETA GORAKHNATH</t>
  </si>
  <si>
    <t> BIRAJDAR MADHURI MADHUKAR</t>
  </si>
  <si>
    <t> KALE AISHWARYA BHAGWAN</t>
  </si>
  <si>
    <t> KALE MOHINI JEEVAN</t>
  </si>
  <si>
    <t> KAMBLE SHRUTI PANDHARINATH</t>
  </si>
  <si>
    <t> KARANDE MANDAKINI BALAJI</t>
  </si>
  <si>
    <t> KOKATE POOJA DHARMRAJ</t>
  </si>
  <si>
    <t> KOYALE SHRADHA SANJAY</t>
  </si>
  <si>
    <t> KSHIRSAGAR YOGITA BHARATRAO</t>
  </si>
  <si>
    <t> KURUD SHRINEETA SHRIKANT</t>
  </si>
  <si>
    <t> MALVADKAR PRIYANKA MANOJ</t>
  </si>
  <si>
    <t> MANE SNEHA LAXMAN</t>
  </si>
  <si>
    <t>SCN</t>
  </si>
  <si>
    <t> MOHITE RADHA GORAKH</t>
  </si>
  <si>
    <t> MATOLE PRIYANKA DILIP</t>
  </si>
  <si>
    <t> NIKAM PRATIKSHA MAROTI</t>
  </si>
  <si>
    <t> PARANDKAR GITANJALI MANOJ</t>
  </si>
  <si>
    <t> PATIL VISHAKHA UMAKANT</t>
  </si>
  <si>
    <t> PAWAR POOJA PANDURANG</t>
  </si>
  <si>
    <t> PHULMANTE PRITILATA PARMESHWAR</t>
  </si>
  <si>
    <t> RAKH NIKHITA YASHWANT</t>
  </si>
  <si>
    <t> RANJAVE PRIYANKA ASHOK</t>
  </si>
  <si>
    <t> RATHOD MANISHA PHULCHAND</t>
  </si>
  <si>
    <t> RODKE SAKSHI MADHUKAR</t>
  </si>
  <si>
    <t> SURYAWANSHI PRATIKSHA DINKAR</t>
  </si>
  <si>
    <t> SURYAWANSHI RANI ARJUN</t>
  </si>
  <si>
    <t> TAWADE PUNAM ABHIJIT</t>
  </si>
  <si>
    <t> TEKALE KANCHAN ARUN</t>
  </si>
  <si>
    <t> TEKALE SAYALI ANNASAHEB</t>
  </si>
  <si>
    <t> UDGIRE SWATI BHAGWANRAO</t>
  </si>
  <si>
    <t> GHAWALKAR SHRADDHA RADHAKISHAN</t>
  </si>
  <si>
    <t> KALWALE RAJSHRI RAMESHWAR</t>
  </si>
  <si>
    <t> DHUMAL SUSMITA MADHAVRAO</t>
  </si>
  <si>
    <t> SWAMI PRATIBHA UMAKANT</t>
  </si>
  <si>
    <t> GORE RAJSHRI BALAJI</t>
  </si>
  <si>
    <t> SHIRPURE SNEHA SHRIMANT</t>
  </si>
  <si>
    <t> SWAMI JYOTI RAMLING</t>
  </si>
  <si>
    <t> KAMBLE KAJAL BHALCHANDRA</t>
  </si>
  <si>
    <t> MANE DIPALI SANJAY</t>
  </si>
  <si>
    <t>WINTER 2017</t>
  </si>
  <si>
    <t>CLASS :-  CO5G</t>
  </si>
  <si>
    <t>OSY</t>
  </si>
  <si>
    <t>SEN</t>
  </si>
  <si>
    <t>CSE</t>
  </si>
  <si>
    <t>JPR</t>
  </si>
  <si>
    <t>BSE</t>
  </si>
  <si>
    <t>PWV</t>
  </si>
  <si>
    <t>NMA</t>
  </si>
  <si>
    <t>PPO</t>
  </si>
  <si>
    <t>DESHMUKH SHUBHANGI SUDHAKAR</t>
  </si>
  <si>
    <t>JOGDAND SHITAL RAVINDRA</t>
  </si>
  <si>
    <t>PARIT SHITAL SANJAY</t>
  </si>
  <si>
    <t>RATHOD NITA VITTHAL</t>
  </si>
  <si>
    <t>SHINDE NIKITA BALAJI</t>
  </si>
  <si>
    <t>SHIRURE POOJA JANARDHAN</t>
  </si>
  <si>
    <t>SUTAR RESHMA VISHNU</t>
  </si>
  <si>
    <t>BEG ISHARAT GAFFAR</t>
  </si>
  <si>
    <t>BHAGAT POOJA AMBADAS</t>
  </si>
  <si>
    <t>DALVE POOJA SHANKAR</t>
  </si>
  <si>
    <t>BIRADAR ANJALI DNYANOBA</t>
  </si>
  <si>
    <t>BIRAJDAR SHUBHANGI SANJAY</t>
  </si>
  <si>
    <t>CHITTE ASHWINI BALAJI</t>
  </si>
  <si>
    <t>CHOUDHARY VAISHNAVI GOPINATHRAO</t>
  </si>
  <si>
    <t>DEVANE DNYANESHWARI RAJABHAU</t>
  </si>
  <si>
    <t>GAIKWAD JAYSHRI MAHADEV</t>
  </si>
  <si>
    <t>GHORPADE DIVYA ANIL</t>
  </si>
  <si>
    <t>GITTE PRAGATI RAJENDRA</t>
  </si>
  <si>
    <t>GURUDE MAHANANDA MADHUKAR</t>
  </si>
  <si>
    <t>JADHAV MAYURI GOVINDRAO</t>
  </si>
  <si>
    <t>JAKKALWAD SHRUTI VAIJENATHRAO</t>
  </si>
  <si>
    <t>JOGDAND VAISHNAVI SUBHASH</t>
  </si>
  <si>
    <t>KADAM ANJALI DATTATRAY</t>
  </si>
  <si>
    <t>KADEKAR SHRADHA ANKUSH</t>
  </si>
  <si>
    <t>KAMBLE CHARUSHILA GULAB</t>
  </si>
  <si>
    <t>KAMBLE SANJIWANI BANKAT</t>
  </si>
  <si>
    <t>KAMBLE SWATI ANNARAO</t>
  </si>
  <si>
    <t>KASBE UTKARSHA SHYAMSUNDAR</t>
  </si>
  <si>
    <t>KSHIRSAGAR SHARAYU SHIVAJI</t>
  </si>
  <si>
    <t>KUBERKAR RAJNANDINI SOMNATH</t>
  </si>
  <si>
    <t>KUKALE PUJA LAXMANRAO</t>
  </si>
  <si>
    <t>MADKAR PRATIKSHA SUNIL</t>
  </si>
  <si>
    <t>MAHAJAN ANJALI RAJKUMAR</t>
  </si>
  <si>
    <t>MALI PRIYANKA TUKARAM</t>
  </si>
  <si>
    <t>MAMADGE SHITAL NAMDEVRAO</t>
  </si>
  <si>
    <t>MUKKAWAR VAISHNAVI SANJAY</t>
  </si>
  <si>
    <t>MAMDE PRIYANKA GULABRAO</t>
  </si>
  <si>
    <t>NANDE HIMANGI SURESH</t>
  </si>
  <si>
    <t>NIDVANCHE MONIKA VITTHAL</t>
  </si>
  <si>
    <t>PANCHAL SHITAL MANCHAKRAO</t>
  </si>
  <si>
    <t>PATIL RUTUJA VIJAYKUMAR</t>
  </si>
  <si>
    <t>PATIL KALYANI SANJAY</t>
  </si>
  <si>
    <t>PATIL SUPRIYA SAMADHAN</t>
  </si>
  <si>
    <t>PHADNIS AMRATA VIJAYKUMAR</t>
  </si>
  <si>
    <t>PURI PALLAVI RAVINDRA</t>
  </si>
  <si>
    <t>REDDY NEHA BHAGIRATH</t>
  </si>
  <si>
    <t>SAWALE SUCHITA AABASAHEB</t>
  </si>
  <si>
    <t>SHAIKH NOORJAHAN MAHEBOOB</t>
  </si>
  <si>
    <t>SHASTRI BHAKTI RAJENDRA</t>
  </si>
  <si>
    <t>SHEWALE POOJA APPARAO</t>
  </si>
  <si>
    <t>SHINDE RUTUJA DHANANJAY</t>
  </si>
  <si>
    <t>SHINDE SUPRIYA SHRIKISHAN</t>
  </si>
  <si>
    <t>SONAR DARSHANA DILEEPRAO</t>
  </si>
  <si>
    <t>TIDKE PRAGATI PANDITRAO</t>
  </si>
  <si>
    <t>WABLE PRIYANKA BHARAT</t>
  </si>
  <si>
    <t>WADKAR JAYSHREE ANANT</t>
  </si>
  <si>
    <t>WAGHMARE SUPRIYA HARISHCHANDRA</t>
  </si>
  <si>
    <t>ZARIKAR NIKHITA DILIPRAO</t>
  </si>
  <si>
    <t>KULKARNI ANUJA SRINIVAS</t>
  </si>
  <si>
    <t>SAKNURE SHIVANI SANJAY</t>
  </si>
  <si>
    <t>SAYYEDA GAUSIYA PARVEEN NOORULLA HUSSAINI</t>
  </si>
  <si>
    <t>PATIL VACHANA SUNIL</t>
  </si>
  <si>
    <t>CHANDAWAR PRATIKSHA BHADRINATH</t>
  </si>
  <si>
    <t>GOMARE HARSHALI SHIVRAJ</t>
  </si>
  <si>
    <t>KADAM AISHWARYA HANMANT</t>
  </si>
  <si>
    <t>PIMPRANKAR SHIVANI SHIVANAND</t>
  </si>
  <si>
    <t>PATIL DIVYA BALASAHEB</t>
  </si>
  <si>
    <t>SONKAMBLE MANDAKINI LAXMAN</t>
  </si>
  <si>
    <t>CLASS :-  CO3G</t>
  </si>
  <si>
    <t>AMS</t>
  </si>
  <si>
    <t>DSU</t>
  </si>
  <si>
    <t>ETE</t>
  </si>
  <si>
    <t>RDM</t>
  </si>
  <si>
    <t>DTE</t>
  </si>
  <si>
    <t>GUI</t>
  </si>
  <si>
    <t>PPT</t>
  </si>
  <si>
    <t> VANJARE PRIYANKA BALAJI</t>
  </si>
  <si>
    <t> SHAIKH TAHNIYAT JAMIL</t>
  </si>
  <si>
    <t>AB</t>
  </si>
  <si>
    <t> BADADE SAYEE ANIL</t>
  </si>
  <si>
    <t> SABADE RADHA MARUTI</t>
  </si>
  <si>
    <t> DHAGE POOJA UMESH</t>
  </si>
  <si>
    <t> JAMGE NAMRATA SURESH</t>
  </si>
  <si>
    <t>A</t>
  </si>
  <si>
    <t> KHONDE ROHINI ANIL</t>
  </si>
  <si>
    <t> LINGAMPALLI SHIVANI VIJAY</t>
  </si>
  <si>
    <t> ADSULE KARTIKI YUVRAJ</t>
  </si>
  <si>
    <t>SC</t>
  </si>
  <si>
    <t> BANDGAR AMBIKA HANUMANT</t>
  </si>
  <si>
    <t xml:space="preserve">FC </t>
  </si>
  <si>
    <t> JAMADAR RUKSAR KHAYUM</t>
  </si>
  <si>
    <t> BIRADAR AKANKSHA NAGNATH</t>
  </si>
  <si>
    <t> SANDLE SHRADDHA RAMKISHAN</t>
  </si>
  <si>
    <t xml:space="preserve">FOR AICTE DIPLOMA COURSES                                                                                                                   WITH EFFECT FROM 2011-12                                    </t>
  </si>
  <si>
    <t xml:space="preserve">Maharashtra State Board of Technical Education </t>
  </si>
  <si>
    <t>Govt. Residential Women's Poly Latur</t>
  </si>
  <si>
    <t>Result Analysis of term end examination Result</t>
  </si>
  <si>
    <t xml:space="preserve">Course Name: Computer Engineering </t>
  </si>
  <si>
    <t xml:space="preserve">Examination: Winter 2017  </t>
  </si>
  <si>
    <t xml:space="preserve"> Class -CO6G                                                                                                                              FORMAT D-8</t>
  </si>
  <si>
    <t>Sr. No</t>
  </si>
  <si>
    <t>Subject code</t>
  </si>
  <si>
    <t>Sub Abbriviation</t>
  </si>
  <si>
    <t>TH/PR/TW</t>
  </si>
  <si>
    <t>Marks Obtained Lowest</t>
  </si>
  <si>
    <t xml:space="preserve">Marks Obtained Highest </t>
  </si>
  <si>
    <t>No.of Students Appeared</t>
  </si>
  <si>
    <t>No.of Students passed</t>
  </si>
  <si>
    <t>% Passing</t>
  </si>
  <si>
    <t>%  of Student above 60</t>
  </si>
  <si>
    <t xml:space="preserve">CSE </t>
  </si>
  <si>
    <t>BSC</t>
  </si>
  <si>
    <t xml:space="preserve">Signature of HOD </t>
  </si>
  <si>
    <t xml:space="preserve">Computer Engineering Dept. </t>
  </si>
  <si>
    <t xml:space="preserve">` </t>
  </si>
  <si>
    <t>Analysis of term end examination Result</t>
  </si>
  <si>
    <t>Examination Winter 2017</t>
  </si>
  <si>
    <t>Sr.no</t>
  </si>
  <si>
    <t>Year &amp; Course code</t>
  </si>
  <si>
    <t xml:space="preserve">First class with Disticntion </t>
  </si>
  <si>
    <t>First Class</t>
  </si>
  <si>
    <t>Second class</t>
  </si>
  <si>
    <t>Fail</t>
  </si>
  <si>
    <t>Total</t>
  </si>
  <si>
    <t>CO1G</t>
  </si>
  <si>
    <t>CO3G</t>
  </si>
  <si>
    <t>CO5G</t>
  </si>
  <si>
    <t>Result Analysis Graph CO5G</t>
  </si>
  <si>
    <t>Result Analysis of Winter Examination 2017-18</t>
  </si>
  <si>
    <t>Year &amp; Course code : CO1G</t>
  </si>
  <si>
    <t>Name of Student</t>
  </si>
  <si>
    <t>Total Marks</t>
  </si>
  <si>
    <t>Obtained Marks</t>
  </si>
  <si>
    <t>Percentage</t>
  </si>
  <si>
    <t>Rank</t>
  </si>
  <si>
    <t>I</t>
  </si>
  <si>
    <t>II</t>
  </si>
  <si>
    <t>III</t>
  </si>
  <si>
    <t xml:space="preserve">Year &amp; Course code :CO3G </t>
  </si>
  <si>
    <t>BIRAJDAR SHIVKANYA RAM</t>
  </si>
  <si>
    <t>TANDALE HARSHITA PANDURANG</t>
  </si>
  <si>
    <t>Year &amp; Course code :CO5G</t>
  </si>
  <si>
    <t xml:space="preserve">FOR AICTE DIPLOMA COURSE                                                                                                                                               WITH EFFECT FROM 2011-12                               </t>
  </si>
  <si>
    <t xml:space="preserve">                        Maharashtra State Board of Technical Education                 </t>
  </si>
  <si>
    <t>Result Analysis of Term End Examination Result</t>
  </si>
  <si>
    <t>Examination:  Winter 2017</t>
  </si>
  <si>
    <t xml:space="preserve"> Class: CO3G                                                                                                                                                         Format: D8   </t>
  </si>
  <si>
    <t>Sub Abbri.</t>
  </si>
  <si>
    <t>Result Analysis Graph CO3G</t>
  </si>
  <si>
    <t xml:space="preserve">FOR AICTE DIPLOMA COURSE                                                                                                                                                                                                                                                                    WITH EFFECT FROM 2011-12                                   </t>
  </si>
  <si>
    <t>Analysis Of Class Test Examination Result</t>
  </si>
  <si>
    <r>
      <rPr>
        <b/>
        <sz val="12"/>
        <color rgb="FF000000"/>
        <rFont val="Times New Roman"/>
        <family val="1"/>
        <charset val="1"/>
      </rPr>
      <t>Examination:</t>
    </r>
    <r>
      <rPr>
        <b/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Times New Roman"/>
        <family val="1"/>
        <charset val="1"/>
      </rPr>
      <t xml:space="preserve">Summer 2016                                                                                                                                                 </t>
    </r>
    <r>
      <rPr>
        <b/>
        <sz val="12"/>
        <color rgb="FF000000"/>
        <rFont val="Times New Roman"/>
        <family val="1"/>
        <charset val="1"/>
      </rPr>
      <t>Format   D-9</t>
    </r>
  </si>
  <si>
    <r>
      <rPr>
        <b/>
        <sz val="12"/>
        <color rgb="FF000000"/>
        <rFont val="Times New Roman"/>
        <family val="1"/>
        <charset val="1"/>
      </rPr>
      <t>Terms:</t>
    </r>
    <r>
      <rPr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Times New Roman"/>
        <family val="1"/>
        <charset val="1"/>
      </rPr>
      <t>Fourth CO4G &amp;  Sixth CO6G</t>
    </r>
  </si>
  <si>
    <t>Name of Subject</t>
  </si>
  <si>
    <t>Test No</t>
  </si>
  <si>
    <t>No.of Students pass</t>
  </si>
  <si>
    <t>CO 4G</t>
  </si>
  <si>
    <t>EST</t>
  </si>
  <si>
    <t>TEST I</t>
  </si>
  <si>
    <t>TEST II</t>
  </si>
  <si>
    <t>CHM</t>
  </si>
  <si>
    <t>CNE</t>
  </si>
  <si>
    <t>MAP</t>
  </si>
  <si>
    <t>OOP</t>
  </si>
  <si>
    <t>CO 6G</t>
  </si>
  <si>
    <t>MAN</t>
  </si>
  <si>
    <t>STE</t>
  </si>
  <si>
    <t>AJP</t>
  </si>
  <si>
    <t xml:space="preserve">AMI </t>
  </si>
  <si>
    <t>LPR</t>
  </si>
  <si>
    <t xml:space="preserve">FOR AICTE DIPLOMA COURSE                                                                                          WITH EFFECT FROM 2011-12  </t>
  </si>
  <si>
    <r>
      <rPr>
        <b/>
        <sz val="11"/>
        <color rgb="FF000000"/>
        <rFont val="Times New Roman"/>
        <family val="1"/>
        <charset val="1"/>
      </rPr>
      <t>Examination:</t>
    </r>
    <r>
      <rPr>
        <b/>
        <sz val="11"/>
        <color rgb="FF000000"/>
        <rFont val="Calibri"/>
        <family val="2"/>
        <charset val="1"/>
      </rPr>
      <t xml:space="preserve"> Winter</t>
    </r>
    <r>
      <rPr>
        <sz val="11"/>
        <color rgb="FF000000"/>
        <rFont val="Times New Roman"/>
        <family val="1"/>
        <charset val="1"/>
      </rPr>
      <t xml:space="preserve"> 2016                                                                                                                    </t>
    </r>
    <r>
      <rPr>
        <b/>
        <sz val="11"/>
        <color rgb="FF000000"/>
        <rFont val="Times New Roman"/>
        <family val="1"/>
        <charset val="1"/>
      </rPr>
      <t>Format: D-9</t>
    </r>
  </si>
  <si>
    <r>
      <rPr>
        <b/>
        <sz val="11"/>
        <color rgb="FF000000"/>
        <rFont val="Times New Roman"/>
        <family val="1"/>
        <charset val="1"/>
      </rPr>
      <t>Terms:</t>
    </r>
    <r>
      <rPr>
        <sz val="11"/>
        <color rgb="FF000000"/>
        <rFont val="Calibri"/>
        <family val="2"/>
        <charset val="1"/>
      </rPr>
      <t xml:space="preserve"> Third</t>
    </r>
    <r>
      <rPr>
        <sz val="11"/>
        <color rgb="FF000000"/>
        <rFont val="Times New Roman"/>
        <family val="1"/>
        <charset val="1"/>
      </rPr>
      <t xml:space="preserve"> [CO3G] &amp; Fourth [CO5G]</t>
    </r>
  </si>
  <si>
    <t>CO 5G</t>
  </si>
</sst>
</file>

<file path=xl/styles.xml><?xml version="1.0" encoding="utf-8"?>
<styleSheet xmlns="http://schemas.openxmlformats.org/spreadsheetml/2006/main">
  <fonts count="3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omic"/>
      <family val="5"/>
      <charset val="1"/>
    </font>
    <font>
      <sz val="16"/>
      <color rgb="FF000000"/>
      <name val="comic"/>
      <family val="5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omic"/>
      <family val="5"/>
      <charset val="1"/>
    </font>
    <font>
      <sz val="11"/>
      <color rgb="FF000000"/>
      <name val="Bitstream Charter"/>
      <family val="1"/>
      <charset val="1"/>
    </font>
    <font>
      <sz val="14"/>
      <color rgb="FF000000"/>
      <name val="FreeSerif"/>
      <family val="1"/>
      <charset val="1"/>
    </font>
    <font>
      <sz val="12"/>
      <name val="Bitstream Charter"/>
      <family val="1"/>
      <charset val="1"/>
    </font>
    <font>
      <sz val="11"/>
      <color rgb="FF000000"/>
      <name val="FreeSerif"/>
      <family val="1"/>
      <charset val="1"/>
    </font>
    <font>
      <sz val="12"/>
      <color rgb="FF000000"/>
      <name val="Bitstream Charter"/>
      <family val="1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/>
    <xf numFmtId="0" fontId="2" fillId="0" borderId="6" xfId="0" applyFont="1" applyBorder="1" applyAlignment="1"/>
    <xf numFmtId="0" fontId="3" fillId="0" borderId="6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left" wrapText="1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16" xfId="0" applyFont="1" applyBorder="1" applyAlignment="1">
      <alignment horizontal="left" wrapText="1"/>
    </xf>
    <xf numFmtId="0" fontId="5" fillId="0" borderId="22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0" fillId="0" borderId="27" xfId="0" applyBorder="1" applyAlignment="1">
      <alignment horizontal="center"/>
    </xf>
    <xf numFmtId="0" fontId="0" fillId="0" borderId="0" xfId="0" applyBorder="1"/>
    <xf numFmtId="0" fontId="3" fillId="0" borderId="28" xfId="0" applyFont="1" applyBorder="1" applyAlignment="1"/>
    <xf numFmtId="0" fontId="2" fillId="0" borderId="29" xfId="0" applyFont="1" applyBorder="1" applyAlignment="1"/>
    <xf numFmtId="0" fontId="2" fillId="0" borderId="30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31" xfId="0" applyFont="1" applyBorder="1" applyAlignme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4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4" fillId="0" borderId="34" xfId="0" applyFont="1" applyBorder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/>
    <xf numFmtId="0" fontId="5" fillId="0" borderId="0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4" fillId="0" borderId="0" xfId="0" applyFont="1" applyBorder="1" applyAlignment="1">
      <alignment horizontal="center"/>
    </xf>
    <xf numFmtId="0" fontId="16" fillId="0" borderId="20" xfId="0" applyFont="1" applyBorder="1" applyAlignment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0" xfId="0" applyFont="1"/>
    <xf numFmtId="0" fontId="25" fillId="0" borderId="0" xfId="0" applyFont="1"/>
    <xf numFmtId="0" fontId="26" fillId="0" borderId="1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0" fillId="0" borderId="45" xfId="0" applyFont="1" applyBorder="1"/>
    <xf numFmtId="0" fontId="0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/>
    </xf>
    <xf numFmtId="0" fontId="12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6" fillId="0" borderId="0" xfId="0" applyFont="1"/>
    <xf numFmtId="0" fontId="0" fillId="0" borderId="53" xfId="0" applyBorder="1"/>
    <xf numFmtId="0" fontId="0" fillId="0" borderId="5" xfId="0" applyBorder="1"/>
    <xf numFmtId="0" fontId="0" fillId="0" borderId="54" xfId="0" applyBorder="1"/>
    <xf numFmtId="0" fontId="0" fillId="0" borderId="55" xfId="0" applyBorder="1"/>
    <xf numFmtId="0" fontId="0" fillId="0" borderId="27" xfId="0" applyBorder="1"/>
    <xf numFmtId="0" fontId="0" fillId="0" borderId="9" xfId="0" applyBorder="1"/>
    <xf numFmtId="0" fontId="0" fillId="0" borderId="56" xfId="0" applyBorder="1"/>
    <xf numFmtId="0" fontId="0" fillId="0" borderId="57" xfId="0" applyBorder="1"/>
    <xf numFmtId="0" fontId="10" fillId="0" borderId="0" xfId="0" applyFont="1" applyAlignment="1"/>
    <xf numFmtId="0" fontId="16" fillId="0" borderId="0" xfId="0" applyFont="1" applyAlignment="1"/>
    <xf numFmtId="0" fontId="0" fillId="0" borderId="0" xfId="0" applyAlignment="1"/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Font="1"/>
    <xf numFmtId="0" fontId="5" fillId="0" borderId="0" xfId="0" applyFont="1" applyBorder="1" applyAlignment="1">
      <alignment horizontal="center" wrapText="1"/>
    </xf>
    <xf numFmtId="0" fontId="0" fillId="0" borderId="2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30" fillId="2" borderId="25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20" xfId="0" applyFont="1" applyBorder="1" applyAlignment="1">
      <alignment horizontal="left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0" borderId="0" xfId="0" applyFont="1" applyBorder="1"/>
    <xf numFmtId="0" fontId="0" fillId="0" borderId="59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BubbleSize val="1"/>
          </c:dLbls>
          <c:cat>
            <c:strRef>
              <c:f>'Bar graph'!$B$30:$B$33</c:f>
              <c:strCache>
                <c:ptCount val="4"/>
                <c:pt idx="0">
                  <c:v>OSY</c:v>
                </c:pt>
                <c:pt idx="1">
                  <c:v>SEN</c:v>
                </c:pt>
                <c:pt idx="2">
                  <c:v>CSE</c:v>
                </c:pt>
                <c:pt idx="3">
                  <c:v>JPR</c:v>
                </c:pt>
              </c:strCache>
            </c:strRef>
          </c:cat>
          <c:val>
            <c:numRef>
              <c:f>'Bar graph'!$C$30:$C$33</c:f>
              <c:numCache>
                <c:formatCode>General</c:formatCode>
                <c:ptCount val="4"/>
                <c:pt idx="0">
                  <c:v>98.51</c:v>
                </c:pt>
                <c:pt idx="1">
                  <c:v>86.57</c:v>
                </c:pt>
                <c:pt idx="2">
                  <c:v>65.67</c:v>
                </c:pt>
                <c:pt idx="3">
                  <c:v>74.63</c:v>
                </c:pt>
              </c:numCache>
            </c:numRef>
          </c:val>
        </c:ser>
        <c:gapWidth val="100"/>
        <c:axId val="76128640"/>
        <c:axId val="76130176"/>
      </c:barChart>
      <c:catAx>
        <c:axId val="7612864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130176"/>
        <c:crosses val="autoZero"/>
        <c:auto val="1"/>
        <c:lblAlgn val="ctr"/>
        <c:lblOffset val="100"/>
        <c:noMultiLvlLbl val="1"/>
      </c:catAx>
      <c:valAx>
        <c:axId val="7613017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128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BubbleSize val="1"/>
          </c:dLbls>
          <c:cat>
            <c:strRef>
              <c:f>'Bar graph'!$B$30:$B$33</c:f>
              <c:strCache>
                <c:ptCount val="4"/>
                <c:pt idx="0">
                  <c:v>OSY</c:v>
                </c:pt>
                <c:pt idx="1">
                  <c:v>SEN</c:v>
                </c:pt>
                <c:pt idx="2">
                  <c:v>CSE</c:v>
                </c:pt>
                <c:pt idx="3">
                  <c:v>JPR</c:v>
                </c:pt>
              </c:strCache>
            </c:strRef>
          </c:cat>
          <c:val>
            <c:numRef>
              <c:f>'Bar graph'!$C$30:$C$33</c:f>
              <c:numCache>
                <c:formatCode>General</c:formatCode>
                <c:ptCount val="4"/>
                <c:pt idx="0">
                  <c:v>98.51</c:v>
                </c:pt>
                <c:pt idx="1">
                  <c:v>86.57</c:v>
                </c:pt>
                <c:pt idx="2">
                  <c:v>65.67</c:v>
                </c:pt>
                <c:pt idx="3">
                  <c:v>74.63</c:v>
                </c:pt>
              </c:numCache>
            </c:numRef>
          </c:val>
        </c:ser>
        <c:gapWidth val="100"/>
        <c:axId val="76658560"/>
        <c:axId val="76660096"/>
      </c:barChart>
      <c:catAx>
        <c:axId val="7665856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660096"/>
        <c:crosses val="autoZero"/>
        <c:auto val="1"/>
        <c:lblAlgn val="ctr"/>
        <c:lblOffset val="100"/>
        <c:noMultiLvlLbl val="1"/>
      </c:catAx>
      <c:valAx>
        <c:axId val="7666009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6585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BubbleSize val="1"/>
          </c:dLbls>
          <c:cat>
            <c:strRef>
              <c:f>'Bar graph'!$B$6:$B$10</c:f>
              <c:strCache>
                <c:ptCount val="5"/>
                <c:pt idx="0">
                  <c:v>AMS</c:v>
                </c:pt>
                <c:pt idx="1">
                  <c:v>DSU</c:v>
                </c:pt>
                <c:pt idx="2">
                  <c:v>ETE</c:v>
                </c:pt>
                <c:pt idx="3">
                  <c:v>RDM</c:v>
                </c:pt>
                <c:pt idx="4">
                  <c:v>DTE</c:v>
                </c:pt>
              </c:strCache>
            </c:strRef>
          </c:cat>
          <c:val>
            <c:numRef>
              <c:f>'Bar graph'!$C$6:$C$10</c:f>
              <c:numCache>
                <c:formatCode>General</c:formatCode>
                <c:ptCount val="5"/>
                <c:pt idx="0">
                  <c:v>76.819999999999993</c:v>
                </c:pt>
                <c:pt idx="1">
                  <c:v>89.86</c:v>
                </c:pt>
                <c:pt idx="2">
                  <c:v>81.16</c:v>
                </c:pt>
                <c:pt idx="3">
                  <c:v>95.59</c:v>
                </c:pt>
                <c:pt idx="4">
                  <c:v>75.37</c:v>
                </c:pt>
              </c:numCache>
            </c:numRef>
          </c:val>
        </c:ser>
        <c:gapWidth val="100"/>
        <c:axId val="75525120"/>
        <c:axId val="75531008"/>
      </c:barChart>
      <c:catAx>
        <c:axId val="755251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531008"/>
        <c:crosses val="autoZero"/>
        <c:auto val="1"/>
        <c:lblAlgn val="ctr"/>
        <c:lblOffset val="100"/>
        <c:noMultiLvlLbl val="1"/>
      </c:catAx>
      <c:valAx>
        <c:axId val="7553100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525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041033339588397"/>
          <c:y val="4.9683930353776232E-2"/>
          <c:w val="0.76731094013886303"/>
          <c:h val="0.86458910945990897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BubbleSize val="1"/>
          </c:dLbls>
          <c:cat>
            <c:strRef>
              <c:f>'Bar graph'!$B$6:$B$10</c:f>
              <c:strCache>
                <c:ptCount val="5"/>
                <c:pt idx="0">
                  <c:v>AMS</c:v>
                </c:pt>
                <c:pt idx="1">
                  <c:v>DSU</c:v>
                </c:pt>
                <c:pt idx="2">
                  <c:v>ETE</c:v>
                </c:pt>
                <c:pt idx="3">
                  <c:v>RDM</c:v>
                </c:pt>
                <c:pt idx="4">
                  <c:v>DTE</c:v>
                </c:pt>
              </c:strCache>
            </c:strRef>
          </c:cat>
          <c:val>
            <c:numRef>
              <c:f>'Bar graph'!$C$6:$C$10</c:f>
              <c:numCache>
                <c:formatCode>General</c:formatCode>
                <c:ptCount val="5"/>
                <c:pt idx="0">
                  <c:v>76.819999999999993</c:v>
                </c:pt>
                <c:pt idx="1">
                  <c:v>89.86</c:v>
                </c:pt>
                <c:pt idx="2">
                  <c:v>81.16</c:v>
                </c:pt>
                <c:pt idx="3">
                  <c:v>95.59</c:v>
                </c:pt>
                <c:pt idx="4">
                  <c:v>75.37</c:v>
                </c:pt>
              </c:numCache>
            </c:numRef>
          </c:val>
        </c:ser>
        <c:gapWidth val="100"/>
        <c:axId val="76841728"/>
        <c:axId val="76843264"/>
      </c:barChart>
      <c:catAx>
        <c:axId val="7684172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43264"/>
        <c:crosses val="autoZero"/>
        <c:auto val="1"/>
        <c:lblAlgn val="ctr"/>
        <c:lblOffset val="100"/>
        <c:noMultiLvlLbl val="1"/>
      </c:catAx>
      <c:valAx>
        <c:axId val="7684326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41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Column 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dLblPos val="outEnd"/>
            <c:showBubbleSize val="1"/>
          </c:dLbls>
          <c:cat>
            <c:strRef>
              <c:f>categories</c:f>
              <c:strCache>
                <c:ptCount val="4"/>
                <c:pt idx="0">
                  <c:v>OSY</c:v>
                </c:pt>
                <c:pt idx="1">
                  <c:v>SEN</c:v>
                </c:pt>
                <c:pt idx="2">
                  <c:v>CSE</c:v>
                </c:pt>
                <c:pt idx="3">
                  <c:v>JPR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98.51</c:v>
                </c:pt>
                <c:pt idx="1">
                  <c:v>86.57</c:v>
                </c:pt>
                <c:pt idx="2">
                  <c:v>65.669999999999987</c:v>
                </c:pt>
                <c:pt idx="3">
                  <c:v>74.63</c:v>
                </c:pt>
              </c:numCache>
            </c:numRef>
          </c:val>
        </c:ser>
        <c:gapWidth val="100"/>
        <c:axId val="76560640"/>
        <c:axId val="76562432"/>
      </c:barChart>
      <c:catAx>
        <c:axId val="76560640"/>
        <c:scaling>
          <c:orientation val="minMax"/>
        </c:scaling>
        <c:axPos val="b"/>
        <c:numFmt formatCode="dd/mm/yyyy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562432"/>
        <c:crosses val="autoZero"/>
        <c:auto val="1"/>
        <c:lblAlgn val="ctr"/>
        <c:lblOffset val="100"/>
        <c:noMultiLvlLbl val="1"/>
      </c:catAx>
      <c:valAx>
        <c:axId val="7656243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IN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560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753120</xdr:colOff>
      <xdr:row>7</xdr:row>
      <xdr:rowOff>135000</xdr:rowOff>
    </xdr:from>
    <xdr:to>
      <xdr:col>8</xdr:col>
      <xdr:colOff>456480</xdr:colOff>
      <xdr:row>24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49680</xdr:colOff>
      <xdr:row>23</xdr:row>
      <xdr:rowOff>88560</xdr:rowOff>
    </xdr:from>
    <xdr:to>
      <xdr:col>11</xdr:col>
      <xdr:colOff>117360</xdr:colOff>
      <xdr:row>41</xdr:row>
      <xdr:rowOff>165600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141480</xdr:colOff>
      <xdr:row>1</xdr:row>
      <xdr:rowOff>109440</xdr:rowOff>
    </xdr:from>
    <xdr:to>
      <xdr:col>11</xdr:col>
      <xdr:colOff>229680</xdr:colOff>
      <xdr:row>19</xdr:row>
      <xdr:rowOff>148680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456480</xdr:colOff>
      <xdr:row>5</xdr:row>
      <xdr:rowOff>172800</xdr:rowOff>
    </xdr:from>
    <xdr:to>
      <xdr:col>9</xdr:col>
      <xdr:colOff>115200</xdr:colOff>
      <xdr:row>22</xdr:row>
      <xdr:rowOff>180000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127800</xdr:colOff>
      <xdr:row>5</xdr:row>
      <xdr:rowOff>37800</xdr:rowOff>
    </xdr:from>
    <xdr:to>
      <xdr:col>9</xdr:col>
      <xdr:colOff>268560</xdr:colOff>
      <xdr:row>21</xdr:row>
      <xdr:rowOff>83520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8"/>
  <sheetViews>
    <sheetView view="pageBreakPreview" zoomScaleNormal="78" workbookViewId="0">
      <selection activeCell="D5" sqref="D5"/>
    </sheetView>
  </sheetViews>
  <sheetFormatPr defaultRowHeight="15"/>
  <cols>
    <col min="1" max="1" width="9.140625" style="1"/>
    <col min="2" max="2" width="16.42578125" style="1"/>
    <col min="3" max="3" width="17.85546875" style="1"/>
    <col min="4" max="4" width="47.5703125" style="2"/>
    <col min="5" max="6" width="7" style="2"/>
    <col min="7" max="7" width="8.7109375" style="1"/>
    <col min="8" max="14" width="5.85546875" style="1"/>
    <col min="15" max="15" width="9.28515625" style="1"/>
    <col min="16" max="16" width="7.5703125" style="1"/>
    <col min="17" max="17" width="9.140625" style="1"/>
    <col min="18" max="18" width="6.85546875" style="1"/>
    <col min="19" max="19" width="13.42578125" style="1"/>
    <col min="20" max="20" width="9.28515625" style="1"/>
    <col min="21" max="21" width="11.7109375" style="1"/>
  </cols>
  <sheetData>
    <row r="1" spans="1:22" ht="31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22" ht="28.5" customHeight="1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3"/>
    </row>
    <row r="3" spans="1:22" s="6" customFormat="1" ht="38.25" customHeight="1">
      <c r="A3" s="4" t="s">
        <v>2</v>
      </c>
      <c r="B3" s="4" t="s">
        <v>3</v>
      </c>
      <c r="C3" s="4" t="s">
        <v>4</v>
      </c>
      <c r="D3" s="4" t="s">
        <v>5</v>
      </c>
      <c r="E3" s="148" t="s">
        <v>6</v>
      </c>
      <c r="F3" s="148"/>
      <c r="G3" s="148"/>
      <c r="H3" s="148" t="s">
        <v>7</v>
      </c>
      <c r="I3" s="148"/>
      <c r="J3" s="148" t="s">
        <v>8</v>
      </c>
      <c r="K3" s="148"/>
      <c r="L3" s="148"/>
      <c r="M3" s="148" t="s">
        <v>9</v>
      </c>
      <c r="N3" s="148"/>
      <c r="O3" s="4" t="s">
        <v>10</v>
      </c>
      <c r="P3" s="4" t="s">
        <v>11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5"/>
    </row>
    <row r="4" spans="1:22" ht="20.25">
      <c r="A4" s="7"/>
      <c r="B4" s="8"/>
      <c r="C4" s="8"/>
      <c r="D4" s="7"/>
      <c r="E4" s="9" t="s">
        <v>17</v>
      </c>
      <c r="F4" s="9" t="s">
        <v>18</v>
      </c>
      <c r="G4" s="9" t="s">
        <v>19</v>
      </c>
      <c r="H4" s="9" t="s">
        <v>17</v>
      </c>
      <c r="I4" s="9" t="s">
        <v>20</v>
      </c>
      <c r="J4" s="9" t="s">
        <v>17</v>
      </c>
      <c r="K4" s="9" t="s">
        <v>20</v>
      </c>
      <c r="L4" s="9" t="s">
        <v>19</v>
      </c>
      <c r="M4" s="9" t="s">
        <v>17</v>
      </c>
      <c r="N4" s="9" t="s">
        <v>19</v>
      </c>
      <c r="O4" s="9" t="s">
        <v>17</v>
      </c>
      <c r="P4" s="9" t="s">
        <v>18</v>
      </c>
      <c r="Q4" s="9" t="s">
        <v>20</v>
      </c>
      <c r="R4" s="8"/>
      <c r="S4" s="8"/>
      <c r="T4" s="8"/>
      <c r="U4" s="7">
        <v>800</v>
      </c>
      <c r="V4" s="10"/>
    </row>
    <row r="5" spans="1:22" ht="26.25" customHeight="1">
      <c r="A5" s="11">
        <v>1</v>
      </c>
      <c r="B5" s="12">
        <v>566735</v>
      </c>
      <c r="C5" s="12">
        <v>1601360005</v>
      </c>
      <c r="D5" s="13" t="s">
        <v>21</v>
      </c>
      <c r="E5" s="13">
        <v>55</v>
      </c>
      <c r="F5" s="13">
        <v>18</v>
      </c>
      <c r="G5" s="11">
        <v>20</v>
      </c>
      <c r="H5" s="11">
        <v>40</v>
      </c>
      <c r="I5" s="11">
        <v>44</v>
      </c>
      <c r="J5" s="11">
        <v>72</v>
      </c>
      <c r="K5" s="11">
        <v>16</v>
      </c>
      <c r="L5" s="11">
        <v>17</v>
      </c>
      <c r="M5" s="11" t="s">
        <v>22</v>
      </c>
      <c r="N5" s="11">
        <v>21</v>
      </c>
      <c r="O5" s="11">
        <v>46</v>
      </c>
      <c r="P5" s="11">
        <v>21</v>
      </c>
      <c r="Q5" s="11">
        <v>36</v>
      </c>
      <c r="R5" s="11">
        <v>32</v>
      </c>
      <c r="S5" s="11">
        <f t="shared" ref="S5:S34" si="0">SUM(E5:R5)</f>
        <v>438</v>
      </c>
      <c r="T5" s="11"/>
      <c r="U5" s="11" t="s">
        <v>23</v>
      </c>
      <c r="V5" s="3"/>
    </row>
    <row r="6" spans="1:22" ht="24" customHeight="1">
      <c r="A6" s="11">
        <v>2</v>
      </c>
      <c r="B6" s="12">
        <v>566736</v>
      </c>
      <c r="C6" s="12">
        <v>1601360006</v>
      </c>
      <c r="D6" s="13" t="s">
        <v>24</v>
      </c>
      <c r="E6" s="13">
        <v>72</v>
      </c>
      <c r="F6" s="13">
        <v>23</v>
      </c>
      <c r="G6" s="11">
        <v>21</v>
      </c>
      <c r="H6" s="11">
        <v>91</v>
      </c>
      <c r="I6" s="11">
        <v>48</v>
      </c>
      <c r="J6" s="11">
        <v>83</v>
      </c>
      <c r="K6" s="11">
        <v>20</v>
      </c>
      <c r="L6" s="11">
        <v>20</v>
      </c>
      <c r="M6" s="11">
        <v>80</v>
      </c>
      <c r="N6" s="11">
        <v>21</v>
      </c>
      <c r="O6" s="11">
        <v>84</v>
      </c>
      <c r="P6" s="11">
        <v>20</v>
      </c>
      <c r="Q6" s="11">
        <v>44</v>
      </c>
      <c r="R6" s="11">
        <v>46</v>
      </c>
      <c r="S6" s="11">
        <f t="shared" si="0"/>
        <v>673</v>
      </c>
      <c r="T6" s="11">
        <v>84.13</v>
      </c>
      <c r="U6" s="11" t="s">
        <v>25</v>
      </c>
      <c r="V6" s="3"/>
    </row>
    <row r="7" spans="1:22" ht="26.25" customHeight="1">
      <c r="A7" s="11">
        <v>3</v>
      </c>
      <c r="B7" s="12">
        <v>566737</v>
      </c>
      <c r="C7" s="12">
        <v>1601360007</v>
      </c>
      <c r="D7" s="13" t="s">
        <v>26</v>
      </c>
      <c r="E7" s="13">
        <v>74</v>
      </c>
      <c r="F7" s="13">
        <v>24</v>
      </c>
      <c r="G7" s="11">
        <v>20</v>
      </c>
      <c r="H7" s="11">
        <v>84</v>
      </c>
      <c r="I7" s="11">
        <v>47</v>
      </c>
      <c r="J7" s="11">
        <v>81</v>
      </c>
      <c r="K7" s="11">
        <v>19</v>
      </c>
      <c r="L7" s="11">
        <v>19</v>
      </c>
      <c r="M7" s="11">
        <v>72</v>
      </c>
      <c r="N7" s="11">
        <v>22</v>
      </c>
      <c r="O7" s="11">
        <v>68</v>
      </c>
      <c r="P7" s="11">
        <v>23</v>
      </c>
      <c r="Q7" s="11">
        <v>44</v>
      </c>
      <c r="R7" s="11">
        <v>43</v>
      </c>
      <c r="S7" s="11">
        <f t="shared" si="0"/>
        <v>640</v>
      </c>
      <c r="T7" s="11">
        <v>80</v>
      </c>
      <c r="U7" s="11" t="s">
        <v>25</v>
      </c>
      <c r="V7" s="3"/>
    </row>
    <row r="8" spans="1:22" ht="26.25" customHeight="1">
      <c r="A8" s="11">
        <v>4</v>
      </c>
      <c r="B8" s="12">
        <v>566738</v>
      </c>
      <c r="C8" s="12">
        <v>1601360010</v>
      </c>
      <c r="D8" s="13" t="s">
        <v>27</v>
      </c>
      <c r="E8" s="13">
        <v>65</v>
      </c>
      <c r="F8" s="13">
        <v>22</v>
      </c>
      <c r="G8" s="11">
        <v>21</v>
      </c>
      <c r="H8" s="11">
        <v>63</v>
      </c>
      <c r="I8" s="11">
        <v>43</v>
      </c>
      <c r="J8" s="11">
        <v>59</v>
      </c>
      <c r="K8" s="11">
        <v>18</v>
      </c>
      <c r="L8" s="11">
        <v>20</v>
      </c>
      <c r="M8" s="11">
        <v>32</v>
      </c>
      <c r="N8" s="11">
        <v>22</v>
      </c>
      <c r="O8" s="11">
        <v>70</v>
      </c>
      <c r="P8" s="11">
        <v>20</v>
      </c>
      <c r="Q8" s="11">
        <v>41</v>
      </c>
      <c r="R8" s="11">
        <v>26</v>
      </c>
      <c r="S8" s="11">
        <f t="shared" si="0"/>
        <v>522</v>
      </c>
      <c r="T8" s="11">
        <v>65.25</v>
      </c>
      <c r="U8" s="11" t="s">
        <v>28</v>
      </c>
      <c r="V8" s="3"/>
    </row>
    <row r="9" spans="1:22" ht="26.25" customHeight="1">
      <c r="A9" s="11">
        <v>5</v>
      </c>
      <c r="B9" s="12">
        <v>566739</v>
      </c>
      <c r="C9" s="12">
        <v>1601360014</v>
      </c>
      <c r="D9" s="13" t="s">
        <v>29</v>
      </c>
      <c r="E9" s="13">
        <v>62</v>
      </c>
      <c r="F9" s="13">
        <v>21</v>
      </c>
      <c r="G9" s="11">
        <v>20</v>
      </c>
      <c r="H9" s="11">
        <v>86</v>
      </c>
      <c r="I9" s="11">
        <v>46</v>
      </c>
      <c r="J9" s="11">
        <v>77</v>
      </c>
      <c r="K9" s="11">
        <v>21</v>
      </c>
      <c r="L9" s="11">
        <v>20</v>
      </c>
      <c r="M9" s="11">
        <v>51</v>
      </c>
      <c r="N9" s="11">
        <v>20</v>
      </c>
      <c r="O9" s="11">
        <v>67</v>
      </c>
      <c r="P9" s="11">
        <v>21</v>
      </c>
      <c r="Q9" s="11">
        <v>38</v>
      </c>
      <c r="R9" s="11">
        <v>40</v>
      </c>
      <c r="S9" s="11">
        <f t="shared" si="0"/>
        <v>590</v>
      </c>
      <c r="T9" s="11">
        <v>73.75</v>
      </c>
      <c r="U9" s="11" t="s">
        <v>30</v>
      </c>
      <c r="V9" s="3"/>
    </row>
    <row r="10" spans="1:22" ht="26.25" customHeight="1">
      <c r="A10" s="11">
        <v>6</v>
      </c>
      <c r="B10" s="12">
        <v>566740</v>
      </c>
      <c r="C10" s="12">
        <v>1601360016</v>
      </c>
      <c r="D10" s="13" t="s">
        <v>31</v>
      </c>
      <c r="E10" s="13">
        <v>72</v>
      </c>
      <c r="F10" s="13">
        <v>20</v>
      </c>
      <c r="G10" s="11">
        <v>20</v>
      </c>
      <c r="H10" s="11">
        <v>91</v>
      </c>
      <c r="I10" s="11">
        <v>46</v>
      </c>
      <c r="J10" s="11">
        <v>78</v>
      </c>
      <c r="K10" s="11">
        <v>20</v>
      </c>
      <c r="L10" s="11">
        <v>19</v>
      </c>
      <c r="M10" s="11">
        <v>70</v>
      </c>
      <c r="N10" s="11">
        <v>20</v>
      </c>
      <c r="O10" s="11">
        <v>85</v>
      </c>
      <c r="P10" s="11">
        <v>21</v>
      </c>
      <c r="Q10" s="11">
        <v>40</v>
      </c>
      <c r="R10" s="11">
        <v>43</v>
      </c>
      <c r="S10" s="11">
        <f t="shared" si="0"/>
        <v>645</v>
      </c>
      <c r="T10" s="11">
        <v>80.63</v>
      </c>
      <c r="U10" s="11" t="s">
        <v>25</v>
      </c>
      <c r="V10" s="3"/>
    </row>
    <row r="11" spans="1:22" ht="26.25" customHeight="1">
      <c r="A11" s="11">
        <v>7</v>
      </c>
      <c r="B11" s="12">
        <v>566741</v>
      </c>
      <c r="C11" s="12">
        <v>1601360018</v>
      </c>
      <c r="D11" s="13" t="s">
        <v>32</v>
      </c>
      <c r="E11" s="13">
        <v>74</v>
      </c>
      <c r="F11" s="13">
        <v>23</v>
      </c>
      <c r="G11" s="11">
        <v>21</v>
      </c>
      <c r="H11" s="11">
        <v>82</v>
      </c>
      <c r="I11" s="11">
        <v>48</v>
      </c>
      <c r="J11" s="11">
        <v>81</v>
      </c>
      <c r="K11" s="11">
        <v>18</v>
      </c>
      <c r="L11" s="11">
        <v>19</v>
      </c>
      <c r="M11" s="11">
        <v>70</v>
      </c>
      <c r="N11" s="11">
        <v>21</v>
      </c>
      <c r="O11" s="11">
        <v>92</v>
      </c>
      <c r="P11" s="11">
        <v>23</v>
      </c>
      <c r="Q11" s="11">
        <v>46</v>
      </c>
      <c r="R11" s="11">
        <v>45</v>
      </c>
      <c r="S11" s="11">
        <f t="shared" si="0"/>
        <v>663</v>
      </c>
      <c r="T11" s="11">
        <v>82.88</v>
      </c>
      <c r="U11" s="11" t="s">
        <v>25</v>
      </c>
      <c r="V11" s="3"/>
    </row>
    <row r="12" spans="1:22" ht="26.25" customHeight="1">
      <c r="A12" s="11">
        <v>8</v>
      </c>
      <c r="B12" s="12">
        <v>566742</v>
      </c>
      <c r="C12" s="12">
        <v>1601360022</v>
      </c>
      <c r="D12" s="13" t="s">
        <v>33</v>
      </c>
      <c r="E12" s="13">
        <v>77</v>
      </c>
      <c r="F12" s="13">
        <v>21</v>
      </c>
      <c r="G12" s="11">
        <v>19</v>
      </c>
      <c r="H12" s="11">
        <v>59</v>
      </c>
      <c r="I12" s="11">
        <v>46</v>
      </c>
      <c r="J12" s="11">
        <v>69</v>
      </c>
      <c r="K12" s="11">
        <v>17</v>
      </c>
      <c r="L12" s="11">
        <v>19</v>
      </c>
      <c r="M12" s="11">
        <v>40</v>
      </c>
      <c r="N12" s="11">
        <v>21</v>
      </c>
      <c r="O12" s="11">
        <v>45</v>
      </c>
      <c r="P12" s="11">
        <v>20</v>
      </c>
      <c r="Q12" s="11">
        <v>38</v>
      </c>
      <c r="R12" s="11">
        <v>32</v>
      </c>
      <c r="S12" s="11">
        <f t="shared" si="0"/>
        <v>523</v>
      </c>
      <c r="T12" s="11">
        <v>65.38</v>
      </c>
      <c r="U12" s="11" t="s">
        <v>30</v>
      </c>
      <c r="V12" s="3"/>
    </row>
    <row r="13" spans="1:22" ht="26.25" customHeight="1">
      <c r="A13" s="11">
        <v>9</v>
      </c>
      <c r="B13" s="12">
        <v>566743</v>
      </c>
      <c r="C13" s="12">
        <v>1601360024</v>
      </c>
      <c r="D13" s="13" t="s">
        <v>34</v>
      </c>
      <c r="E13" s="13">
        <v>68</v>
      </c>
      <c r="F13" s="13">
        <v>20</v>
      </c>
      <c r="G13" s="11">
        <v>19</v>
      </c>
      <c r="H13" s="11">
        <v>66</v>
      </c>
      <c r="I13" s="11">
        <v>43</v>
      </c>
      <c r="J13" s="11">
        <v>59</v>
      </c>
      <c r="K13" s="11">
        <v>19</v>
      </c>
      <c r="L13" s="11">
        <v>18</v>
      </c>
      <c r="M13" s="11">
        <v>47</v>
      </c>
      <c r="N13" s="11">
        <v>21</v>
      </c>
      <c r="O13" s="11">
        <v>68</v>
      </c>
      <c r="P13" s="11">
        <v>23</v>
      </c>
      <c r="Q13" s="11">
        <v>40</v>
      </c>
      <c r="R13" s="11">
        <v>33</v>
      </c>
      <c r="S13" s="11">
        <f t="shared" si="0"/>
        <v>544</v>
      </c>
      <c r="T13" s="11">
        <v>68</v>
      </c>
      <c r="U13" s="11" t="s">
        <v>30</v>
      </c>
      <c r="V13" s="3"/>
    </row>
    <row r="14" spans="1:22" ht="26.25" customHeight="1">
      <c r="A14" s="11">
        <v>10</v>
      </c>
      <c r="B14" s="12">
        <v>566744</v>
      </c>
      <c r="C14" s="12">
        <v>1601360027</v>
      </c>
      <c r="D14" s="13" t="s">
        <v>35</v>
      </c>
      <c r="E14" s="13">
        <v>77</v>
      </c>
      <c r="F14" s="13">
        <v>23</v>
      </c>
      <c r="G14" s="11">
        <v>19</v>
      </c>
      <c r="H14" s="11">
        <v>75</v>
      </c>
      <c r="I14" s="11">
        <v>43</v>
      </c>
      <c r="J14" s="11">
        <v>48</v>
      </c>
      <c r="K14" s="11">
        <v>17</v>
      </c>
      <c r="L14" s="11">
        <v>19</v>
      </c>
      <c r="M14" s="11">
        <v>42</v>
      </c>
      <c r="N14" s="11">
        <v>20</v>
      </c>
      <c r="O14" s="11">
        <v>43</v>
      </c>
      <c r="P14" s="11">
        <v>21</v>
      </c>
      <c r="Q14" s="11">
        <v>43</v>
      </c>
      <c r="R14" s="11">
        <v>24</v>
      </c>
      <c r="S14" s="11">
        <f t="shared" si="0"/>
        <v>514</v>
      </c>
      <c r="T14" s="11">
        <v>64.25</v>
      </c>
      <c r="U14" s="11" t="s">
        <v>30</v>
      </c>
      <c r="V14" s="3"/>
    </row>
    <row r="15" spans="1:22" ht="26.25" customHeight="1">
      <c r="A15" s="11">
        <v>11</v>
      </c>
      <c r="B15" s="12">
        <v>566745</v>
      </c>
      <c r="C15" s="12">
        <v>1601360030</v>
      </c>
      <c r="D15" s="13" t="s">
        <v>36</v>
      </c>
      <c r="E15" s="13">
        <v>70</v>
      </c>
      <c r="F15" s="13">
        <v>20</v>
      </c>
      <c r="G15" s="11">
        <v>18</v>
      </c>
      <c r="H15" s="11">
        <v>52</v>
      </c>
      <c r="I15" s="11">
        <v>44</v>
      </c>
      <c r="J15" s="11">
        <v>62</v>
      </c>
      <c r="K15" s="11">
        <v>19</v>
      </c>
      <c r="L15" s="11">
        <v>19</v>
      </c>
      <c r="M15" s="11">
        <v>30</v>
      </c>
      <c r="N15" s="11">
        <v>22</v>
      </c>
      <c r="O15" s="11">
        <v>32</v>
      </c>
      <c r="P15" s="11">
        <v>20</v>
      </c>
      <c r="Q15" s="11">
        <v>39</v>
      </c>
      <c r="R15" s="11">
        <v>28</v>
      </c>
      <c r="S15" s="11">
        <f t="shared" si="0"/>
        <v>475</v>
      </c>
      <c r="T15" s="11"/>
      <c r="U15" s="11" t="s">
        <v>23</v>
      </c>
      <c r="V15" s="3"/>
    </row>
    <row r="16" spans="1:22" ht="35.25" customHeight="1">
      <c r="A16" s="11">
        <v>12</v>
      </c>
      <c r="B16" s="12">
        <v>566746</v>
      </c>
      <c r="C16" s="12">
        <v>1601360031</v>
      </c>
      <c r="D16" s="13" t="s">
        <v>37</v>
      </c>
      <c r="E16" s="13">
        <v>78</v>
      </c>
      <c r="F16" s="13">
        <v>22</v>
      </c>
      <c r="G16" s="11">
        <v>23</v>
      </c>
      <c r="H16" s="11">
        <v>83</v>
      </c>
      <c r="I16" s="11">
        <v>47</v>
      </c>
      <c r="J16" s="11">
        <v>79</v>
      </c>
      <c r="K16" s="11">
        <v>21</v>
      </c>
      <c r="L16" s="11">
        <v>21</v>
      </c>
      <c r="M16" s="11">
        <v>60</v>
      </c>
      <c r="N16" s="11">
        <v>21</v>
      </c>
      <c r="O16" s="11">
        <v>90</v>
      </c>
      <c r="P16" s="11">
        <v>22</v>
      </c>
      <c r="Q16" s="11">
        <v>44</v>
      </c>
      <c r="R16" s="11">
        <v>43</v>
      </c>
      <c r="S16" s="11">
        <f t="shared" si="0"/>
        <v>654</v>
      </c>
      <c r="T16" s="11">
        <v>81.75</v>
      </c>
      <c r="U16" s="11" t="s">
        <v>25</v>
      </c>
      <c r="V16" s="3"/>
    </row>
    <row r="17" spans="1:22" ht="26.25" customHeight="1">
      <c r="A17" s="11">
        <v>13</v>
      </c>
      <c r="B17" s="12">
        <v>566747</v>
      </c>
      <c r="C17" s="12">
        <v>1601360033</v>
      </c>
      <c r="D17" s="13" t="s">
        <v>38</v>
      </c>
      <c r="E17" s="13">
        <v>62</v>
      </c>
      <c r="F17" s="13">
        <v>17</v>
      </c>
      <c r="G17" s="11">
        <v>18</v>
      </c>
      <c r="H17" s="11">
        <v>40</v>
      </c>
      <c r="I17" s="11">
        <v>44</v>
      </c>
      <c r="J17" s="11">
        <v>62</v>
      </c>
      <c r="K17" s="11">
        <v>20</v>
      </c>
      <c r="L17" s="11">
        <v>19</v>
      </c>
      <c r="M17" s="11">
        <v>30</v>
      </c>
      <c r="N17" s="11">
        <v>21</v>
      </c>
      <c r="O17" s="11">
        <v>21</v>
      </c>
      <c r="P17" s="11">
        <v>20</v>
      </c>
      <c r="Q17" s="11">
        <v>41</v>
      </c>
      <c r="R17" s="11">
        <v>18</v>
      </c>
      <c r="S17" s="11">
        <f t="shared" si="0"/>
        <v>433</v>
      </c>
      <c r="T17" s="11">
        <f t="shared" ref="T17:T60" si="1">ROUNDUP(((S17*100)/800),2)</f>
        <v>54.129999999999995</v>
      </c>
      <c r="U17" s="11" t="s">
        <v>23</v>
      </c>
      <c r="V17" s="3"/>
    </row>
    <row r="18" spans="1:22" ht="26.25" customHeight="1">
      <c r="A18" s="11">
        <v>14</v>
      </c>
      <c r="B18" s="12">
        <v>566748</v>
      </c>
      <c r="C18" s="12">
        <v>1601360037</v>
      </c>
      <c r="D18" s="13" t="s">
        <v>39</v>
      </c>
      <c r="E18" s="13">
        <v>40</v>
      </c>
      <c r="F18" s="13">
        <v>17</v>
      </c>
      <c r="G18" s="11">
        <v>18</v>
      </c>
      <c r="H18" s="11">
        <v>17</v>
      </c>
      <c r="I18" s="11">
        <v>42</v>
      </c>
      <c r="J18" s="11">
        <v>9</v>
      </c>
      <c r="K18" s="11">
        <v>17</v>
      </c>
      <c r="L18" s="11">
        <v>18</v>
      </c>
      <c r="M18" s="11">
        <v>16</v>
      </c>
      <c r="N18" s="11">
        <v>20</v>
      </c>
      <c r="O18" s="11">
        <v>26</v>
      </c>
      <c r="P18" s="11">
        <v>20</v>
      </c>
      <c r="Q18" s="11">
        <v>39</v>
      </c>
      <c r="R18" s="11">
        <v>13</v>
      </c>
      <c r="S18" s="11">
        <f t="shared" si="0"/>
        <v>312</v>
      </c>
      <c r="T18" s="11">
        <f t="shared" si="1"/>
        <v>39</v>
      </c>
      <c r="U18" s="11" t="s">
        <v>40</v>
      </c>
      <c r="V18" s="3"/>
    </row>
    <row r="19" spans="1:22" ht="26.25" customHeight="1">
      <c r="A19" s="11">
        <v>15</v>
      </c>
      <c r="B19" s="12">
        <v>566749</v>
      </c>
      <c r="C19" s="12">
        <v>1601360039</v>
      </c>
      <c r="D19" s="13" t="s">
        <v>41</v>
      </c>
      <c r="E19" s="13">
        <v>79</v>
      </c>
      <c r="F19" s="13">
        <v>24</v>
      </c>
      <c r="G19" s="11">
        <v>23</v>
      </c>
      <c r="H19" s="11">
        <v>95</v>
      </c>
      <c r="I19" s="11">
        <v>49</v>
      </c>
      <c r="J19" s="11">
        <v>80</v>
      </c>
      <c r="K19" s="11">
        <v>21</v>
      </c>
      <c r="L19" s="11">
        <v>21</v>
      </c>
      <c r="M19" s="11">
        <v>88</v>
      </c>
      <c r="N19" s="11">
        <v>23</v>
      </c>
      <c r="O19" s="11">
        <v>95</v>
      </c>
      <c r="P19" s="11">
        <v>24</v>
      </c>
      <c r="Q19" s="11">
        <v>47</v>
      </c>
      <c r="R19" s="11">
        <v>49</v>
      </c>
      <c r="S19" s="11">
        <f t="shared" si="0"/>
        <v>718</v>
      </c>
      <c r="T19" s="11">
        <f t="shared" si="1"/>
        <v>89.75</v>
      </c>
      <c r="U19" s="11" t="s">
        <v>25</v>
      </c>
      <c r="V19" s="3"/>
    </row>
    <row r="20" spans="1:22" ht="26.25" customHeight="1">
      <c r="A20" s="11">
        <v>16</v>
      </c>
      <c r="B20" s="12">
        <v>566750</v>
      </c>
      <c r="C20" s="12">
        <v>1601360041</v>
      </c>
      <c r="D20" s="13" t="s">
        <v>42</v>
      </c>
      <c r="E20" s="13">
        <v>51</v>
      </c>
      <c r="F20" s="13">
        <v>18</v>
      </c>
      <c r="G20" s="11">
        <v>18</v>
      </c>
      <c r="H20" s="11">
        <v>48</v>
      </c>
      <c r="I20" s="11">
        <v>44</v>
      </c>
      <c r="J20" s="11">
        <v>40</v>
      </c>
      <c r="K20" s="11">
        <v>16</v>
      </c>
      <c r="L20" s="11">
        <v>19</v>
      </c>
      <c r="M20" s="11">
        <v>20</v>
      </c>
      <c r="N20" s="11">
        <v>21</v>
      </c>
      <c r="O20" s="11">
        <v>34</v>
      </c>
      <c r="P20" s="11">
        <v>19</v>
      </c>
      <c r="Q20" s="11">
        <v>40</v>
      </c>
      <c r="R20" s="11">
        <v>17</v>
      </c>
      <c r="S20" s="11">
        <f t="shared" si="0"/>
        <v>405</v>
      </c>
      <c r="T20" s="11">
        <f t="shared" si="1"/>
        <v>50.629999999999995</v>
      </c>
      <c r="U20" s="11" t="s">
        <v>23</v>
      </c>
      <c r="V20" s="3"/>
    </row>
    <row r="21" spans="1:22" ht="26.25" customHeight="1">
      <c r="A21" s="11">
        <v>17</v>
      </c>
      <c r="B21" s="12">
        <v>566751</v>
      </c>
      <c r="C21" s="12">
        <v>1601360043</v>
      </c>
      <c r="D21" s="13" t="s">
        <v>43</v>
      </c>
      <c r="E21" s="13">
        <v>49</v>
      </c>
      <c r="F21" s="13">
        <v>21</v>
      </c>
      <c r="G21" s="11">
        <v>20</v>
      </c>
      <c r="H21" s="11">
        <v>61</v>
      </c>
      <c r="I21" s="11">
        <v>45</v>
      </c>
      <c r="J21" s="11">
        <v>75</v>
      </c>
      <c r="K21" s="11">
        <v>18</v>
      </c>
      <c r="L21" s="11">
        <v>20</v>
      </c>
      <c r="M21" s="11">
        <v>66</v>
      </c>
      <c r="N21" s="11">
        <v>21</v>
      </c>
      <c r="O21" s="11">
        <v>58</v>
      </c>
      <c r="P21" s="11">
        <v>21</v>
      </c>
      <c r="Q21" s="11">
        <v>45</v>
      </c>
      <c r="R21" s="11">
        <v>38</v>
      </c>
      <c r="S21" s="11">
        <f t="shared" si="0"/>
        <v>558</v>
      </c>
      <c r="T21" s="11">
        <f t="shared" si="1"/>
        <v>69.75</v>
      </c>
      <c r="U21" s="11" t="s">
        <v>30</v>
      </c>
      <c r="V21" s="3"/>
    </row>
    <row r="22" spans="1:22" ht="26.25" customHeight="1">
      <c r="A22" s="11">
        <v>18</v>
      </c>
      <c r="B22" s="12">
        <v>566752</v>
      </c>
      <c r="C22" s="12">
        <v>1601360044</v>
      </c>
      <c r="D22" s="13" t="s">
        <v>44</v>
      </c>
      <c r="E22" s="13">
        <v>68</v>
      </c>
      <c r="F22" s="13">
        <v>20</v>
      </c>
      <c r="G22" s="11">
        <v>20</v>
      </c>
      <c r="H22" s="11">
        <v>72</v>
      </c>
      <c r="I22" s="11">
        <v>44</v>
      </c>
      <c r="J22" s="11">
        <v>79</v>
      </c>
      <c r="K22" s="11">
        <v>19</v>
      </c>
      <c r="L22" s="11">
        <v>19</v>
      </c>
      <c r="M22" s="11">
        <v>50</v>
      </c>
      <c r="N22" s="11">
        <v>21</v>
      </c>
      <c r="O22" s="11">
        <v>60</v>
      </c>
      <c r="P22" s="11">
        <v>22</v>
      </c>
      <c r="Q22" s="11">
        <v>37</v>
      </c>
      <c r="R22" s="11">
        <v>26</v>
      </c>
      <c r="S22" s="11">
        <f t="shared" si="0"/>
        <v>557</v>
      </c>
      <c r="T22" s="11">
        <f t="shared" si="1"/>
        <v>69.63000000000001</v>
      </c>
      <c r="U22" s="11" t="s">
        <v>30</v>
      </c>
      <c r="V22" s="3"/>
    </row>
    <row r="23" spans="1:22" ht="26.25" customHeight="1">
      <c r="A23" s="11">
        <v>19</v>
      </c>
      <c r="B23" s="12">
        <v>566753</v>
      </c>
      <c r="C23" s="12">
        <v>1601360046</v>
      </c>
      <c r="D23" s="13" t="s">
        <v>45</v>
      </c>
      <c r="E23" s="13">
        <v>65</v>
      </c>
      <c r="F23" s="13">
        <v>22</v>
      </c>
      <c r="G23" s="11">
        <v>22</v>
      </c>
      <c r="H23" s="11">
        <v>81</v>
      </c>
      <c r="I23" s="11">
        <v>46</v>
      </c>
      <c r="J23" s="11">
        <v>79</v>
      </c>
      <c r="K23" s="11">
        <v>20</v>
      </c>
      <c r="L23" s="11">
        <v>19</v>
      </c>
      <c r="M23" s="11">
        <v>55</v>
      </c>
      <c r="N23" s="11">
        <v>22</v>
      </c>
      <c r="O23" s="11">
        <v>32</v>
      </c>
      <c r="P23" s="11">
        <v>21</v>
      </c>
      <c r="Q23" s="11">
        <v>44</v>
      </c>
      <c r="R23" s="11">
        <v>36</v>
      </c>
      <c r="S23" s="11">
        <f t="shared" si="0"/>
        <v>564</v>
      </c>
      <c r="T23" s="11">
        <f t="shared" si="1"/>
        <v>70.5</v>
      </c>
      <c r="U23" s="11" t="s">
        <v>28</v>
      </c>
      <c r="V23" s="3"/>
    </row>
    <row r="24" spans="1:22" ht="26.25" customHeight="1">
      <c r="A24" s="11">
        <v>20</v>
      </c>
      <c r="B24" s="12">
        <v>566754</v>
      </c>
      <c r="C24" s="12">
        <v>1601360047</v>
      </c>
      <c r="D24" s="13" t="s">
        <v>46</v>
      </c>
      <c r="E24" s="13">
        <v>70</v>
      </c>
      <c r="F24" s="13">
        <v>21</v>
      </c>
      <c r="G24" s="11">
        <v>21</v>
      </c>
      <c r="H24" s="11">
        <v>66</v>
      </c>
      <c r="I24" s="11">
        <v>46</v>
      </c>
      <c r="J24" s="11">
        <v>58</v>
      </c>
      <c r="K24" s="11">
        <v>19</v>
      </c>
      <c r="L24" s="11">
        <v>21</v>
      </c>
      <c r="M24" s="11">
        <v>40</v>
      </c>
      <c r="N24" s="11">
        <v>22</v>
      </c>
      <c r="O24" s="11">
        <v>46</v>
      </c>
      <c r="P24" s="11">
        <v>21</v>
      </c>
      <c r="Q24" s="11">
        <v>42</v>
      </c>
      <c r="R24" s="11">
        <v>31</v>
      </c>
      <c r="S24" s="11">
        <f t="shared" si="0"/>
        <v>524</v>
      </c>
      <c r="T24" s="11">
        <f t="shared" si="1"/>
        <v>65.5</v>
      </c>
      <c r="U24" s="11" t="s">
        <v>30</v>
      </c>
      <c r="V24" s="3"/>
    </row>
    <row r="25" spans="1:22" ht="26.25" customHeight="1">
      <c r="A25" s="11">
        <v>21</v>
      </c>
      <c r="B25" s="12">
        <v>566755</v>
      </c>
      <c r="C25" s="12">
        <v>1601360052</v>
      </c>
      <c r="D25" s="13" t="s">
        <v>47</v>
      </c>
      <c r="E25" s="13">
        <v>54</v>
      </c>
      <c r="F25" s="13">
        <v>22</v>
      </c>
      <c r="G25" s="11">
        <v>19</v>
      </c>
      <c r="H25" s="11">
        <v>68</v>
      </c>
      <c r="I25" s="11">
        <v>44</v>
      </c>
      <c r="J25" s="11">
        <v>77</v>
      </c>
      <c r="K25" s="11">
        <v>17</v>
      </c>
      <c r="L25" s="11">
        <v>20</v>
      </c>
      <c r="M25" s="11">
        <v>44</v>
      </c>
      <c r="N25" s="11">
        <v>20</v>
      </c>
      <c r="O25" s="11">
        <v>55</v>
      </c>
      <c r="P25" s="11">
        <v>20</v>
      </c>
      <c r="Q25" s="11">
        <v>41</v>
      </c>
      <c r="R25" s="11">
        <v>28</v>
      </c>
      <c r="S25" s="11">
        <f t="shared" si="0"/>
        <v>529</v>
      </c>
      <c r="T25" s="11">
        <f t="shared" si="1"/>
        <v>66.13000000000001</v>
      </c>
      <c r="U25" s="11" t="s">
        <v>30</v>
      </c>
      <c r="V25" s="3"/>
    </row>
    <row r="26" spans="1:22" ht="26.25" customHeight="1">
      <c r="A26" s="11">
        <v>22</v>
      </c>
      <c r="B26" s="12">
        <v>566756</v>
      </c>
      <c r="C26" s="12">
        <v>1601360056</v>
      </c>
      <c r="D26" s="13" t="s">
        <v>48</v>
      </c>
      <c r="E26" s="13">
        <v>60</v>
      </c>
      <c r="F26" s="13">
        <v>21</v>
      </c>
      <c r="G26" s="11">
        <v>21</v>
      </c>
      <c r="H26" s="11">
        <v>56</v>
      </c>
      <c r="I26" s="11">
        <v>44</v>
      </c>
      <c r="J26" s="11">
        <v>60</v>
      </c>
      <c r="K26" s="11">
        <v>17</v>
      </c>
      <c r="L26" s="11">
        <v>19</v>
      </c>
      <c r="M26" s="11">
        <v>53</v>
      </c>
      <c r="N26" s="11">
        <v>22</v>
      </c>
      <c r="O26" s="11">
        <v>59</v>
      </c>
      <c r="P26" s="11">
        <v>19</v>
      </c>
      <c r="Q26" s="11">
        <v>41</v>
      </c>
      <c r="R26" s="11">
        <v>32</v>
      </c>
      <c r="S26" s="11">
        <f t="shared" si="0"/>
        <v>524</v>
      </c>
      <c r="T26" s="11">
        <f t="shared" si="1"/>
        <v>65.5</v>
      </c>
      <c r="U26" s="11" t="s">
        <v>30</v>
      </c>
      <c r="V26" s="3"/>
    </row>
    <row r="27" spans="1:22" ht="26.25" customHeight="1">
      <c r="A27" s="11">
        <v>23</v>
      </c>
      <c r="B27" s="12">
        <v>566757</v>
      </c>
      <c r="C27" s="12">
        <v>1601360061</v>
      </c>
      <c r="D27" s="13" t="s">
        <v>49</v>
      </c>
      <c r="E27" s="13">
        <v>54</v>
      </c>
      <c r="F27" s="13">
        <v>19</v>
      </c>
      <c r="G27" s="11">
        <v>18</v>
      </c>
      <c r="H27" s="11">
        <v>49</v>
      </c>
      <c r="I27" s="11">
        <v>43</v>
      </c>
      <c r="J27" s="11">
        <v>59</v>
      </c>
      <c r="K27" s="11">
        <v>18</v>
      </c>
      <c r="L27" s="11">
        <v>17</v>
      </c>
      <c r="M27" s="11">
        <v>14</v>
      </c>
      <c r="N27" s="11">
        <v>21</v>
      </c>
      <c r="O27" s="11">
        <v>68</v>
      </c>
      <c r="P27" s="11">
        <v>19</v>
      </c>
      <c r="Q27" s="11">
        <v>36</v>
      </c>
      <c r="R27" s="11">
        <v>27</v>
      </c>
      <c r="S27" s="11">
        <f t="shared" si="0"/>
        <v>462</v>
      </c>
      <c r="T27" s="11">
        <f t="shared" si="1"/>
        <v>57.75</v>
      </c>
      <c r="U27" s="11" t="s">
        <v>23</v>
      </c>
      <c r="V27" s="3"/>
    </row>
    <row r="28" spans="1:22" ht="26.25" customHeight="1">
      <c r="A28" s="11">
        <v>24</v>
      </c>
      <c r="B28" s="12">
        <v>566758</v>
      </c>
      <c r="C28" s="12">
        <v>1601360063</v>
      </c>
      <c r="D28" s="13" t="s">
        <v>50</v>
      </c>
      <c r="E28" s="13">
        <v>72</v>
      </c>
      <c r="F28" s="13">
        <v>22</v>
      </c>
      <c r="G28" s="11">
        <v>20</v>
      </c>
      <c r="H28" s="11">
        <v>98</v>
      </c>
      <c r="I28" s="11">
        <v>48</v>
      </c>
      <c r="J28" s="11">
        <v>81</v>
      </c>
      <c r="K28" s="11">
        <v>18</v>
      </c>
      <c r="L28" s="11">
        <v>19</v>
      </c>
      <c r="M28" s="11">
        <v>60</v>
      </c>
      <c r="N28" s="11">
        <v>21</v>
      </c>
      <c r="O28" s="11">
        <v>89</v>
      </c>
      <c r="P28" s="11">
        <v>22</v>
      </c>
      <c r="Q28" s="11">
        <v>39</v>
      </c>
      <c r="R28" s="11">
        <v>47</v>
      </c>
      <c r="S28" s="11">
        <f t="shared" si="0"/>
        <v>656</v>
      </c>
      <c r="T28" s="11">
        <f t="shared" si="1"/>
        <v>82</v>
      </c>
      <c r="U28" s="11" t="s">
        <v>25</v>
      </c>
      <c r="V28" s="3"/>
    </row>
    <row r="29" spans="1:22" ht="26.25" customHeight="1">
      <c r="A29" s="11">
        <v>25</v>
      </c>
      <c r="B29" s="12">
        <v>566759</v>
      </c>
      <c r="C29" s="12">
        <v>1601360066</v>
      </c>
      <c r="D29" s="13" t="s">
        <v>51</v>
      </c>
      <c r="E29" s="13">
        <v>54</v>
      </c>
      <c r="F29" s="13">
        <v>18</v>
      </c>
      <c r="G29" s="11">
        <v>18</v>
      </c>
      <c r="H29" s="11">
        <v>48</v>
      </c>
      <c r="I29" s="11">
        <v>43</v>
      </c>
      <c r="J29" s="11">
        <v>53</v>
      </c>
      <c r="K29" s="11">
        <v>16</v>
      </c>
      <c r="L29" s="11">
        <v>17</v>
      </c>
      <c r="M29" s="11">
        <v>9</v>
      </c>
      <c r="N29" s="11">
        <v>21</v>
      </c>
      <c r="O29" s="11">
        <v>30</v>
      </c>
      <c r="P29" s="11">
        <v>18</v>
      </c>
      <c r="Q29" s="11">
        <v>37</v>
      </c>
      <c r="R29" s="11">
        <v>16</v>
      </c>
      <c r="S29" s="11">
        <f t="shared" si="0"/>
        <v>398</v>
      </c>
      <c r="T29" s="11">
        <f t="shared" si="1"/>
        <v>49.75</v>
      </c>
      <c r="U29" s="11" t="s">
        <v>23</v>
      </c>
      <c r="V29" s="3"/>
    </row>
    <row r="30" spans="1:22" ht="26.25" customHeight="1">
      <c r="A30" s="11">
        <v>26</v>
      </c>
      <c r="B30" s="12">
        <v>566760</v>
      </c>
      <c r="C30" s="12">
        <v>1601360069</v>
      </c>
      <c r="D30" s="13" t="s">
        <v>52</v>
      </c>
      <c r="E30" s="13">
        <v>75</v>
      </c>
      <c r="F30" s="13">
        <v>23</v>
      </c>
      <c r="G30" s="11">
        <v>20</v>
      </c>
      <c r="H30" s="11">
        <v>80</v>
      </c>
      <c r="I30" s="11">
        <v>46</v>
      </c>
      <c r="J30" s="11">
        <v>80</v>
      </c>
      <c r="K30" s="11">
        <v>18</v>
      </c>
      <c r="L30" s="11">
        <v>19</v>
      </c>
      <c r="M30" s="11">
        <v>46</v>
      </c>
      <c r="N30" s="11">
        <v>23</v>
      </c>
      <c r="O30" s="11">
        <v>86</v>
      </c>
      <c r="P30" s="11">
        <v>22</v>
      </c>
      <c r="Q30" s="11">
        <v>40</v>
      </c>
      <c r="R30" s="11">
        <v>42</v>
      </c>
      <c r="S30" s="11">
        <f t="shared" si="0"/>
        <v>620</v>
      </c>
      <c r="T30" s="11">
        <f t="shared" si="1"/>
        <v>77.5</v>
      </c>
      <c r="U30" s="11" t="s">
        <v>25</v>
      </c>
      <c r="V30" s="3"/>
    </row>
    <row r="31" spans="1:22" ht="26.25" customHeight="1">
      <c r="A31" s="11">
        <v>27</v>
      </c>
      <c r="B31" s="12">
        <v>566761</v>
      </c>
      <c r="C31" s="12">
        <v>1601360073</v>
      </c>
      <c r="D31" s="13" t="s">
        <v>53</v>
      </c>
      <c r="E31" s="13">
        <v>64</v>
      </c>
      <c r="F31" s="13">
        <v>20</v>
      </c>
      <c r="G31" s="11">
        <v>19</v>
      </c>
      <c r="H31" s="11">
        <v>53</v>
      </c>
      <c r="I31" s="11">
        <v>43</v>
      </c>
      <c r="J31" s="11">
        <v>66</v>
      </c>
      <c r="K31" s="11">
        <v>19</v>
      </c>
      <c r="L31" s="11">
        <v>17</v>
      </c>
      <c r="M31" s="11">
        <v>43</v>
      </c>
      <c r="N31" s="11">
        <v>21</v>
      </c>
      <c r="O31" s="11">
        <v>57</v>
      </c>
      <c r="P31" s="11">
        <v>21</v>
      </c>
      <c r="Q31" s="11">
        <v>36</v>
      </c>
      <c r="R31" s="11">
        <v>30</v>
      </c>
      <c r="S31" s="11">
        <f t="shared" si="0"/>
        <v>509</v>
      </c>
      <c r="T31" s="11">
        <f t="shared" si="1"/>
        <v>63.629999999999995</v>
      </c>
      <c r="U31" s="11" t="s">
        <v>30</v>
      </c>
      <c r="V31" s="3"/>
    </row>
    <row r="32" spans="1:22" ht="26.25" customHeight="1">
      <c r="A32" s="11">
        <v>28</v>
      </c>
      <c r="B32" s="12">
        <v>566762</v>
      </c>
      <c r="C32" s="12">
        <v>1601360077</v>
      </c>
      <c r="D32" s="13" t="s">
        <v>54</v>
      </c>
      <c r="E32" s="13">
        <v>62</v>
      </c>
      <c r="F32" s="13">
        <v>21</v>
      </c>
      <c r="G32" s="11">
        <v>20</v>
      </c>
      <c r="H32" s="11">
        <v>86</v>
      </c>
      <c r="I32" s="11">
        <v>46</v>
      </c>
      <c r="J32" s="11">
        <v>71</v>
      </c>
      <c r="K32" s="11">
        <v>20</v>
      </c>
      <c r="L32" s="11">
        <v>20</v>
      </c>
      <c r="M32" s="11">
        <v>53</v>
      </c>
      <c r="N32" s="11">
        <v>21</v>
      </c>
      <c r="O32" s="11">
        <v>80</v>
      </c>
      <c r="P32" s="11">
        <v>23</v>
      </c>
      <c r="Q32" s="11">
        <v>41</v>
      </c>
      <c r="R32" s="11">
        <v>45</v>
      </c>
      <c r="S32" s="11">
        <f t="shared" si="0"/>
        <v>609</v>
      </c>
      <c r="T32" s="11">
        <f t="shared" si="1"/>
        <v>76.13000000000001</v>
      </c>
      <c r="U32" s="11" t="s">
        <v>25</v>
      </c>
      <c r="V32" s="3"/>
    </row>
    <row r="33" spans="1:22" ht="26.25" customHeight="1">
      <c r="A33" s="11">
        <v>29</v>
      </c>
      <c r="B33" s="12">
        <v>566763</v>
      </c>
      <c r="C33" s="12">
        <v>1601360086</v>
      </c>
      <c r="D33" s="13" t="s">
        <v>55</v>
      </c>
      <c r="E33" s="13">
        <v>55</v>
      </c>
      <c r="F33" s="13">
        <v>22</v>
      </c>
      <c r="G33" s="11">
        <v>19</v>
      </c>
      <c r="H33" s="11">
        <v>71</v>
      </c>
      <c r="I33" s="11">
        <v>45</v>
      </c>
      <c r="J33" s="11">
        <v>81</v>
      </c>
      <c r="K33" s="11">
        <v>16</v>
      </c>
      <c r="L33" s="11">
        <v>17</v>
      </c>
      <c r="M33" s="11">
        <v>58</v>
      </c>
      <c r="N33" s="11">
        <v>21</v>
      </c>
      <c r="O33" s="11">
        <v>69</v>
      </c>
      <c r="P33" s="11">
        <v>22</v>
      </c>
      <c r="Q33" s="11">
        <v>41</v>
      </c>
      <c r="R33" s="11">
        <v>31</v>
      </c>
      <c r="S33" s="11">
        <f t="shared" si="0"/>
        <v>568</v>
      </c>
      <c r="T33" s="11">
        <f t="shared" si="1"/>
        <v>71</v>
      </c>
      <c r="U33" s="11" t="s">
        <v>30</v>
      </c>
      <c r="V33" s="3"/>
    </row>
    <row r="34" spans="1:22" ht="26.25" customHeight="1">
      <c r="A34" s="11">
        <v>30</v>
      </c>
      <c r="B34" s="12"/>
      <c r="C34" s="12"/>
      <c r="D34" s="13"/>
      <c r="E34" s="13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f t="shared" si="0"/>
        <v>0</v>
      </c>
      <c r="T34" s="11">
        <f t="shared" si="1"/>
        <v>0</v>
      </c>
      <c r="U34" s="11"/>
      <c r="V34" s="3"/>
    </row>
    <row r="35" spans="1:22" ht="26.25" customHeight="1">
      <c r="A35" s="11">
        <v>31</v>
      </c>
      <c r="B35" s="12">
        <v>566764</v>
      </c>
      <c r="C35" s="12">
        <v>1601360088</v>
      </c>
      <c r="D35" s="13" t="s">
        <v>56</v>
      </c>
      <c r="E35" s="13">
        <v>60</v>
      </c>
      <c r="F35" s="13">
        <v>21</v>
      </c>
      <c r="G35" s="11">
        <v>19</v>
      </c>
      <c r="H35" s="11">
        <v>81</v>
      </c>
      <c r="I35" s="11">
        <v>47</v>
      </c>
      <c r="J35" s="11">
        <v>70</v>
      </c>
      <c r="K35" s="11">
        <v>17</v>
      </c>
      <c r="L35" s="11">
        <v>18</v>
      </c>
      <c r="M35" s="11">
        <v>62</v>
      </c>
      <c r="N35" s="11">
        <v>21</v>
      </c>
      <c r="O35" s="11">
        <v>81</v>
      </c>
      <c r="P35" s="11">
        <v>20</v>
      </c>
      <c r="Q35" s="11">
        <v>41</v>
      </c>
      <c r="R35" s="11">
        <v>40</v>
      </c>
      <c r="S35" s="11">
        <v>600</v>
      </c>
      <c r="T35" s="11">
        <f t="shared" si="1"/>
        <v>75</v>
      </c>
      <c r="U35" s="11" t="s">
        <v>25</v>
      </c>
      <c r="V35" s="3"/>
    </row>
    <row r="36" spans="1:22" ht="26.25" customHeight="1">
      <c r="A36" s="11">
        <v>32</v>
      </c>
      <c r="B36" s="12">
        <v>566765</v>
      </c>
      <c r="C36" s="12">
        <v>1601360091</v>
      </c>
      <c r="D36" s="13" t="s">
        <v>57</v>
      </c>
      <c r="E36" s="13">
        <v>69</v>
      </c>
      <c r="F36" s="13">
        <v>19</v>
      </c>
      <c r="G36" s="11">
        <v>19</v>
      </c>
      <c r="H36" s="11">
        <v>85</v>
      </c>
      <c r="I36" s="11">
        <v>45</v>
      </c>
      <c r="J36" s="11">
        <v>73</v>
      </c>
      <c r="K36" s="11">
        <v>18</v>
      </c>
      <c r="L36" s="11">
        <v>18</v>
      </c>
      <c r="M36" s="11">
        <v>52</v>
      </c>
      <c r="N36" s="11">
        <v>23</v>
      </c>
      <c r="O36" s="11">
        <v>82</v>
      </c>
      <c r="P36" s="11">
        <v>18</v>
      </c>
      <c r="Q36" s="11">
        <v>36</v>
      </c>
      <c r="R36" s="11">
        <v>38</v>
      </c>
      <c r="S36" s="11">
        <f t="shared" ref="S36:S47" si="2">SUM(E36:R36)</f>
        <v>595</v>
      </c>
      <c r="T36" s="11">
        <f t="shared" si="1"/>
        <v>74.38000000000001</v>
      </c>
      <c r="U36" s="11" t="s">
        <v>30</v>
      </c>
      <c r="V36" s="3"/>
    </row>
    <row r="37" spans="1:22" ht="26.25" customHeight="1">
      <c r="A37" s="11">
        <v>33</v>
      </c>
      <c r="B37" s="12">
        <v>566766</v>
      </c>
      <c r="C37" s="12">
        <v>1601360096</v>
      </c>
      <c r="D37" s="13" t="s">
        <v>58</v>
      </c>
      <c r="E37" s="13">
        <v>61</v>
      </c>
      <c r="F37" s="13">
        <v>21</v>
      </c>
      <c r="G37" s="11">
        <v>19</v>
      </c>
      <c r="H37" s="11">
        <v>64</v>
      </c>
      <c r="I37" s="11">
        <v>44</v>
      </c>
      <c r="J37" s="11">
        <v>61</v>
      </c>
      <c r="K37" s="11">
        <v>18</v>
      </c>
      <c r="L37" s="11">
        <v>19</v>
      </c>
      <c r="M37" s="11">
        <v>40</v>
      </c>
      <c r="N37" s="11">
        <v>21</v>
      </c>
      <c r="O37" s="11">
        <v>45</v>
      </c>
      <c r="P37" s="11">
        <v>21</v>
      </c>
      <c r="Q37" s="11">
        <v>39</v>
      </c>
      <c r="R37" s="11">
        <v>26</v>
      </c>
      <c r="S37" s="11">
        <f t="shared" si="2"/>
        <v>499</v>
      </c>
      <c r="T37" s="11">
        <f t="shared" si="1"/>
        <v>62.379999999999995</v>
      </c>
      <c r="U37" s="11" t="s">
        <v>30</v>
      </c>
      <c r="V37" s="3"/>
    </row>
    <row r="38" spans="1:22" ht="26.25" customHeight="1">
      <c r="A38" s="11">
        <v>34</v>
      </c>
      <c r="B38" s="12">
        <v>566767</v>
      </c>
      <c r="C38" s="12">
        <v>1601360099</v>
      </c>
      <c r="D38" s="13" t="s">
        <v>59</v>
      </c>
      <c r="E38" s="13">
        <v>65</v>
      </c>
      <c r="F38" s="13">
        <v>21</v>
      </c>
      <c r="G38" s="11">
        <v>19</v>
      </c>
      <c r="H38" s="11">
        <v>81</v>
      </c>
      <c r="I38" s="11">
        <v>47</v>
      </c>
      <c r="J38" s="11">
        <v>60</v>
      </c>
      <c r="K38" s="11">
        <v>16</v>
      </c>
      <c r="L38" s="11">
        <v>18</v>
      </c>
      <c r="M38" s="11">
        <v>40</v>
      </c>
      <c r="N38" s="11">
        <v>20</v>
      </c>
      <c r="O38" s="11">
        <v>85</v>
      </c>
      <c r="P38" s="11">
        <v>20</v>
      </c>
      <c r="Q38" s="11">
        <v>41</v>
      </c>
      <c r="R38" s="11">
        <v>37</v>
      </c>
      <c r="S38" s="11">
        <f t="shared" si="2"/>
        <v>570</v>
      </c>
      <c r="T38" s="11">
        <f t="shared" si="1"/>
        <v>71.25</v>
      </c>
      <c r="U38" s="11" t="s">
        <v>30</v>
      </c>
      <c r="V38" s="3"/>
    </row>
    <row r="39" spans="1:22" ht="26.25" customHeight="1">
      <c r="A39" s="11">
        <v>35</v>
      </c>
      <c r="B39" s="12">
        <v>566768</v>
      </c>
      <c r="C39" s="12">
        <v>1601360102</v>
      </c>
      <c r="D39" s="13" t="s">
        <v>60</v>
      </c>
      <c r="E39" s="13">
        <v>76</v>
      </c>
      <c r="F39" s="13">
        <v>24</v>
      </c>
      <c r="G39" s="11">
        <v>23</v>
      </c>
      <c r="H39" s="11">
        <v>92</v>
      </c>
      <c r="I39" s="11">
        <v>47</v>
      </c>
      <c r="J39" s="11">
        <v>82</v>
      </c>
      <c r="K39" s="11">
        <v>21</v>
      </c>
      <c r="L39" s="11">
        <v>24</v>
      </c>
      <c r="M39" s="11">
        <v>65</v>
      </c>
      <c r="N39" s="11">
        <v>21</v>
      </c>
      <c r="O39" s="11">
        <v>73</v>
      </c>
      <c r="P39" s="11">
        <v>23</v>
      </c>
      <c r="Q39" s="11">
        <v>45</v>
      </c>
      <c r="R39" s="11">
        <v>44</v>
      </c>
      <c r="S39" s="11">
        <f t="shared" si="2"/>
        <v>660</v>
      </c>
      <c r="T39" s="11">
        <f t="shared" si="1"/>
        <v>82.5</v>
      </c>
      <c r="U39" s="11" t="s">
        <v>25</v>
      </c>
      <c r="V39" s="3"/>
    </row>
    <row r="40" spans="1:22" ht="26.25" customHeight="1">
      <c r="A40" s="11">
        <v>36</v>
      </c>
      <c r="B40" s="12">
        <v>566769</v>
      </c>
      <c r="C40" s="12">
        <v>1601360105</v>
      </c>
      <c r="D40" s="13" t="s">
        <v>61</v>
      </c>
      <c r="E40" s="13">
        <v>74</v>
      </c>
      <c r="F40" s="13">
        <v>22</v>
      </c>
      <c r="G40" s="11">
        <v>18</v>
      </c>
      <c r="H40" s="11">
        <v>77</v>
      </c>
      <c r="I40" s="11">
        <v>45</v>
      </c>
      <c r="J40" s="11">
        <v>73</v>
      </c>
      <c r="K40" s="11">
        <v>18</v>
      </c>
      <c r="L40" s="11">
        <v>19</v>
      </c>
      <c r="M40" s="11">
        <v>53</v>
      </c>
      <c r="N40" s="11">
        <v>20</v>
      </c>
      <c r="O40" s="11">
        <v>81</v>
      </c>
      <c r="P40" s="11">
        <v>23</v>
      </c>
      <c r="Q40" s="11">
        <v>41</v>
      </c>
      <c r="R40" s="11">
        <v>36</v>
      </c>
      <c r="S40" s="11">
        <f t="shared" si="2"/>
        <v>600</v>
      </c>
      <c r="T40" s="11">
        <f t="shared" si="1"/>
        <v>75</v>
      </c>
      <c r="U40" s="11" t="s">
        <v>25</v>
      </c>
      <c r="V40" s="3"/>
    </row>
    <row r="41" spans="1:22" ht="26.25" customHeight="1">
      <c r="A41" s="11">
        <v>37</v>
      </c>
      <c r="B41" s="12">
        <v>566770</v>
      </c>
      <c r="C41" s="12">
        <v>1601360107</v>
      </c>
      <c r="D41" s="13" t="s">
        <v>62</v>
      </c>
      <c r="E41" s="13">
        <v>66</v>
      </c>
      <c r="F41" s="13">
        <v>22</v>
      </c>
      <c r="G41" s="11">
        <v>19</v>
      </c>
      <c r="H41" s="11">
        <v>47</v>
      </c>
      <c r="I41" s="11">
        <v>44</v>
      </c>
      <c r="J41" s="11">
        <v>34</v>
      </c>
      <c r="K41" s="11">
        <v>16</v>
      </c>
      <c r="L41" s="11">
        <v>17</v>
      </c>
      <c r="M41" s="11">
        <v>40</v>
      </c>
      <c r="N41" s="11">
        <v>21</v>
      </c>
      <c r="O41" s="11">
        <v>40</v>
      </c>
      <c r="P41" s="11">
        <v>18</v>
      </c>
      <c r="Q41" s="11">
        <v>38</v>
      </c>
      <c r="R41" s="11">
        <v>32</v>
      </c>
      <c r="S41" s="11">
        <f t="shared" si="2"/>
        <v>454</v>
      </c>
      <c r="T41" s="11">
        <f t="shared" si="1"/>
        <v>56.75</v>
      </c>
      <c r="U41" s="11" t="s">
        <v>63</v>
      </c>
      <c r="V41" s="3"/>
    </row>
    <row r="42" spans="1:22" ht="26.25" customHeight="1">
      <c r="A42" s="11">
        <v>38</v>
      </c>
      <c r="B42" s="12">
        <v>566771</v>
      </c>
      <c r="C42" s="12">
        <v>1601360112</v>
      </c>
      <c r="D42" s="13" t="s">
        <v>64</v>
      </c>
      <c r="E42" s="13">
        <v>57</v>
      </c>
      <c r="F42" s="13">
        <v>19</v>
      </c>
      <c r="G42" s="11">
        <v>18</v>
      </c>
      <c r="H42" s="11">
        <v>76</v>
      </c>
      <c r="I42" s="11">
        <v>43</v>
      </c>
      <c r="J42" s="11">
        <v>60</v>
      </c>
      <c r="K42" s="11">
        <v>17</v>
      </c>
      <c r="L42" s="11">
        <v>18</v>
      </c>
      <c r="M42" s="11">
        <v>51</v>
      </c>
      <c r="N42" s="11">
        <v>20</v>
      </c>
      <c r="O42" s="11">
        <v>63</v>
      </c>
      <c r="P42" s="11">
        <v>19</v>
      </c>
      <c r="Q42" s="11">
        <v>37</v>
      </c>
      <c r="R42" s="11">
        <v>25</v>
      </c>
      <c r="S42" s="11">
        <f t="shared" si="2"/>
        <v>523</v>
      </c>
      <c r="T42" s="11">
        <f t="shared" si="1"/>
        <v>65.38000000000001</v>
      </c>
      <c r="U42" s="11" t="s">
        <v>30</v>
      </c>
      <c r="V42" s="3"/>
    </row>
    <row r="43" spans="1:22" ht="26.25" customHeight="1">
      <c r="A43" s="11">
        <v>39</v>
      </c>
      <c r="B43" s="12">
        <v>566772</v>
      </c>
      <c r="C43" s="12">
        <v>1601360114</v>
      </c>
      <c r="D43" s="13" t="s">
        <v>65</v>
      </c>
      <c r="E43" s="13">
        <v>72</v>
      </c>
      <c r="F43" s="13">
        <v>23</v>
      </c>
      <c r="G43" s="11">
        <v>19</v>
      </c>
      <c r="H43" s="11">
        <v>89</v>
      </c>
      <c r="I43" s="11">
        <v>45</v>
      </c>
      <c r="J43" s="11">
        <v>91</v>
      </c>
      <c r="K43" s="11">
        <v>18</v>
      </c>
      <c r="L43" s="11">
        <v>17</v>
      </c>
      <c r="M43" s="11">
        <v>56</v>
      </c>
      <c r="N43" s="11">
        <v>21</v>
      </c>
      <c r="O43" s="11">
        <v>62</v>
      </c>
      <c r="P43" s="11">
        <v>22</v>
      </c>
      <c r="Q43" s="11">
        <v>42</v>
      </c>
      <c r="R43" s="11">
        <v>36</v>
      </c>
      <c r="S43" s="11">
        <f t="shared" si="2"/>
        <v>613</v>
      </c>
      <c r="T43" s="11">
        <f t="shared" si="1"/>
        <v>76.63000000000001</v>
      </c>
      <c r="U43" s="11" t="s">
        <v>25</v>
      </c>
      <c r="V43" s="3"/>
    </row>
    <row r="44" spans="1:22" ht="26.25" customHeight="1">
      <c r="A44" s="11">
        <v>40</v>
      </c>
      <c r="B44" s="12">
        <v>566773</v>
      </c>
      <c r="C44" s="12">
        <v>1601360117</v>
      </c>
      <c r="D44" s="13" t="s">
        <v>66</v>
      </c>
      <c r="E44" s="13">
        <v>66</v>
      </c>
      <c r="F44" s="13">
        <v>22</v>
      </c>
      <c r="G44" s="11">
        <v>21</v>
      </c>
      <c r="H44" s="11">
        <v>71</v>
      </c>
      <c r="I44" s="11">
        <v>44</v>
      </c>
      <c r="J44" s="11">
        <v>76</v>
      </c>
      <c r="K44" s="11">
        <v>19</v>
      </c>
      <c r="L44" s="11">
        <v>19</v>
      </c>
      <c r="M44" s="11">
        <v>61</v>
      </c>
      <c r="N44" s="11">
        <v>20</v>
      </c>
      <c r="O44" s="11">
        <v>51</v>
      </c>
      <c r="P44" s="11">
        <v>22</v>
      </c>
      <c r="Q44" s="11">
        <v>40</v>
      </c>
      <c r="R44" s="11">
        <v>33</v>
      </c>
      <c r="S44" s="11">
        <f t="shared" si="2"/>
        <v>565</v>
      </c>
      <c r="T44" s="11">
        <f t="shared" si="1"/>
        <v>70.63000000000001</v>
      </c>
      <c r="U44" s="11" t="s">
        <v>30</v>
      </c>
      <c r="V44" s="3"/>
    </row>
    <row r="45" spans="1:22" ht="26.25" customHeight="1">
      <c r="A45" s="11">
        <v>41</v>
      </c>
      <c r="B45" s="12">
        <v>566774</v>
      </c>
      <c r="C45" s="12">
        <v>1601360118</v>
      </c>
      <c r="D45" s="13" t="s">
        <v>67</v>
      </c>
      <c r="E45" s="13">
        <v>71</v>
      </c>
      <c r="F45" s="13">
        <v>21</v>
      </c>
      <c r="G45" s="11">
        <v>22</v>
      </c>
      <c r="H45" s="11">
        <v>88</v>
      </c>
      <c r="I45" s="11">
        <v>45</v>
      </c>
      <c r="J45" s="11">
        <v>41</v>
      </c>
      <c r="K45" s="11">
        <v>16</v>
      </c>
      <c r="L45" s="11">
        <v>20</v>
      </c>
      <c r="M45" s="11">
        <v>41</v>
      </c>
      <c r="N45" s="11">
        <v>21</v>
      </c>
      <c r="O45" s="11">
        <v>52</v>
      </c>
      <c r="P45" s="11">
        <v>19</v>
      </c>
      <c r="Q45" s="11">
        <v>38</v>
      </c>
      <c r="R45" s="11">
        <v>34</v>
      </c>
      <c r="S45" s="11">
        <f t="shared" si="2"/>
        <v>529</v>
      </c>
      <c r="T45" s="11">
        <f t="shared" si="1"/>
        <v>66.13000000000001</v>
      </c>
      <c r="U45" s="11" t="s">
        <v>30</v>
      </c>
      <c r="V45" s="3"/>
    </row>
    <row r="46" spans="1:22" ht="26.25" customHeight="1">
      <c r="A46" s="11">
        <v>42</v>
      </c>
      <c r="B46" s="12">
        <v>566775</v>
      </c>
      <c r="C46" s="12">
        <v>1601360119</v>
      </c>
      <c r="D46" s="13" t="s">
        <v>68</v>
      </c>
      <c r="E46" s="13">
        <v>79</v>
      </c>
      <c r="F46" s="13">
        <v>23</v>
      </c>
      <c r="G46" s="11">
        <v>22</v>
      </c>
      <c r="H46" s="11">
        <v>77</v>
      </c>
      <c r="I46" s="11">
        <v>46</v>
      </c>
      <c r="J46" s="11">
        <v>62</v>
      </c>
      <c r="K46" s="11">
        <v>18</v>
      </c>
      <c r="L46" s="11">
        <v>20</v>
      </c>
      <c r="M46" s="11">
        <v>45</v>
      </c>
      <c r="N46" s="11">
        <v>22</v>
      </c>
      <c r="O46" s="11">
        <v>51</v>
      </c>
      <c r="P46" s="11">
        <v>22</v>
      </c>
      <c r="Q46" s="11">
        <v>41</v>
      </c>
      <c r="R46" s="11">
        <v>37</v>
      </c>
      <c r="S46" s="11">
        <f t="shared" si="2"/>
        <v>565</v>
      </c>
      <c r="T46" s="11">
        <f t="shared" si="1"/>
        <v>70.63000000000001</v>
      </c>
      <c r="U46" s="11" t="s">
        <v>30</v>
      </c>
      <c r="V46" s="3"/>
    </row>
    <row r="47" spans="1:22" ht="26.25" customHeight="1">
      <c r="A47" s="11">
        <v>43</v>
      </c>
      <c r="B47" s="12">
        <v>566776</v>
      </c>
      <c r="C47" s="12">
        <v>1601360120</v>
      </c>
      <c r="D47" s="13" t="s">
        <v>69</v>
      </c>
      <c r="E47" s="13">
        <v>44</v>
      </c>
      <c r="F47" s="13">
        <v>18</v>
      </c>
      <c r="G47" s="11">
        <v>20</v>
      </c>
      <c r="H47" s="11">
        <v>53</v>
      </c>
      <c r="I47" s="11">
        <v>44</v>
      </c>
      <c r="J47" s="11">
        <v>60</v>
      </c>
      <c r="K47" s="11">
        <v>16</v>
      </c>
      <c r="L47" s="11">
        <v>17</v>
      </c>
      <c r="M47" s="11">
        <v>19</v>
      </c>
      <c r="N47" s="11">
        <v>21</v>
      </c>
      <c r="O47" s="11">
        <v>77</v>
      </c>
      <c r="P47" s="11">
        <v>20</v>
      </c>
      <c r="Q47" s="11">
        <v>38</v>
      </c>
      <c r="R47" s="11">
        <v>21</v>
      </c>
      <c r="S47" s="11">
        <f t="shared" si="2"/>
        <v>468</v>
      </c>
      <c r="T47" s="11">
        <f t="shared" si="1"/>
        <v>58.5</v>
      </c>
      <c r="U47" s="11" t="s">
        <v>23</v>
      </c>
      <c r="V47" s="3"/>
    </row>
    <row r="48" spans="1:22" ht="26.25" customHeight="1">
      <c r="A48" s="11">
        <v>44</v>
      </c>
      <c r="B48" s="12">
        <v>566777</v>
      </c>
      <c r="C48" s="12">
        <v>1601360121</v>
      </c>
      <c r="D48" s="14" t="s">
        <v>70</v>
      </c>
      <c r="E48" s="13">
        <v>76</v>
      </c>
      <c r="F48" s="13">
        <v>20</v>
      </c>
      <c r="G48" s="11">
        <v>22</v>
      </c>
      <c r="H48" s="11">
        <v>80</v>
      </c>
      <c r="I48" s="11">
        <v>45</v>
      </c>
      <c r="J48" s="11">
        <v>70</v>
      </c>
      <c r="K48" s="11">
        <v>18</v>
      </c>
      <c r="L48" s="11">
        <v>20</v>
      </c>
      <c r="M48" s="11">
        <v>58</v>
      </c>
      <c r="N48" s="11">
        <v>22</v>
      </c>
      <c r="O48" s="11">
        <v>66</v>
      </c>
      <c r="P48" s="11">
        <v>21</v>
      </c>
      <c r="Q48" s="11">
        <v>40</v>
      </c>
      <c r="R48" s="11">
        <v>32</v>
      </c>
      <c r="S48" s="11">
        <v>600</v>
      </c>
      <c r="T48" s="11">
        <f t="shared" si="1"/>
        <v>75</v>
      </c>
      <c r="U48" s="11" t="s">
        <v>25</v>
      </c>
      <c r="V48" s="3"/>
    </row>
    <row r="49" spans="1:22" ht="26.25" customHeight="1">
      <c r="A49" s="11">
        <v>45</v>
      </c>
      <c r="B49" s="12">
        <v>566778</v>
      </c>
      <c r="C49" s="12">
        <v>1601360122</v>
      </c>
      <c r="D49" s="13" t="s">
        <v>71</v>
      </c>
      <c r="E49" s="13">
        <v>57</v>
      </c>
      <c r="F49" s="13">
        <v>18</v>
      </c>
      <c r="G49" s="11">
        <v>22</v>
      </c>
      <c r="H49" s="11">
        <v>57</v>
      </c>
      <c r="I49" s="11">
        <v>44</v>
      </c>
      <c r="J49" s="11">
        <v>62</v>
      </c>
      <c r="K49" s="11">
        <v>16</v>
      </c>
      <c r="L49" s="11">
        <v>18</v>
      </c>
      <c r="M49" s="11">
        <v>40</v>
      </c>
      <c r="N49" s="11">
        <v>21</v>
      </c>
      <c r="O49" s="11">
        <v>56</v>
      </c>
      <c r="P49" s="11">
        <v>19</v>
      </c>
      <c r="Q49" s="11">
        <v>37</v>
      </c>
      <c r="R49" s="11">
        <v>31</v>
      </c>
      <c r="S49" s="11">
        <f t="shared" ref="S49:S60" si="3">SUM(E49:R49)</f>
        <v>498</v>
      </c>
      <c r="T49" s="11">
        <f t="shared" si="1"/>
        <v>62.25</v>
      </c>
      <c r="U49" s="11" t="s">
        <v>30</v>
      </c>
      <c r="V49" s="3"/>
    </row>
    <row r="50" spans="1:22" ht="26.25" customHeight="1">
      <c r="A50" s="11">
        <v>46</v>
      </c>
      <c r="B50" s="12">
        <v>566779</v>
      </c>
      <c r="C50" s="12">
        <v>1601360123</v>
      </c>
      <c r="D50" s="13" t="s">
        <v>72</v>
      </c>
      <c r="E50" s="13">
        <v>40</v>
      </c>
      <c r="F50" s="13">
        <v>17</v>
      </c>
      <c r="G50" s="11">
        <v>20</v>
      </c>
      <c r="H50" s="11">
        <v>23</v>
      </c>
      <c r="I50" s="11">
        <v>42</v>
      </c>
      <c r="J50" s="11">
        <v>56</v>
      </c>
      <c r="K50" s="11">
        <v>17</v>
      </c>
      <c r="L50" s="11">
        <v>18</v>
      </c>
      <c r="M50" s="11">
        <v>18</v>
      </c>
      <c r="N50" s="11">
        <v>20</v>
      </c>
      <c r="O50" s="11">
        <v>9</v>
      </c>
      <c r="P50" s="11">
        <v>21</v>
      </c>
      <c r="Q50" s="11">
        <v>37</v>
      </c>
      <c r="R50" s="11">
        <v>14</v>
      </c>
      <c r="S50" s="11">
        <f t="shared" si="3"/>
        <v>352</v>
      </c>
      <c r="T50" s="11">
        <f t="shared" si="1"/>
        <v>44</v>
      </c>
      <c r="U50" s="11" t="s">
        <v>40</v>
      </c>
      <c r="V50" s="3"/>
    </row>
    <row r="51" spans="1:22" ht="26.25" customHeight="1">
      <c r="A51" s="11">
        <v>47</v>
      </c>
      <c r="B51" s="12">
        <v>566780</v>
      </c>
      <c r="C51" s="12">
        <v>1601360124</v>
      </c>
      <c r="D51" s="13" t="s">
        <v>73</v>
      </c>
      <c r="E51" s="13">
        <v>58</v>
      </c>
      <c r="F51" s="13">
        <v>20</v>
      </c>
      <c r="G51" s="11">
        <v>20</v>
      </c>
      <c r="H51" s="11">
        <v>69</v>
      </c>
      <c r="I51" s="11">
        <v>44</v>
      </c>
      <c r="J51" s="11">
        <v>69</v>
      </c>
      <c r="K51" s="11">
        <v>16</v>
      </c>
      <c r="L51" s="11">
        <v>18</v>
      </c>
      <c r="M51" s="11">
        <v>48</v>
      </c>
      <c r="N51" s="11">
        <v>20</v>
      </c>
      <c r="O51" s="11">
        <v>40</v>
      </c>
      <c r="P51" s="11">
        <v>18</v>
      </c>
      <c r="Q51" s="11">
        <v>40</v>
      </c>
      <c r="R51" s="11">
        <v>28</v>
      </c>
      <c r="S51" s="11">
        <f t="shared" si="3"/>
        <v>508</v>
      </c>
      <c r="T51" s="11">
        <f t="shared" si="1"/>
        <v>63.5</v>
      </c>
      <c r="U51" s="11" t="s">
        <v>30</v>
      </c>
      <c r="V51" s="3"/>
    </row>
    <row r="52" spans="1:22" ht="26.25" customHeight="1">
      <c r="A52" s="11">
        <v>48</v>
      </c>
      <c r="B52" s="12">
        <v>566781</v>
      </c>
      <c r="C52" s="12">
        <v>1601360126</v>
      </c>
      <c r="D52" s="13" t="s">
        <v>74</v>
      </c>
      <c r="E52" s="13">
        <v>78</v>
      </c>
      <c r="F52" s="13">
        <v>17</v>
      </c>
      <c r="G52" s="11">
        <v>22</v>
      </c>
      <c r="H52" s="11">
        <v>94</v>
      </c>
      <c r="I52" s="11">
        <v>48</v>
      </c>
      <c r="J52" s="11">
        <v>73</v>
      </c>
      <c r="K52" s="11">
        <v>21</v>
      </c>
      <c r="L52" s="11">
        <v>20</v>
      </c>
      <c r="M52" s="11">
        <v>53</v>
      </c>
      <c r="N52" s="11">
        <v>22</v>
      </c>
      <c r="O52" s="11">
        <v>100</v>
      </c>
      <c r="P52" s="11">
        <v>20</v>
      </c>
      <c r="Q52" s="11">
        <v>39</v>
      </c>
      <c r="R52" s="11">
        <v>41</v>
      </c>
      <c r="S52" s="11">
        <f t="shared" si="3"/>
        <v>648</v>
      </c>
      <c r="T52" s="11">
        <f t="shared" si="1"/>
        <v>81</v>
      </c>
      <c r="U52" s="11" t="s">
        <v>25</v>
      </c>
      <c r="V52" s="3"/>
    </row>
    <row r="53" spans="1:22" ht="26.25" customHeight="1">
      <c r="A53" s="11">
        <v>49</v>
      </c>
      <c r="B53" s="12">
        <v>566782</v>
      </c>
      <c r="C53" s="12">
        <v>1601360128</v>
      </c>
      <c r="D53" s="13" t="s">
        <v>75</v>
      </c>
      <c r="E53" s="13">
        <v>54</v>
      </c>
      <c r="F53" s="13">
        <v>19</v>
      </c>
      <c r="G53" s="11">
        <v>20</v>
      </c>
      <c r="H53" s="11">
        <v>46</v>
      </c>
      <c r="I53" s="11">
        <v>44</v>
      </c>
      <c r="J53" s="11">
        <v>72</v>
      </c>
      <c r="K53" s="11">
        <v>18</v>
      </c>
      <c r="L53" s="11">
        <v>18</v>
      </c>
      <c r="M53" s="11">
        <v>23</v>
      </c>
      <c r="N53" s="11">
        <v>20</v>
      </c>
      <c r="O53" s="11">
        <v>14</v>
      </c>
      <c r="P53" s="11">
        <v>19</v>
      </c>
      <c r="Q53" s="11">
        <v>40</v>
      </c>
      <c r="R53" s="11">
        <v>19</v>
      </c>
      <c r="S53" s="11">
        <f t="shared" si="3"/>
        <v>426</v>
      </c>
      <c r="T53" s="11">
        <f t="shared" si="1"/>
        <v>53.25</v>
      </c>
      <c r="U53" s="11" t="s">
        <v>23</v>
      </c>
      <c r="V53" s="3"/>
    </row>
    <row r="54" spans="1:22" ht="26.25" customHeight="1">
      <c r="A54" s="11">
        <v>50</v>
      </c>
      <c r="B54" s="12">
        <v>566783</v>
      </c>
      <c r="C54" s="12">
        <v>1601360129</v>
      </c>
      <c r="D54" s="13" t="s">
        <v>76</v>
      </c>
      <c r="E54" s="13">
        <v>62</v>
      </c>
      <c r="F54" s="13">
        <v>21</v>
      </c>
      <c r="G54" s="11">
        <v>23</v>
      </c>
      <c r="H54" s="11">
        <v>73</v>
      </c>
      <c r="I54" s="11">
        <v>46</v>
      </c>
      <c r="J54" s="11">
        <v>72</v>
      </c>
      <c r="K54" s="11">
        <v>18</v>
      </c>
      <c r="L54" s="11">
        <v>19</v>
      </c>
      <c r="M54" s="11">
        <v>60</v>
      </c>
      <c r="N54" s="11">
        <v>22</v>
      </c>
      <c r="O54" s="11">
        <v>46</v>
      </c>
      <c r="P54" s="11">
        <v>19</v>
      </c>
      <c r="Q54" s="11">
        <v>38</v>
      </c>
      <c r="R54" s="11">
        <v>36</v>
      </c>
      <c r="S54" s="11">
        <f t="shared" si="3"/>
        <v>555</v>
      </c>
      <c r="T54" s="11">
        <f t="shared" si="1"/>
        <v>69.38000000000001</v>
      </c>
      <c r="U54" s="11" t="s">
        <v>30</v>
      </c>
      <c r="V54" s="3"/>
    </row>
    <row r="55" spans="1:22" ht="26.25" customHeight="1">
      <c r="A55" s="11">
        <v>51</v>
      </c>
      <c r="B55" s="12">
        <v>566784</v>
      </c>
      <c r="C55" s="12">
        <v>1601360131</v>
      </c>
      <c r="D55" s="13" t="s">
        <v>77</v>
      </c>
      <c r="E55" s="13">
        <v>71</v>
      </c>
      <c r="F55" s="13">
        <v>20</v>
      </c>
      <c r="G55" s="11">
        <v>23</v>
      </c>
      <c r="H55" s="11">
        <v>74</v>
      </c>
      <c r="I55" s="11">
        <v>46</v>
      </c>
      <c r="J55" s="11">
        <v>74</v>
      </c>
      <c r="K55" s="11">
        <v>19</v>
      </c>
      <c r="L55" s="11">
        <v>20</v>
      </c>
      <c r="M55" s="11">
        <v>57</v>
      </c>
      <c r="N55" s="11">
        <v>21</v>
      </c>
      <c r="O55" s="11">
        <v>55</v>
      </c>
      <c r="P55" s="11">
        <v>21</v>
      </c>
      <c r="Q55" s="11">
        <v>41</v>
      </c>
      <c r="R55" s="11">
        <v>42</v>
      </c>
      <c r="S55" s="11">
        <f t="shared" si="3"/>
        <v>584</v>
      </c>
      <c r="T55" s="11">
        <f t="shared" si="1"/>
        <v>73</v>
      </c>
      <c r="U55" s="11" t="s">
        <v>30</v>
      </c>
      <c r="V55" s="3"/>
    </row>
    <row r="56" spans="1:22" ht="26.25" customHeight="1">
      <c r="A56" s="11">
        <v>52</v>
      </c>
      <c r="B56" s="12">
        <v>566785</v>
      </c>
      <c r="C56" s="12">
        <v>1601360133</v>
      </c>
      <c r="D56" s="13" t="s">
        <v>78</v>
      </c>
      <c r="E56" s="13">
        <v>74</v>
      </c>
      <c r="F56" s="13">
        <v>23</v>
      </c>
      <c r="G56" s="11">
        <v>22</v>
      </c>
      <c r="H56" s="11">
        <v>85</v>
      </c>
      <c r="I56" s="11">
        <v>46</v>
      </c>
      <c r="J56" s="11">
        <v>84</v>
      </c>
      <c r="K56" s="11">
        <v>20</v>
      </c>
      <c r="L56" s="11">
        <v>20</v>
      </c>
      <c r="M56" s="11">
        <v>56</v>
      </c>
      <c r="N56" s="11">
        <v>21</v>
      </c>
      <c r="O56" s="11">
        <v>90</v>
      </c>
      <c r="P56" s="11">
        <v>22</v>
      </c>
      <c r="Q56" s="11">
        <v>44</v>
      </c>
      <c r="R56" s="11">
        <v>41</v>
      </c>
      <c r="S56" s="11">
        <f t="shared" si="3"/>
        <v>648</v>
      </c>
      <c r="T56" s="11">
        <f t="shared" si="1"/>
        <v>81</v>
      </c>
      <c r="U56" s="11" t="s">
        <v>25</v>
      </c>
      <c r="V56" s="3"/>
    </row>
    <row r="57" spans="1:22" ht="26.25" customHeight="1">
      <c r="A57" s="11">
        <v>53</v>
      </c>
      <c r="B57" s="12">
        <v>566786</v>
      </c>
      <c r="C57" s="12">
        <v>1601360134</v>
      </c>
      <c r="D57" s="13" t="s">
        <v>79</v>
      </c>
      <c r="E57" s="13">
        <v>74</v>
      </c>
      <c r="F57" s="13">
        <v>21</v>
      </c>
      <c r="G57" s="11">
        <v>21</v>
      </c>
      <c r="H57" s="11">
        <v>69</v>
      </c>
      <c r="I57" s="11">
        <v>45</v>
      </c>
      <c r="J57" s="11">
        <v>72</v>
      </c>
      <c r="K57" s="11">
        <v>19</v>
      </c>
      <c r="L57" s="11">
        <v>17</v>
      </c>
      <c r="M57" s="11">
        <v>54</v>
      </c>
      <c r="N57" s="11">
        <v>20</v>
      </c>
      <c r="O57" s="11">
        <v>63</v>
      </c>
      <c r="P57" s="11">
        <v>21</v>
      </c>
      <c r="Q57" s="11">
        <v>40</v>
      </c>
      <c r="R57" s="11">
        <v>31</v>
      </c>
      <c r="S57" s="11">
        <f t="shared" si="3"/>
        <v>567</v>
      </c>
      <c r="T57" s="11">
        <f t="shared" si="1"/>
        <v>70.88000000000001</v>
      </c>
      <c r="U57" s="11" t="s">
        <v>30</v>
      </c>
      <c r="V57" s="3"/>
    </row>
    <row r="58" spans="1:22" ht="26.25" customHeight="1">
      <c r="A58" s="11">
        <v>54</v>
      </c>
      <c r="B58" s="12">
        <v>566787</v>
      </c>
      <c r="C58" s="12">
        <v>1601360136</v>
      </c>
      <c r="D58" s="13" t="s">
        <v>80</v>
      </c>
      <c r="E58" s="13">
        <v>63</v>
      </c>
      <c r="F58" s="13">
        <v>20</v>
      </c>
      <c r="G58" s="11">
        <v>22</v>
      </c>
      <c r="H58" s="11">
        <v>87</v>
      </c>
      <c r="I58" s="11">
        <v>46</v>
      </c>
      <c r="J58" s="11">
        <v>69</v>
      </c>
      <c r="K58" s="11">
        <v>19</v>
      </c>
      <c r="L58" s="11">
        <v>19</v>
      </c>
      <c r="M58" s="11">
        <v>70</v>
      </c>
      <c r="N58" s="11">
        <v>21</v>
      </c>
      <c r="O58" s="11">
        <v>65</v>
      </c>
      <c r="P58" s="11">
        <v>19</v>
      </c>
      <c r="Q58" s="11">
        <v>41</v>
      </c>
      <c r="R58" s="11">
        <v>39</v>
      </c>
      <c r="S58" s="11">
        <f t="shared" si="3"/>
        <v>600</v>
      </c>
      <c r="T58" s="11">
        <f t="shared" si="1"/>
        <v>75</v>
      </c>
      <c r="U58" s="11" t="s">
        <v>25</v>
      </c>
      <c r="V58" s="3"/>
    </row>
    <row r="59" spans="1:22" ht="36" customHeight="1">
      <c r="A59" s="11">
        <v>55</v>
      </c>
      <c r="B59" s="12">
        <v>566788</v>
      </c>
      <c r="C59" s="12">
        <v>1601360138</v>
      </c>
      <c r="D59" s="13" t="s">
        <v>81</v>
      </c>
      <c r="E59" s="13">
        <v>72</v>
      </c>
      <c r="F59" s="13">
        <v>22</v>
      </c>
      <c r="G59" s="11">
        <v>22</v>
      </c>
      <c r="H59" s="11">
        <v>70</v>
      </c>
      <c r="I59" s="11">
        <v>44</v>
      </c>
      <c r="J59" s="11">
        <v>46</v>
      </c>
      <c r="K59" s="11">
        <v>18</v>
      </c>
      <c r="L59" s="11">
        <v>20</v>
      </c>
      <c r="M59" s="11">
        <v>40</v>
      </c>
      <c r="N59" s="11">
        <v>21</v>
      </c>
      <c r="O59" s="11">
        <v>47</v>
      </c>
      <c r="P59" s="11">
        <v>20</v>
      </c>
      <c r="Q59" s="11">
        <v>45</v>
      </c>
      <c r="R59" s="11">
        <v>29</v>
      </c>
      <c r="S59" s="11">
        <f t="shared" si="3"/>
        <v>516</v>
      </c>
      <c r="T59" s="11">
        <f t="shared" si="1"/>
        <v>64.5</v>
      </c>
      <c r="U59" s="11" t="s">
        <v>30</v>
      </c>
      <c r="V59" s="3"/>
    </row>
    <row r="60" spans="1:22" ht="23.25" customHeight="1">
      <c r="A60" s="11">
        <v>56</v>
      </c>
      <c r="B60" s="12">
        <v>566789</v>
      </c>
      <c r="C60" s="12">
        <v>1601360140</v>
      </c>
      <c r="D60" s="13" t="s">
        <v>82</v>
      </c>
      <c r="E60" s="13">
        <v>70</v>
      </c>
      <c r="F60" s="13">
        <v>22</v>
      </c>
      <c r="G60" s="11">
        <v>18</v>
      </c>
      <c r="H60" s="11">
        <v>56</v>
      </c>
      <c r="I60" s="11">
        <v>44</v>
      </c>
      <c r="J60" s="11">
        <v>70</v>
      </c>
      <c r="K60" s="11">
        <v>18</v>
      </c>
      <c r="L60" s="11">
        <v>17</v>
      </c>
      <c r="M60" s="11">
        <v>44</v>
      </c>
      <c r="N60" s="11">
        <v>21</v>
      </c>
      <c r="O60" s="11">
        <v>52</v>
      </c>
      <c r="P60" s="11">
        <v>20</v>
      </c>
      <c r="Q60" s="11">
        <v>41</v>
      </c>
      <c r="R60" s="11">
        <v>26</v>
      </c>
      <c r="S60" s="11">
        <f t="shared" si="3"/>
        <v>519</v>
      </c>
      <c r="T60" s="11">
        <f t="shared" si="1"/>
        <v>64.88000000000001</v>
      </c>
      <c r="U60" s="11" t="s">
        <v>30</v>
      </c>
      <c r="V60" s="3"/>
    </row>
    <row r="61" spans="1:22" ht="32.25" customHeight="1">
      <c r="A61" s="11">
        <v>57</v>
      </c>
      <c r="B61" s="12">
        <v>566790</v>
      </c>
      <c r="C61" s="12">
        <v>1601360141</v>
      </c>
      <c r="D61" s="13" t="s">
        <v>83</v>
      </c>
      <c r="E61" s="13">
        <v>71</v>
      </c>
      <c r="F61" s="13">
        <v>20</v>
      </c>
      <c r="G61" s="11">
        <v>19</v>
      </c>
      <c r="H61" s="11">
        <v>83</v>
      </c>
      <c r="I61" s="11">
        <v>45</v>
      </c>
      <c r="J61" s="11">
        <v>69</v>
      </c>
      <c r="K61" s="11">
        <v>17</v>
      </c>
      <c r="L61" s="11">
        <v>19</v>
      </c>
      <c r="M61" s="11">
        <v>54</v>
      </c>
      <c r="N61" s="11">
        <v>21</v>
      </c>
      <c r="O61" s="11">
        <v>82</v>
      </c>
      <c r="P61" s="11">
        <v>19</v>
      </c>
      <c r="Q61" s="11">
        <v>43</v>
      </c>
      <c r="R61" s="11">
        <v>28</v>
      </c>
      <c r="S61" s="11">
        <v>590</v>
      </c>
      <c r="T61" s="11">
        <v>73.75</v>
      </c>
      <c r="U61" s="11" t="s">
        <v>30</v>
      </c>
      <c r="V61" s="3"/>
    </row>
    <row r="62" spans="1:22" ht="26.25" customHeight="1">
      <c r="A62" s="11">
        <v>58</v>
      </c>
      <c r="B62" s="12">
        <v>566791</v>
      </c>
      <c r="C62" s="12">
        <v>1601360142</v>
      </c>
      <c r="D62" s="13" t="s">
        <v>84</v>
      </c>
      <c r="E62" s="13">
        <v>58</v>
      </c>
      <c r="F62" s="13">
        <v>19</v>
      </c>
      <c r="G62" s="11">
        <v>20</v>
      </c>
      <c r="H62" s="11">
        <v>82</v>
      </c>
      <c r="I62" s="11">
        <v>44</v>
      </c>
      <c r="J62" s="11">
        <v>81</v>
      </c>
      <c r="K62" s="11">
        <v>18</v>
      </c>
      <c r="L62" s="11">
        <v>19</v>
      </c>
      <c r="M62" s="11">
        <v>79</v>
      </c>
      <c r="N62" s="11">
        <v>21</v>
      </c>
      <c r="O62" s="11">
        <v>41</v>
      </c>
      <c r="P62" s="11">
        <v>20</v>
      </c>
      <c r="Q62" s="11">
        <v>42</v>
      </c>
      <c r="R62" s="11">
        <v>38</v>
      </c>
      <c r="S62" s="11">
        <f>SUM(E62:R62)</f>
        <v>582</v>
      </c>
      <c r="T62" s="11">
        <f t="shared" ref="T62:T67" si="4">ROUNDUP(((S62*100)/800),2)</f>
        <v>72.75</v>
      </c>
      <c r="U62" s="11" t="s">
        <v>30</v>
      </c>
      <c r="V62" s="3"/>
    </row>
    <row r="63" spans="1:22" ht="26.25" customHeight="1">
      <c r="A63" s="11">
        <v>59</v>
      </c>
      <c r="B63" s="12">
        <v>566792</v>
      </c>
      <c r="C63" s="12">
        <v>1601360166</v>
      </c>
      <c r="D63" s="13" t="s">
        <v>85</v>
      </c>
      <c r="E63" s="13">
        <v>67</v>
      </c>
      <c r="F63" s="13">
        <v>20</v>
      </c>
      <c r="G63" s="11">
        <v>19</v>
      </c>
      <c r="H63" s="11">
        <v>82</v>
      </c>
      <c r="I63" s="11">
        <v>45</v>
      </c>
      <c r="J63" s="11">
        <v>72</v>
      </c>
      <c r="K63" s="11">
        <v>17</v>
      </c>
      <c r="L63" s="11">
        <v>19</v>
      </c>
      <c r="M63" s="11">
        <v>63</v>
      </c>
      <c r="N63" s="11">
        <v>21</v>
      </c>
      <c r="O63" s="11">
        <v>68</v>
      </c>
      <c r="P63" s="11">
        <v>20</v>
      </c>
      <c r="Q63" s="11">
        <v>38</v>
      </c>
      <c r="R63" s="11">
        <v>33</v>
      </c>
      <c r="S63" s="11">
        <f>SUM(E63:R63)</f>
        <v>584</v>
      </c>
      <c r="T63" s="11">
        <f t="shared" si="4"/>
        <v>73</v>
      </c>
      <c r="U63" s="11" t="s">
        <v>30</v>
      </c>
      <c r="V63" s="3"/>
    </row>
    <row r="64" spans="1:22" ht="26.25" customHeight="1">
      <c r="A64" s="11">
        <v>60</v>
      </c>
      <c r="B64" s="12">
        <v>566793</v>
      </c>
      <c r="C64" s="12">
        <v>1601360169</v>
      </c>
      <c r="D64" s="13" t="s">
        <v>86</v>
      </c>
      <c r="E64" s="13">
        <v>53</v>
      </c>
      <c r="F64" s="13">
        <v>16</v>
      </c>
      <c r="G64" s="11">
        <v>22</v>
      </c>
      <c r="H64" s="11">
        <v>45</v>
      </c>
      <c r="I64" s="11">
        <v>44</v>
      </c>
      <c r="J64" s="11">
        <v>69</v>
      </c>
      <c r="K64" s="11">
        <v>18</v>
      </c>
      <c r="L64" s="11">
        <v>19</v>
      </c>
      <c r="M64" s="11">
        <v>42</v>
      </c>
      <c r="N64" s="11">
        <v>20</v>
      </c>
      <c r="O64" s="11">
        <v>51</v>
      </c>
      <c r="P64" s="11">
        <v>22</v>
      </c>
      <c r="Q64" s="11">
        <v>35</v>
      </c>
      <c r="R64" s="11">
        <v>28</v>
      </c>
      <c r="S64" s="11">
        <f>SUM(E64:R64)</f>
        <v>484</v>
      </c>
      <c r="T64" s="11">
        <f t="shared" si="4"/>
        <v>60.5</v>
      </c>
      <c r="U64" s="11" t="s">
        <v>30</v>
      </c>
      <c r="V64" s="3"/>
    </row>
    <row r="65" spans="1:22" ht="30.75" customHeight="1">
      <c r="A65" s="11">
        <v>61</v>
      </c>
      <c r="B65" s="12">
        <v>566794</v>
      </c>
      <c r="C65" s="12">
        <v>1601360172</v>
      </c>
      <c r="D65" s="13" t="s">
        <v>87</v>
      </c>
      <c r="E65" s="14">
        <v>73</v>
      </c>
      <c r="F65" s="14">
        <v>20</v>
      </c>
      <c r="G65" s="11">
        <v>22</v>
      </c>
      <c r="H65" s="11">
        <v>73</v>
      </c>
      <c r="I65" s="11">
        <v>45</v>
      </c>
      <c r="J65" s="11">
        <v>70</v>
      </c>
      <c r="K65" s="11">
        <v>17</v>
      </c>
      <c r="L65" s="11">
        <v>19</v>
      </c>
      <c r="M65" s="11">
        <v>45</v>
      </c>
      <c r="N65" s="11">
        <v>20</v>
      </c>
      <c r="O65" s="11">
        <v>90</v>
      </c>
      <c r="P65" s="11">
        <v>21</v>
      </c>
      <c r="Q65" s="11">
        <v>42</v>
      </c>
      <c r="R65" s="11">
        <v>41</v>
      </c>
      <c r="S65" s="11">
        <v>600</v>
      </c>
      <c r="T65" s="11">
        <f t="shared" si="4"/>
        <v>75</v>
      </c>
      <c r="U65" s="11" t="s">
        <v>25</v>
      </c>
      <c r="V65" s="3"/>
    </row>
    <row r="66" spans="1:22" ht="26.25" customHeight="1">
      <c r="A66" s="11">
        <v>62</v>
      </c>
      <c r="B66" s="12">
        <v>566795</v>
      </c>
      <c r="C66" s="12">
        <v>1601360174</v>
      </c>
      <c r="D66" s="13" t="s">
        <v>88</v>
      </c>
      <c r="E66" s="13">
        <v>45</v>
      </c>
      <c r="F66" s="13">
        <v>20</v>
      </c>
      <c r="G66" s="11">
        <v>18</v>
      </c>
      <c r="H66" s="11">
        <v>34</v>
      </c>
      <c r="I66" s="11">
        <v>43</v>
      </c>
      <c r="J66" s="11">
        <v>57</v>
      </c>
      <c r="K66" s="11">
        <v>17</v>
      </c>
      <c r="L66" s="11">
        <v>18</v>
      </c>
      <c r="M66" s="11">
        <v>40</v>
      </c>
      <c r="N66" s="11">
        <v>22</v>
      </c>
      <c r="O66" s="11">
        <v>40</v>
      </c>
      <c r="P66" s="11">
        <v>22</v>
      </c>
      <c r="Q66" s="11">
        <v>40</v>
      </c>
      <c r="R66" s="11">
        <v>15</v>
      </c>
      <c r="S66" s="11">
        <f>SUM(E66:R66)</f>
        <v>431</v>
      </c>
      <c r="T66" s="11">
        <f t="shared" si="4"/>
        <v>53.879999999999995</v>
      </c>
      <c r="U66" s="11" t="s">
        <v>63</v>
      </c>
      <c r="V66" s="3"/>
    </row>
    <row r="67" spans="1:22" ht="26.25" customHeight="1">
      <c r="A67" s="11">
        <v>63</v>
      </c>
      <c r="B67" s="12">
        <v>566796</v>
      </c>
      <c r="C67" s="12">
        <v>1601360239</v>
      </c>
      <c r="D67" s="13" t="s">
        <v>89</v>
      </c>
      <c r="E67" s="13">
        <v>59</v>
      </c>
      <c r="F67" s="13">
        <v>19</v>
      </c>
      <c r="G67" s="11">
        <v>20</v>
      </c>
      <c r="H67" s="11">
        <v>82</v>
      </c>
      <c r="I67" s="11">
        <v>47</v>
      </c>
      <c r="J67" s="11">
        <v>60</v>
      </c>
      <c r="K67" s="11">
        <v>19</v>
      </c>
      <c r="L67" s="11">
        <v>19</v>
      </c>
      <c r="M67" s="11">
        <v>60</v>
      </c>
      <c r="N67" s="11">
        <v>20</v>
      </c>
      <c r="O67" s="11">
        <v>81</v>
      </c>
      <c r="P67" s="11">
        <v>18</v>
      </c>
      <c r="Q67" s="11">
        <v>37</v>
      </c>
      <c r="R67" s="11">
        <v>44</v>
      </c>
      <c r="S67" s="11">
        <f>SUM(E67:R67)</f>
        <v>585</v>
      </c>
      <c r="T67" s="11">
        <f t="shared" si="4"/>
        <v>73.13000000000001</v>
      </c>
      <c r="U67" s="11" t="s">
        <v>30</v>
      </c>
      <c r="V67" s="3"/>
    </row>
    <row r="68" spans="1:22" ht="26.25" customHeight="1">
      <c r="A68" s="15"/>
      <c r="B68" s="3"/>
      <c r="C68" s="3"/>
      <c r="D68" s="16"/>
      <c r="E68" s="16"/>
      <c r="F68" s="16"/>
      <c r="G68" s="3"/>
      <c r="H68" s="1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</sheetData>
  <autoFilter ref="J1:J135"/>
  <mergeCells count="6">
    <mergeCell ref="A1:U1"/>
    <mergeCell ref="A2:U2"/>
    <mergeCell ref="E3:G3"/>
    <mergeCell ref="H3:I3"/>
    <mergeCell ref="J3:L3"/>
    <mergeCell ref="M3:N3"/>
  </mergeCells>
  <printOptions horizontalCentered="1" verticalCentered="1"/>
  <pageMargins left="0" right="0" top="0" bottom="0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4"/>
  <sheetViews>
    <sheetView view="pageBreakPreview" workbookViewId="0">
      <selection activeCell="A3" sqref="A3"/>
    </sheetView>
  </sheetViews>
  <sheetFormatPr defaultRowHeight="15"/>
  <cols>
    <col min="1" max="1025" width="8.5703125"/>
  </cols>
  <sheetData>
    <row r="1" spans="1:11" ht="18.75">
      <c r="A1" s="155" t="s">
        <v>194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.75">
      <c r="A2" s="155" t="s">
        <v>195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</row>
    <row r="3" spans="1:11">
      <c r="A3" s="162" t="s">
        <v>197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</row>
    <row r="4" spans="1:11">
      <c r="A4" s="162" t="s">
        <v>216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</row>
    <row r="5" spans="1:11">
      <c r="A5" s="162" t="s">
        <v>248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</row>
    <row r="6" spans="1:11">
      <c r="B6" s="111"/>
      <c r="C6" s="112"/>
      <c r="D6" s="112"/>
      <c r="E6" s="112"/>
      <c r="F6" s="112"/>
      <c r="G6" s="112"/>
      <c r="H6" s="112"/>
      <c r="I6" s="112"/>
      <c r="J6" s="113"/>
    </row>
    <row r="7" spans="1:11">
      <c r="B7" s="114"/>
      <c r="C7" s="49"/>
      <c r="D7" s="49"/>
      <c r="E7" s="49"/>
      <c r="F7" s="49"/>
      <c r="G7" s="49"/>
      <c r="H7" s="49"/>
      <c r="I7" s="49"/>
      <c r="J7" s="115"/>
    </row>
    <row r="8" spans="1:11">
      <c r="B8" s="114"/>
      <c r="C8" s="49"/>
      <c r="D8" s="49"/>
      <c r="E8" s="49"/>
      <c r="F8" s="49"/>
      <c r="G8" s="49"/>
      <c r="H8" s="49"/>
      <c r="I8" s="49"/>
      <c r="J8" s="115"/>
    </row>
    <row r="9" spans="1:11">
      <c r="B9" s="114"/>
      <c r="C9" s="49"/>
      <c r="D9" s="49"/>
      <c r="E9" s="49"/>
      <c r="F9" s="49"/>
      <c r="G9" s="49"/>
      <c r="H9" s="49"/>
      <c r="I9" s="49"/>
      <c r="J9" s="115"/>
    </row>
    <row r="10" spans="1:11">
      <c r="B10" s="114"/>
      <c r="C10" s="49"/>
      <c r="D10" s="49"/>
      <c r="E10" s="49"/>
      <c r="F10" s="49"/>
      <c r="G10" s="49"/>
      <c r="H10" s="49"/>
      <c r="I10" s="49"/>
      <c r="J10" s="115"/>
    </row>
    <row r="11" spans="1:11">
      <c r="B11" s="114"/>
      <c r="C11" s="49"/>
      <c r="D11" s="49"/>
      <c r="E11" s="49"/>
      <c r="F11" s="49"/>
      <c r="G11" s="49"/>
      <c r="H11" s="49"/>
      <c r="I11" s="49"/>
      <c r="J11" s="115"/>
    </row>
    <row r="12" spans="1:11">
      <c r="B12" s="114"/>
      <c r="C12" s="49"/>
      <c r="D12" s="49"/>
      <c r="E12" s="49"/>
      <c r="F12" s="49"/>
      <c r="G12" s="49"/>
      <c r="H12" s="49"/>
      <c r="I12" s="49"/>
      <c r="J12" s="115"/>
    </row>
    <row r="13" spans="1:11">
      <c r="B13" s="114"/>
      <c r="C13" s="49"/>
      <c r="D13" s="49"/>
      <c r="E13" s="49"/>
      <c r="F13" s="49"/>
      <c r="G13" s="49"/>
      <c r="H13" s="49"/>
      <c r="I13" s="49"/>
      <c r="J13" s="115"/>
    </row>
    <row r="14" spans="1:11">
      <c r="B14" s="114"/>
      <c r="C14" s="49"/>
      <c r="D14" s="49"/>
      <c r="E14" s="49"/>
      <c r="F14" s="49"/>
      <c r="G14" s="49"/>
      <c r="H14" s="49"/>
      <c r="I14" s="49"/>
      <c r="J14" s="115"/>
    </row>
    <row r="15" spans="1:11">
      <c r="B15" s="114"/>
      <c r="C15" s="49"/>
      <c r="D15" s="49"/>
      <c r="E15" s="49"/>
      <c r="F15" s="49"/>
      <c r="G15" s="49"/>
      <c r="H15" s="49"/>
      <c r="I15" s="49"/>
      <c r="J15" s="115"/>
    </row>
    <row r="16" spans="1:11">
      <c r="B16" s="114"/>
      <c r="C16" s="49"/>
      <c r="D16" s="49"/>
      <c r="E16" s="49"/>
      <c r="F16" s="49"/>
      <c r="G16" s="49"/>
      <c r="H16" s="49"/>
      <c r="I16" s="49"/>
      <c r="J16" s="115"/>
    </row>
    <row r="17" spans="2:10">
      <c r="B17" s="114"/>
      <c r="C17" s="49"/>
      <c r="D17" s="49"/>
      <c r="E17" s="49"/>
      <c r="F17" s="49"/>
      <c r="G17" s="49"/>
      <c r="H17" s="49"/>
      <c r="I17" s="49"/>
      <c r="J17" s="115"/>
    </row>
    <row r="18" spans="2:10">
      <c r="B18" s="114"/>
      <c r="C18" s="49"/>
      <c r="D18" s="49"/>
      <c r="E18" s="49"/>
      <c r="F18" s="49"/>
      <c r="G18" s="49"/>
      <c r="H18" s="49"/>
      <c r="I18" s="49"/>
      <c r="J18" s="115"/>
    </row>
    <row r="19" spans="2:10">
      <c r="B19" s="114"/>
      <c r="C19" s="49"/>
      <c r="D19" s="49"/>
      <c r="E19" s="49"/>
      <c r="F19" s="49"/>
      <c r="G19" s="49"/>
      <c r="H19" s="49"/>
      <c r="I19" s="49"/>
      <c r="J19" s="115"/>
    </row>
    <row r="20" spans="2:10">
      <c r="B20" s="114"/>
      <c r="C20" s="49"/>
      <c r="D20" s="49"/>
      <c r="E20" s="49"/>
      <c r="F20" s="49"/>
      <c r="G20" s="49"/>
      <c r="H20" s="49"/>
      <c r="I20" s="49"/>
      <c r="J20" s="115"/>
    </row>
    <row r="21" spans="2:10">
      <c r="B21" s="114"/>
      <c r="C21" s="49"/>
      <c r="D21" s="49"/>
      <c r="E21" s="49"/>
      <c r="F21" s="49"/>
      <c r="G21" s="49"/>
      <c r="H21" s="49"/>
      <c r="I21" s="49"/>
      <c r="J21" s="115"/>
    </row>
    <row r="22" spans="2:10">
      <c r="B22" s="114"/>
      <c r="C22" s="49"/>
      <c r="D22" s="49"/>
      <c r="E22" s="49"/>
      <c r="F22" s="49"/>
      <c r="G22" s="49"/>
      <c r="H22" s="49"/>
      <c r="I22" s="49"/>
      <c r="J22" s="115"/>
    </row>
    <row r="23" spans="2:10">
      <c r="B23" s="114"/>
      <c r="C23" s="49"/>
      <c r="D23" s="49"/>
      <c r="E23" s="49"/>
      <c r="F23" s="49"/>
      <c r="G23" s="49"/>
      <c r="H23" s="49"/>
      <c r="I23" s="49"/>
      <c r="J23" s="115"/>
    </row>
    <row r="24" spans="2:10">
      <c r="B24" s="116"/>
      <c r="C24" s="117"/>
      <c r="D24" s="117"/>
      <c r="E24" s="117"/>
      <c r="F24" s="117"/>
      <c r="G24" s="117"/>
      <c r="H24" s="117"/>
      <c r="I24" s="117"/>
      <c r="J24" s="118"/>
    </row>
  </sheetData>
  <mergeCells count="5">
    <mergeCell ref="A1:K1"/>
    <mergeCell ref="A2:K2"/>
    <mergeCell ref="A3:K3"/>
    <mergeCell ref="A4:K4"/>
    <mergeCell ref="A5:K5"/>
  </mergeCells>
  <printOptions horizontalCentered="1" verticalCentered="1"/>
  <pageMargins left="0.2" right="0.2" top="0" bottom="0" header="0.51180555555555496" footer="0.51180555555555496"/>
  <pageSetup paperSize="9" firstPageNumber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4"/>
  <sheetViews>
    <sheetView view="pageBreakPreview" workbookViewId="0">
      <selection activeCell="K19" sqref="K19"/>
    </sheetView>
  </sheetViews>
  <sheetFormatPr defaultRowHeight="15"/>
  <cols>
    <col min="1" max="1" width="6.5703125"/>
    <col min="2" max="2" width="13"/>
    <col min="3" max="3" width="13.42578125"/>
    <col min="4" max="4" width="10.42578125"/>
    <col min="5" max="5" width="15.5703125"/>
    <col min="6" max="7" width="16.42578125"/>
    <col min="8" max="8" width="10.5703125"/>
    <col min="9" max="9" width="13.5703125"/>
    <col min="10" max="10" width="13.140625"/>
    <col min="14" max="1025" width="8.5703125"/>
  </cols>
  <sheetData>
    <row r="1" spans="1:13" ht="15" customHeight="1">
      <c r="A1" s="154" t="s">
        <v>249</v>
      </c>
      <c r="B1" s="154"/>
      <c r="C1" s="154"/>
      <c r="D1" s="154"/>
      <c r="E1" s="154"/>
      <c r="F1" s="154"/>
      <c r="G1" s="154"/>
      <c r="H1" s="154"/>
      <c r="I1" s="154"/>
      <c r="J1" s="154"/>
      <c r="K1" s="1"/>
      <c r="L1" s="1"/>
      <c r="M1" s="1"/>
    </row>
    <row r="2" spans="1:13" ht="21" customHeight="1">
      <c r="A2" s="156" t="s">
        <v>194</v>
      </c>
      <c r="B2" s="156"/>
      <c r="C2" s="156"/>
      <c r="D2" s="156"/>
      <c r="E2" s="156"/>
      <c r="F2" s="156"/>
      <c r="G2" s="156"/>
      <c r="H2" s="156"/>
      <c r="I2" s="156"/>
      <c r="J2" s="156"/>
      <c r="K2" s="119"/>
      <c r="L2" s="119"/>
      <c r="M2" s="119"/>
    </row>
    <row r="3" spans="1:13" ht="15" customHeight="1">
      <c r="A3" s="156" t="s">
        <v>195</v>
      </c>
      <c r="B3" s="156"/>
      <c r="C3" s="156"/>
      <c r="D3" s="156"/>
      <c r="E3" s="156"/>
      <c r="F3" s="156"/>
      <c r="G3" s="156"/>
      <c r="H3" s="156"/>
      <c r="I3" s="156"/>
      <c r="J3" s="156"/>
      <c r="K3" s="119"/>
      <c r="L3" s="119"/>
      <c r="M3" s="119"/>
    </row>
    <row r="4" spans="1:13" ht="15" customHeight="1">
      <c r="A4" s="156" t="s">
        <v>197</v>
      </c>
      <c r="B4" s="156"/>
      <c r="C4" s="156"/>
      <c r="D4" s="156"/>
      <c r="E4" s="156"/>
      <c r="F4" s="156"/>
      <c r="G4" s="156"/>
      <c r="H4" s="156"/>
      <c r="I4" s="156"/>
      <c r="J4" s="156"/>
      <c r="K4" s="120"/>
      <c r="L4" s="120"/>
      <c r="M4" s="120"/>
    </row>
    <row r="5" spans="1:13" ht="15" customHeight="1">
      <c r="A5" s="157" t="s">
        <v>250</v>
      </c>
      <c r="B5" s="157"/>
      <c r="C5" s="157"/>
      <c r="D5" s="157"/>
      <c r="E5" s="157"/>
      <c r="F5" s="157"/>
      <c r="G5" s="157"/>
      <c r="H5" s="157"/>
      <c r="I5" s="157"/>
      <c r="J5" s="157"/>
      <c r="K5" s="120"/>
      <c r="L5" s="120"/>
      <c r="M5" s="120"/>
    </row>
    <row r="6" spans="1:13" ht="15.75">
      <c r="A6" s="171" t="s">
        <v>251</v>
      </c>
      <c r="B6" s="171"/>
      <c r="C6" s="171"/>
      <c r="D6" s="171"/>
      <c r="E6" s="171"/>
      <c r="F6" s="171"/>
      <c r="G6" s="171"/>
      <c r="H6" s="171"/>
      <c r="I6" s="171"/>
      <c r="J6" s="171"/>
      <c r="K6" s="121"/>
      <c r="L6" s="121"/>
      <c r="M6" s="121"/>
    </row>
    <row r="7" spans="1:13" ht="15.75">
      <c r="A7" s="172" t="s">
        <v>252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</row>
    <row r="8" spans="1:13" ht="66" customHeight="1">
      <c r="A8" s="122" t="s">
        <v>200</v>
      </c>
      <c r="B8" s="123" t="s">
        <v>201</v>
      </c>
      <c r="C8" s="123" t="s">
        <v>253</v>
      </c>
      <c r="D8" s="123" t="s">
        <v>254</v>
      </c>
      <c r="E8" s="123" t="s">
        <v>204</v>
      </c>
      <c r="F8" s="123" t="s">
        <v>205</v>
      </c>
      <c r="G8" s="123" t="s">
        <v>206</v>
      </c>
      <c r="H8" s="123" t="s">
        <v>255</v>
      </c>
      <c r="I8" s="123" t="s">
        <v>208</v>
      </c>
      <c r="J8" s="124" t="s">
        <v>209</v>
      </c>
    </row>
    <row r="9" spans="1:13" ht="24.75" customHeight="1">
      <c r="A9" s="173" t="s">
        <v>256</v>
      </c>
      <c r="B9" s="173"/>
      <c r="C9" s="173"/>
      <c r="D9" s="173"/>
      <c r="E9" s="173"/>
      <c r="F9" s="173"/>
      <c r="G9" s="173"/>
      <c r="H9" s="173"/>
      <c r="I9" s="173"/>
      <c r="J9" s="173"/>
    </row>
    <row r="10" spans="1:13" ht="15.75">
      <c r="A10" s="174">
        <v>1</v>
      </c>
      <c r="B10" s="175">
        <v>17401</v>
      </c>
      <c r="C10" s="175" t="s">
        <v>257</v>
      </c>
      <c r="D10" s="125" t="s">
        <v>258</v>
      </c>
      <c r="E10" s="125"/>
      <c r="F10" s="125"/>
      <c r="G10" s="125"/>
      <c r="H10" s="125"/>
      <c r="I10" s="125"/>
      <c r="J10" s="126"/>
    </row>
    <row r="11" spans="1:13" ht="15.75">
      <c r="A11" s="174"/>
      <c r="B11" s="175"/>
      <c r="C11" s="175"/>
      <c r="D11" s="127" t="s">
        <v>259</v>
      </c>
      <c r="E11" s="127"/>
      <c r="F11" s="127"/>
      <c r="G11" s="127"/>
      <c r="H11" s="127"/>
      <c r="I11" s="127"/>
      <c r="J11" s="128"/>
    </row>
    <row r="12" spans="1:13" ht="15.75">
      <c r="A12" s="176">
        <v>2</v>
      </c>
      <c r="B12" s="177">
        <v>17428</v>
      </c>
      <c r="C12" s="177" t="s">
        <v>260</v>
      </c>
      <c r="D12" s="127" t="s">
        <v>258</v>
      </c>
      <c r="E12" s="127"/>
      <c r="F12" s="127"/>
      <c r="G12" s="127"/>
      <c r="H12" s="127"/>
      <c r="I12" s="127"/>
      <c r="J12" s="128"/>
    </row>
    <row r="13" spans="1:13" ht="15.75">
      <c r="A13" s="176"/>
      <c r="B13" s="177"/>
      <c r="C13" s="177"/>
      <c r="D13" s="127" t="s">
        <v>259</v>
      </c>
      <c r="E13" s="127"/>
      <c r="F13" s="127"/>
      <c r="G13" s="127"/>
      <c r="H13" s="127"/>
      <c r="I13" s="127"/>
      <c r="J13" s="128"/>
    </row>
    <row r="14" spans="1:13" ht="15.75">
      <c r="A14" s="176">
        <v>3</v>
      </c>
      <c r="B14" s="177">
        <v>17419</v>
      </c>
      <c r="C14" s="177" t="s">
        <v>261</v>
      </c>
      <c r="D14" s="127" t="s">
        <v>258</v>
      </c>
      <c r="E14" s="127"/>
      <c r="F14" s="127"/>
      <c r="G14" s="127"/>
      <c r="H14" s="127"/>
      <c r="I14" s="127"/>
      <c r="J14" s="128"/>
    </row>
    <row r="15" spans="1:13" ht="15.75">
      <c r="A15" s="176"/>
      <c r="B15" s="177"/>
      <c r="C15" s="177"/>
      <c r="D15" s="127" t="s">
        <v>259</v>
      </c>
      <c r="E15" s="127"/>
      <c r="F15" s="127"/>
      <c r="G15" s="127"/>
      <c r="H15" s="127"/>
      <c r="I15" s="127"/>
      <c r="J15" s="128"/>
    </row>
    <row r="16" spans="1:13" ht="15.75">
      <c r="A16" s="176">
        <v>4</v>
      </c>
      <c r="B16" s="177">
        <v>17431</v>
      </c>
      <c r="C16" s="177" t="s">
        <v>262</v>
      </c>
      <c r="D16" s="127" t="s">
        <v>258</v>
      </c>
      <c r="E16" s="127"/>
      <c r="F16" s="127"/>
      <c r="G16" s="127"/>
      <c r="H16" s="127"/>
      <c r="I16" s="127"/>
      <c r="J16" s="128"/>
    </row>
    <row r="17" spans="1:10" ht="15.75">
      <c r="A17" s="176"/>
      <c r="B17" s="177"/>
      <c r="C17" s="177"/>
      <c r="D17" s="127" t="s">
        <v>259</v>
      </c>
      <c r="E17" s="127"/>
      <c r="F17" s="127"/>
      <c r="G17" s="127"/>
      <c r="H17" s="127"/>
      <c r="I17" s="127"/>
      <c r="J17" s="128"/>
    </row>
    <row r="18" spans="1:10" ht="15.75">
      <c r="A18" s="178">
        <v>5</v>
      </c>
      <c r="B18" s="179">
        <v>17432</v>
      </c>
      <c r="C18" s="179" t="s">
        <v>263</v>
      </c>
      <c r="D18" s="127" t="s">
        <v>258</v>
      </c>
      <c r="E18" s="127"/>
      <c r="F18" s="127"/>
      <c r="G18" s="127"/>
      <c r="H18" s="127"/>
      <c r="I18" s="127"/>
      <c r="J18" s="128"/>
    </row>
    <row r="19" spans="1:10" ht="15.75">
      <c r="A19" s="178"/>
      <c r="B19" s="179"/>
      <c r="C19" s="179"/>
      <c r="D19" s="129" t="s">
        <v>259</v>
      </c>
      <c r="E19" s="129"/>
      <c r="F19" s="129"/>
      <c r="G19" s="129"/>
      <c r="H19" s="129"/>
      <c r="I19" s="129"/>
      <c r="J19" s="130"/>
    </row>
    <row r="20" spans="1:10">
      <c r="A20" s="173" t="s">
        <v>264</v>
      </c>
      <c r="B20" s="173"/>
      <c r="C20" s="173"/>
      <c r="D20" s="173"/>
      <c r="E20" s="173"/>
      <c r="F20" s="173"/>
      <c r="G20" s="173"/>
      <c r="H20" s="173"/>
      <c r="I20" s="173"/>
      <c r="J20" s="173"/>
    </row>
    <row r="21" spans="1:10" ht="10.5" customHeight="1">
      <c r="A21" s="173"/>
      <c r="B21" s="173"/>
      <c r="C21" s="173"/>
      <c r="D21" s="173"/>
      <c r="E21" s="173"/>
      <c r="F21" s="173"/>
      <c r="G21" s="173"/>
      <c r="H21" s="173"/>
      <c r="I21" s="173"/>
      <c r="J21" s="173"/>
    </row>
    <row r="22" spans="1:10" ht="15.75">
      <c r="A22" s="174">
        <v>1</v>
      </c>
      <c r="B22" s="175">
        <v>17601</v>
      </c>
      <c r="C22" s="175" t="s">
        <v>265</v>
      </c>
      <c r="D22" s="125" t="s">
        <v>258</v>
      </c>
      <c r="E22" s="125"/>
      <c r="F22" s="125"/>
      <c r="G22" s="125"/>
      <c r="H22" s="125"/>
      <c r="I22" s="125"/>
      <c r="J22" s="126"/>
    </row>
    <row r="23" spans="1:10" ht="15.75">
      <c r="A23" s="174"/>
      <c r="B23" s="175"/>
      <c r="C23" s="175"/>
      <c r="D23" s="127" t="s">
        <v>259</v>
      </c>
      <c r="E23" s="127"/>
      <c r="F23" s="127"/>
      <c r="G23" s="127"/>
      <c r="H23" s="127"/>
      <c r="I23" s="127"/>
      <c r="J23" s="128"/>
    </row>
    <row r="24" spans="1:10" ht="15.75">
      <c r="A24" s="176">
        <v>2</v>
      </c>
      <c r="B24" s="177">
        <v>17624</v>
      </c>
      <c r="C24" s="177" t="s">
        <v>266</v>
      </c>
      <c r="D24" s="127" t="s">
        <v>258</v>
      </c>
      <c r="E24" s="127"/>
      <c r="F24" s="127"/>
      <c r="G24" s="127"/>
      <c r="H24" s="127"/>
      <c r="I24" s="127"/>
      <c r="J24" s="128"/>
    </row>
    <row r="25" spans="1:10" ht="15.75">
      <c r="A25" s="176"/>
      <c r="B25" s="177"/>
      <c r="C25" s="177"/>
      <c r="D25" s="127" t="s">
        <v>259</v>
      </c>
      <c r="E25" s="127"/>
      <c r="F25" s="127"/>
      <c r="G25" s="127"/>
      <c r="H25" s="127"/>
      <c r="I25" s="127"/>
      <c r="J25" s="128"/>
    </row>
    <row r="26" spans="1:10" ht="15.75">
      <c r="A26" s="176">
        <v>3</v>
      </c>
      <c r="B26" s="177">
        <v>17625</v>
      </c>
      <c r="C26" s="177" t="s">
        <v>267</v>
      </c>
      <c r="D26" s="127" t="s">
        <v>258</v>
      </c>
      <c r="E26" s="127"/>
      <c r="F26" s="127"/>
      <c r="G26" s="127"/>
      <c r="H26" s="127"/>
      <c r="I26" s="127"/>
      <c r="J26" s="128"/>
    </row>
    <row r="27" spans="1:10" ht="15.75">
      <c r="A27" s="176"/>
      <c r="B27" s="177"/>
      <c r="C27" s="177"/>
      <c r="D27" s="127" t="s">
        <v>259</v>
      </c>
      <c r="E27" s="127"/>
      <c r="F27" s="127"/>
      <c r="G27" s="127"/>
      <c r="H27" s="127"/>
      <c r="I27" s="127"/>
      <c r="J27" s="128"/>
    </row>
    <row r="28" spans="1:10" ht="15.75">
      <c r="A28" s="176">
        <v>4</v>
      </c>
      <c r="B28" s="177">
        <v>17627</v>
      </c>
      <c r="C28" s="177" t="s">
        <v>268</v>
      </c>
      <c r="D28" s="127" t="s">
        <v>258</v>
      </c>
      <c r="E28" s="127"/>
      <c r="F28" s="127"/>
      <c r="G28" s="127"/>
      <c r="H28" s="127"/>
      <c r="I28" s="127"/>
      <c r="J28" s="128"/>
    </row>
    <row r="29" spans="1:10" ht="15.75">
      <c r="A29" s="176"/>
      <c r="B29" s="177"/>
      <c r="C29" s="177"/>
      <c r="D29" s="127" t="s">
        <v>259</v>
      </c>
      <c r="E29" s="127"/>
      <c r="F29" s="127"/>
      <c r="G29" s="127"/>
      <c r="H29" s="127"/>
      <c r="I29" s="127"/>
      <c r="J29" s="128"/>
    </row>
    <row r="30" spans="1:10" ht="15.75">
      <c r="A30" s="178">
        <v>5</v>
      </c>
      <c r="B30" s="179">
        <v>17816</v>
      </c>
      <c r="C30" s="179" t="s">
        <v>269</v>
      </c>
      <c r="D30" s="127" t="s">
        <v>258</v>
      </c>
      <c r="E30" s="127"/>
      <c r="F30" s="127"/>
      <c r="G30" s="127"/>
      <c r="H30" s="127"/>
      <c r="I30" s="127"/>
      <c r="J30" s="128"/>
    </row>
    <row r="31" spans="1:10" ht="15.75">
      <c r="A31" s="178"/>
      <c r="B31" s="179"/>
      <c r="C31" s="179"/>
      <c r="D31" s="129" t="s">
        <v>259</v>
      </c>
      <c r="E31" s="129"/>
      <c r="F31" s="129"/>
      <c r="G31" s="129"/>
      <c r="H31" s="129"/>
      <c r="I31" s="129"/>
      <c r="J31" s="130"/>
    </row>
    <row r="33" spans="8:10">
      <c r="H33" s="110" t="s">
        <v>212</v>
      </c>
      <c r="I33" s="110"/>
      <c r="J33" s="110"/>
    </row>
    <row r="34" spans="8:10">
      <c r="H34" s="110" t="s">
        <v>213</v>
      </c>
      <c r="I34" s="110"/>
      <c r="J34" s="110"/>
    </row>
  </sheetData>
  <mergeCells count="39">
    <mergeCell ref="A30:A31"/>
    <mergeCell ref="B30:B31"/>
    <mergeCell ref="C30:C31"/>
    <mergeCell ref="A26:A27"/>
    <mergeCell ref="B26:B27"/>
    <mergeCell ref="C26:C27"/>
    <mergeCell ref="A28:A29"/>
    <mergeCell ref="B28:B29"/>
    <mergeCell ref="C28:C29"/>
    <mergeCell ref="A20:J21"/>
    <mergeCell ref="A22:A23"/>
    <mergeCell ref="B22:B23"/>
    <mergeCell ref="C22:C23"/>
    <mergeCell ref="A24:A25"/>
    <mergeCell ref="B24:B25"/>
    <mergeCell ref="C24:C25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6:J6"/>
    <mergeCell ref="A7:M7"/>
    <mergeCell ref="A9:J9"/>
    <mergeCell ref="A10:A11"/>
    <mergeCell ref="B10:B11"/>
    <mergeCell ref="C10:C11"/>
    <mergeCell ref="A1:J1"/>
    <mergeCell ref="A2:J2"/>
    <mergeCell ref="A3:J3"/>
    <mergeCell ref="A4:J4"/>
    <mergeCell ref="A5:J5"/>
  </mergeCells>
  <printOptions horizontalCentered="1" verticalCentered="1"/>
  <pageMargins left="0.2" right="0.2" top="0" bottom="0" header="0.51180555555555496" footer="0.51180555555555496"/>
  <pageSetup paperSize="9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2"/>
  <sheetViews>
    <sheetView view="pageBreakPreview" workbookViewId="0">
      <selection activeCell="L25" sqref="L25"/>
    </sheetView>
  </sheetViews>
  <sheetFormatPr defaultRowHeight="15"/>
  <cols>
    <col min="1" max="1" width="5.5703125"/>
    <col min="2" max="2" width="8.5703125"/>
    <col min="3" max="3" width="11.28515625"/>
    <col min="4" max="4" width="8.5703125"/>
    <col min="5" max="5" width="11.28515625"/>
    <col min="6" max="6" width="11.7109375"/>
    <col min="7" max="7" width="13.42578125"/>
    <col min="8" max="10" width="10.42578125"/>
    <col min="11" max="1025" width="8.5703125"/>
  </cols>
  <sheetData>
    <row r="1" spans="1:13">
      <c r="A1" s="180" t="s">
        <v>270</v>
      </c>
      <c r="B1" s="180"/>
      <c r="C1" s="180"/>
      <c r="D1" s="180"/>
      <c r="E1" s="180"/>
      <c r="F1" s="180"/>
      <c r="G1" s="180"/>
      <c r="H1" s="180"/>
      <c r="I1" s="180"/>
      <c r="J1" s="180"/>
      <c r="K1" s="121"/>
      <c r="L1" s="121"/>
      <c r="M1" s="121"/>
    </row>
    <row r="2" spans="1:13" ht="17.25" customHeight="1">
      <c r="A2" s="156" t="s">
        <v>194</v>
      </c>
      <c r="B2" s="156"/>
      <c r="C2" s="156"/>
      <c r="D2" s="156"/>
      <c r="E2" s="156"/>
      <c r="F2" s="156"/>
      <c r="G2" s="156"/>
      <c r="H2" s="156"/>
      <c r="I2" s="156"/>
      <c r="J2" s="156"/>
      <c r="K2" s="119"/>
      <c r="L2" s="119"/>
      <c r="M2" s="119"/>
    </row>
    <row r="3" spans="1:13" ht="13.5" customHeight="1">
      <c r="A3" s="156" t="s">
        <v>195</v>
      </c>
      <c r="B3" s="156"/>
      <c r="C3" s="156"/>
      <c r="D3" s="156"/>
      <c r="E3" s="156"/>
      <c r="F3" s="156"/>
      <c r="G3" s="156"/>
      <c r="H3" s="156"/>
      <c r="I3" s="156"/>
      <c r="J3" s="156"/>
      <c r="K3" s="119"/>
      <c r="L3" s="119"/>
      <c r="M3" s="119"/>
    </row>
    <row r="4" spans="1:13">
      <c r="A4" s="157" t="s">
        <v>197</v>
      </c>
      <c r="B4" s="157"/>
      <c r="C4" s="157"/>
      <c r="D4" s="157"/>
      <c r="E4" s="157"/>
      <c r="F4" s="157"/>
      <c r="G4" s="157"/>
      <c r="H4" s="157"/>
      <c r="I4" s="157"/>
      <c r="J4" s="157"/>
      <c r="K4" s="120"/>
      <c r="L4" s="120"/>
      <c r="M4" s="120"/>
    </row>
    <row r="5" spans="1:13">
      <c r="A5" s="157" t="s">
        <v>250</v>
      </c>
      <c r="B5" s="157"/>
      <c r="C5" s="157"/>
      <c r="D5" s="157"/>
      <c r="E5" s="157"/>
      <c r="F5" s="157"/>
      <c r="G5" s="157"/>
      <c r="H5" s="157"/>
      <c r="I5" s="157"/>
      <c r="J5" s="157"/>
      <c r="K5" s="120"/>
      <c r="L5" s="120"/>
      <c r="M5" s="120"/>
    </row>
    <row r="6" spans="1:13">
      <c r="A6" s="158" t="s">
        <v>271</v>
      </c>
      <c r="B6" s="158"/>
      <c r="C6" s="158"/>
      <c r="D6" s="158"/>
      <c r="E6" s="158"/>
      <c r="F6" s="158"/>
      <c r="G6" s="158"/>
      <c r="H6" s="158"/>
      <c r="I6" s="158"/>
      <c r="J6" s="158"/>
      <c r="K6" s="121"/>
      <c r="L6" s="121"/>
      <c r="M6" s="121"/>
    </row>
    <row r="7" spans="1:13">
      <c r="A7" s="181" t="s">
        <v>272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</row>
    <row r="8" spans="1:13" ht="52.5" customHeight="1">
      <c r="A8" s="131" t="s">
        <v>200</v>
      </c>
      <c r="B8" s="132" t="s">
        <v>201</v>
      </c>
      <c r="C8" s="132" t="s">
        <v>253</v>
      </c>
      <c r="D8" s="132" t="s">
        <v>254</v>
      </c>
      <c r="E8" s="132" t="s">
        <v>204</v>
      </c>
      <c r="F8" s="132" t="s">
        <v>205</v>
      </c>
      <c r="G8" s="132" t="s">
        <v>206</v>
      </c>
      <c r="H8" s="132" t="s">
        <v>255</v>
      </c>
      <c r="I8" s="132" t="s">
        <v>208</v>
      </c>
      <c r="J8" s="133" t="s">
        <v>209</v>
      </c>
    </row>
    <row r="9" spans="1:13" ht="18.75">
      <c r="A9" s="173" t="s">
        <v>273</v>
      </c>
      <c r="B9" s="173"/>
      <c r="C9" s="173"/>
      <c r="D9" s="173"/>
      <c r="E9" s="173"/>
      <c r="F9" s="173"/>
      <c r="G9" s="173"/>
      <c r="H9" s="173"/>
      <c r="I9" s="173"/>
      <c r="J9" s="173"/>
    </row>
    <row r="10" spans="1:13" ht="15" customHeight="1">
      <c r="A10" s="182">
        <v>1</v>
      </c>
      <c r="B10" s="183">
        <v>17512</v>
      </c>
      <c r="C10" s="183" t="s">
        <v>92</v>
      </c>
      <c r="D10" s="105" t="s">
        <v>258</v>
      </c>
      <c r="E10" s="105">
        <v>10</v>
      </c>
      <c r="F10" s="105">
        <v>25</v>
      </c>
      <c r="G10" s="105">
        <v>65</v>
      </c>
      <c r="H10" s="105">
        <v>65</v>
      </c>
      <c r="I10" s="105">
        <f>(H10*100)/G10</f>
        <v>100</v>
      </c>
      <c r="J10" s="106">
        <v>98.42</v>
      </c>
    </row>
    <row r="11" spans="1:13">
      <c r="A11" s="182"/>
      <c r="B11" s="183"/>
      <c r="C11" s="183"/>
      <c r="D11" s="65" t="s">
        <v>259</v>
      </c>
      <c r="E11" s="65">
        <v>7</v>
      </c>
      <c r="F11" s="65">
        <v>25</v>
      </c>
      <c r="G11" s="65">
        <v>66</v>
      </c>
      <c r="H11" s="65">
        <v>63</v>
      </c>
      <c r="I11" s="65">
        <f t="shared" ref="I11:I17" si="0">ROUNDUP(((H11*100)/G11),0.1)</f>
        <v>96</v>
      </c>
      <c r="J11" s="134">
        <v>86.36</v>
      </c>
    </row>
    <row r="12" spans="1:13" ht="15" customHeight="1">
      <c r="A12" s="184">
        <v>2</v>
      </c>
      <c r="B12" s="185">
        <v>17513</v>
      </c>
      <c r="C12" s="185" t="s">
        <v>93</v>
      </c>
      <c r="D12" s="65" t="s">
        <v>258</v>
      </c>
      <c r="E12" s="65">
        <v>12</v>
      </c>
      <c r="F12" s="65">
        <v>25</v>
      </c>
      <c r="G12" s="65">
        <v>65</v>
      </c>
      <c r="H12" s="65">
        <v>64</v>
      </c>
      <c r="I12" s="65">
        <f t="shared" si="0"/>
        <v>99</v>
      </c>
      <c r="J12" s="134">
        <v>96.76</v>
      </c>
    </row>
    <row r="13" spans="1:13">
      <c r="A13" s="184"/>
      <c r="B13" s="185"/>
      <c r="C13" s="185"/>
      <c r="D13" s="65" t="s">
        <v>259</v>
      </c>
      <c r="E13" s="65">
        <v>6</v>
      </c>
      <c r="F13" s="65">
        <v>25</v>
      </c>
      <c r="G13" s="65">
        <v>66</v>
      </c>
      <c r="H13" s="65">
        <v>61</v>
      </c>
      <c r="I13" s="65">
        <f t="shared" si="0"/>
        <v>93</v>
      </c>
      <c r="J13" s="134">
        <v>75.75</v>
      </c>
    </row>
    <row r="14" spans="1:13" ht="15" customHeight="1">
      <c r="A14" s="184">
        <v>3</v>
      </c>
      <c r="B14" s="185">
        <v>17514</v>
      </c>
      <c r="C14" s="185" t="s">
        <v>94</v>
      </c>
      <c r="D14" s="65" t="s">
        <v>258</v>
      </c>
      <c r="E14" s="65">
        <v>5</v>
      </c>
      <c r="F14" s="65">
        <v>25</v>
      </c>
      <c r="G14" s="65">
        <v>65</v>
      </c>
      <c r="H14" s="65">
        <v>64</v>
      </c>
      <c r="I14" s="65">
        <f t="shared" si="0"/>
        <v>99</v>
      </c>
      <c r="J14" s="134">
        <v>90.76</v>
      </c>
    </row>
    <row r="15" spans="1:13">
      <c r="A15" s="184"/>
      <c r="B15" s="185"/>
      <c r="C15" s="185"/>
      <c r="D15" s="65" t="s">
        <v>259</v>
      </c>
      <c r="E15" s="65">
        <v>7</v>
      </c>
      <c r="F15" s="65">
        <v>25</v>
      </c>
      <c r="G15" s="65">
        <v>66</v>
      </c>
      <c r="H15" s="65">
        <v>64</v>
      </c>
      <c r="I15" s="65">
        <f t="shared" si="0"/>
        <v>97</v>
      </c>
      <c r="J15" s="134">
        <v>89.39</v>
      </c>
    </row>
    <row r="16" spans="1:13" ht="15" customHeight="1">
      <c r="A16" s="186">
        <v>4</v>
      </c>
      <c r="B16" s="187">
        <v>17515</v>
      </c>
      <c r="C16" s="187" t="s">
        <v>95</v>
      </c>
      <c r="D16" s="65" t="s">
        <v>258</v>
      </c>
      <c r="E16" s="65">
        <v>7</v>
      </c>
      <c r="F16" s="65">
        <v>25</v>
      </c>
      <c r="G16" s="65">
        <v>65</v>
      </c>
      <c r="H16" s="65">
        <v>62</v>
      </c>
      <c r="I16" s="65">
        <f t="shared" si="0"/>
        <v>96</v>
      </c>
      <c r="J16" s="134">
        <v>83.7</v>
      </c>
    </row>
    <row r="17" spans="1:10">
      <c r="A17" s="186"/>
      <c r="B17" s="187"/>
      <c r="C17" s="187"/>
      <c r="D17" s="107" t="s">
        <v>259</v>
      </c>
      <c r="E17" s="107">
        <v>12</v>
      </c>
      <c r="F17" s="107">
        <v>25</v>
      </c>
      <c r="G17" s="107">
        <v>66</v>
      </c>
      <c r="H17" s="107">
        <v>66</v>
      </c>
      <c r="I17" s="107">
        <f t="shared" si="0"/>
        <v>100</v>
      </c>
      <c r="J17" s="135">
        <v>95.45</v>
      </c>
    </row>
    <row r="18" spans="1:10" ht="15" customHeight="1">
      <c r="A18" s="188" t="s">
        <v>225</v>
      </c>
      <c r="B18" s="188"/>
      <c r="C18" s="188"/>
      <c r="D18" s="188"/>
      <c r="E18" s="188"/>
      <c r="F18" s="188"/>
      <c r="G18" s="188"/>
      <c r="H18" s="188"/>
      <c r="I18" s="188"/>
      <c r="J18" s="188"/>
    </row>
    <row r="19" spans="1:10" ht="3.75" customHeight="1">
      <c r="A19" s="188"/>
      <c r="B19" s="188"/>
      <c r="C19" s="188"/>
      <c r="D19" s="188"/>
      <c r="E19" s="188"/>
      <c r="F19" s="188"/>
      <c r="G19" s="188"/>
      <c r="H19" s="188"/>
      <c r="I19" s="188"/>
      <c r="J19" s="188"/>
    </row>
    <row r="20" spans="1:10" ht="15" customHeight="1">
      <c r="A20" s="182">
        <v>1</v>
      </c>
      <c r="B20" s="183">
        <v>17301</v>
      </c>
      <c r="C20" s="183" t="s">
        <v>169</v>
      </c>
      <c r="D20" s="105" t="s">
        <v>258</v>
      </c>
      <c r="E20" s="105">
        <v>5</v>
      </c>
      <c r="F20" s="105">
        <v>25</v>
      </c>
      <c r="G20" s="105">
        <v>77</v>
      </c>
      <c r="H20" s="105">
        <v>68</v>
      </c>
      <c r="I20" s="105">
        <f t="shared" ref="I20:I29" si="1">ROUNDUP(((H20*100)/G20),0.1)</f>
        <v>89</v>
      </c>
      <c r="J20" s="106">
        <v>66.23</v>
      </c>
    </row>
    <row r="21" spans="1:10">
      <c r="A21" s="182"/>
      <c r="B21" s="183"/>
      <c r="C21" s="183"/>
      <c r="D21" s="65" t="s">
        <v>259</v>
      </c>
      <c r="E21" s="65">
        <v>0</v>
      </c>
      <c r="F21" s="65">
        <v>25</v>
      </c>
      <c r="G21" s="65">
        <v>76</v>
      </c>
      <c r="H21" s="65">
        <v>44</v>
      </c>
      <c r="I21" s="65">
        <f t="shared" si="1"/>
        <v>58</v>
      </c>
      <c r="J21" s="134">
        <v>45.33</v>
      </c>
    </row>
    <row r="22" spans="1:10" ht="15" customHeight="1">
      <c r="A22" s="184">
        <v>2</v>
      </c>
      <c r="B22" s="185">
        <v>17330</v>
      </c>
      <c r="C22" s="185" t="s">
        <v>170</v>
      </c>
      <c r="D22" s="65" t="s">
        <v>258</v>
      </c>
      <c r="E22" s="65">
        <v>8</v>
      </c>
      <c r="F22" s="65">
        <v>25</v>
      </c>
      <c r="G22" s="65">
        <v>74</v>
      </c>
      <c r="H22" s="65">
        <v>70</v>
      </c>
      <c r="I22" s="65">
        <f t="shared" si="1"/>
        <v>95</v>
      </c>
      <c r="J22" s="134">
        <v>72.97</v>
      </c>
    </row>
    <row r="23" spans="1:10">
      <c r="A23" s="184"/>
      <c r="B23" s="185"/>
      <c r="C23" s="185"/>
      <c r="D23" s="65" t="s">
        <v>259</v>
      </c>
      <c r="E23" s="65">
        <v>3</v>
      </c>
      <c r="F23" s="65">
        <v>25</v>
      </c>
      <c r="G23" s="65">
        <v>75</v>
      </c>
      <c r="H23" s="65">
        <v>52</v>
      </c>
      <c r="I23" s="65">
        <f t="shared" si="1"/>
        <v>70</v>
      </c>
      <c r="J23" s="134">
        <v>52</v>
      </c>
    </row>
    <row r="24" spans="1:10" ht="15" customHeight="1">
      <c r="A24" s="184">
        <v>3</v>
      </c>
      <c r="B24" s="185">
        <v>17331</v>
      </c>
      <c r="C24" s="185" t="s">
        <v>171</v>
      </c>
      <c r="D24" s="65" t="s">
        <v>258</v>
      </c>
      <c r="E24" s="65">
        <v>2</v>
      </c>
      <c r="F24" s="65">
        <v>25</v>
      </c>
      <c r="G24" s="65">
        <v>74</v>
      </c>
      <c r="H24" s="65">
        <v>65</v>
      </c>
      <c r="I24" s="65">
        <f t="shared" si="1"/>
        <v>88</v>
      </c>
      <c r="J24" s="134">
        <v>71.62</v>
      </c>
    </row>
    <row r="25" spans="1:10">
      <c r="A25" s="184"/>
      <c r="B25" s="185"/>
      <c r="C25" s="185"/>
      <c r="D25" s="65" t="s">
        <v>259</v>
      </c>
      <c r="E25" s="65">
        <v>0</v>
      </c>
      <c r="F25" s="65">
        <v>25</v>
      </c>
      <c r="G25" s="65">
        <v>75</v>
      </c>
      <c r="H25" s="65">
        <v>60</v>
      </c>
      <c r="I25" s="65">
        <f t="shared" si="1"/>
        <v>80</v>
      </c>
      <c r="J25" s="134">
        <v>57.33</v>
      </c>
    </row>
    <row r="26" spans="1:10" ht="15" customHeight="1">
      <c r="A26" s="184">
        <v>4</v>
      </c>
      <c r="B26" s="185">
        <v>17332</v>
      </c>
      <c r="C26" s="185" t="s">
        <v>172</v>
      </c>
      <c r="D26" s="65" t="s">
        <v>258</v>
      </c>
      <c r="E26" s="65">
        <v>1</v>
      </c>
      <c r="F26" s="65">
        <v>24</v>
      </c>
      <c r="G26" s="65">
        <v>76</v>
      </c>
      <c r="H26" s="65">
        <v>52</v>
      </c>
      <c r="I26" s="65">
        <f t="shared" si="1"/>
        <v>69</v>
      </c>
      <c r="J26" s="134">
        <v>48.68</v>
      </c>
    </row>
    <row r="27" spans="1:10">
      <c r="A27" s="184"/>
      <c r="B27" s="185"/>
      <c r="C27" s="185"/>
      <c r="D27" s="65" t="s">
        <v>259</v>
      </c>
      <c r="E27" s="65">
        <v>0</v>
      </c>
      <c r="F27" s="65">
        <v>25</v>
      </c>
      <c r="G27" s="65">
        <v>75</v>
      </c>
      <c r="H27" s="65">
        <v>26</v>
      </c>
      <c r="I27" s="65">
        <f t="shared" si="1"/>
        <v>35</v>
      </c>
      <c r="J27" s="134">
        <v>25.33</v>
      </c>
    </row>
    <row r="28" spans="1:10" ht="15" customHeight="1">
      <c r="A28" s="186">
        <v>5</v>
      </c>
      <c r="B28" s="187">
        <v>17333</v>
      </c>
      <c r="C28" s="187" t="s">
        <v>173</v>
      </c>
      <c r="D28" s="65" t="s">
        <v>258</v>
      </c>
      <c r="E28" s="65">
        <v>0</v>
      </c>
      <c r="F28" s="65">
        <v>25</v>
      </c>
      <c r="G28" s="65">
        <v>71</v>
      </c>
      <c r="H28" s="65">
        <v>54</v>
      </c>
      <c r="I28" s="65">
        <f t="shared" si="1"/>
        <v>77</v>
      </c>
      <c r="J28" s="134">
        <v>60.56</v>
      </c>
    </row>
    <row r="29" spans="1:10">
      <c r="A29" s="186"/>
      <c r="B29" s="187"/>
      <c r="C29" s="187"/>
      <c r="D29" s="107" t="s">
        <v>259</v>
      </c>
      <c r="E29" s="107">
        <v>0</v>
      </c>
      <c r="F29" s="107">
        <v>25</v>
      </c>
      <c r="G29" s="107">
        <v>74</v>
      </c>
      <c r="H29" s="107">
        <v>62</v>
      </c>
      <c r="I29" s="107">
        <f t="shared" si="1"/>
        <v>84</v>
      </c>
      <c r="J29" s="135">
        <v>66.209999999999994</v>
      </c>
    </row>
    <row r="31" spans="1:10">
      <c r="G31" s="110" t="s">
        <v>212</v>
      </c>
      <c r="H31" s="110"/>
      <c r="I31" s="110"/>
    </row>
    <row r="32" spans="1:10">
      <c r="G32" s="110" t="s">
        <v>213</v>
      </c>
      <c r="H32" s="110"/>
      <c r="I32" s="110"/>
    </row>
  </sheetData>
  <mergeCells count="36"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6:A17"/>
    <mergeCell ref="B16:B17"/>
    <mergeCell ref="C16:C17"/>
    <mergeCell ref="A18:J19"/>
    <mergeCell ref="A20:A21"/>
    <mergeCell ref="B20:B21"/>
    <mergeCell ref="C20:C21"/>
    <mergeCell ref="A12:A13"/>
    <mergeCell ref="B12:B13"/>
    <mergeCell ref="C12:C13"/>
    <mergeCell ref="A14:A15"/>
    <mergeCell ref="B14:B15"/>
    <mergeCell ref="C14:C15"/>
    <mergeCell ref="A6:J6"/>
    <mergeCell ref="A7:M7"/>
    <mergeCell ref="A9:J9"/>
    <mergeCell ref="A10:A11"/>
    <mergeCell ref="B10:B11"/>
    <mergeCell ref="C10:C11"/>
    <mergeCell ref="A1:J1"/>
    <mergeCell ref="A2:J2"/>
    <mergeCell ref="A3:J3"/>
    <mergeCell ref="A4:J4"/>
    <mergeCell ref="A5:J5"/>
  </mergeCells>
  <printOptions horizontalCentered="1" verticalCentered="1"/>
  <pageMargins left="0.45" right="0.2" top="0" bottom="0" header="0.51180555555555496" footer="0.51180555555555496"/>
  <pageSetup paperSize="9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68"/>
  <sheetViews>
    <sheetView view="pageBreakPreview" zoomScaleNormal="75" workbookViewId="0">
      <selection activeCell="C1" sqref="C1"/>
    </sheetView>
  </sheetViews>
  <sheetFormatPr defaultRowHeight="15"/>
  <cols>
    <col min="1" max="1" width="28.42578125"/>
    <col min="2" max="2" width="12.5703125"/>
    <col min="3" max="3" width="13" style="1"/>
    <col min="5" max="5" width="9.140625" style="1"/>
  </cols>
  <sheetData>
    <row r="1" spans="1:5" ht="32.25">
      <c r="A1" s="72" t="s">
        <v>124</v>
      </c>
      <c r="B1" s="15">
        <v>698</v>
      </c>
      <c r="C1" s="15">
        <v>87.25</v>
      </c>
      <c r="D1" s="15"/>
      <c r="E1" s="15"/>
    </row>
    <row r="2" spans="1:5" ht="48">
      <c r="A2" s="72" t="s">
        <v>113</v>
      </c>
      <c r="B2" s="15">
        <v>676</v>
      </c>
      <c r="C2" s="15">
        <v>84.5</v>
      </c>
      <c r="D2" s="15"/>
      <c r="E2" s="15"/>
    </row>
    <row r="3" spans="1:5" s="136" customFormat="1" ht="32.25">
      <c r="A3" s="72" t="s">
        <v>158</v>
      </c>
      <c r="B3" s="15">
        <v>670</v>
      </c>
      <c r="C3" s="15">
        <v>83.75</v>
      </c>
      <c r="D3" s="15"/>
      <c r="E3" s="15"/>
    </row>
    <row r="4" spans="1:5" ht="32.25">
      <c r="A4" s="72" t="s">
        <v>157</v>
      </c>
      <c r="B4" s="15">
        <v>666</v>
      </c>
      <c r="C4" s="15">
        <v>83.25</v>
      </c>
      <c r="D4" s="15"/>
      <c r="E4" s="15"/>
    </row>
    <row r="5" spans="1:5" ht="32.25">
      <c r="A5" s="72" t="s">
        <v>148</v>
      </c>
      <c r="B5" s="15">
        <v>662</v>
      </c>
      <c r="C5" s="15">
        <v>82.75</v>
      </c>
      <c r="D5" s="15"/>
      <c r="E5" s="15"/>
    </row>
    <row r="6" spans="1:5" ht="32.25">
      <c r="A6" s="72" t="s">
        <v>111</v>
      </c>
      <c r="B6" s="15">
        <v>661</v>
      </c>
      <c r="C6" s="15">
        <v>82.63</v>
      </c>
      <c r="D6" s="15"/>
      <c r="E6" s="15"/>
    </row>
    <row r="7" spans="1:5" ht="32.25">
      <c r="A7" s="72" t="s">
        <v>126</v>
      </c>
      <c r="B7" s="15">
        <v>659</v>
      </c>
      <c r="C7" s="15">
        <v>82.38</v>
      </c>
      <c r="D7" s="15"/>
      <c r="E7" s="15"/>
    </row>
    <row r="8" spans="1:5" ht="32.25">
      <c r="A8" s="72" t="s">
        <v>119</v>
      </c>
      <c r="B8" s="15">
        <v>658</v>
      </c>
      <c r="C8" s="15">
        <v>82.25</v>
      </c>
      <c r="D8" s="15"/>
      <c r="E8" s="15"/>
    </row>
    <row r="9" spans="1:5" ht="18.75">
      <c r="A9" s="72" t="s">
        <v>141</v>
      </c>
      <c r="B9" s="15">
        <v>658</v>
      </c>
      <c r="C9" s="15">
        <v>82.25</v>
      </c>
      <c r="D9" s="15"/>
      <c r="E9" s="15"/>
    </row>
    <row r="10" spans="1:5" ht="32.25">
      <c r="A10" s="72" t="s">
        <v>122</v>
      </c>
      <c r="B10" s="15">
        <v>653</v>
      </c>
      <c r="C10" s="15">
        <v>81.63</v>
      </c>
      <c r="D10" s="15"/>
      <c r="E10" s="15"/>
    </row>
    <row r="11" spans="1:5" ht="32.25">
      <c r="A11" s="72" t="s">
        <v>108</v>
      </c>
      <c r="B11" s="15">
        <v>651</v>
      </c>
      <c r="C11" s="15">
        <v>81.38</v>
      </c>
      <c r="D11" s="15"/>
      <c r="E11" s="137"/>
    </row>
    <row r="12" spans="1:5" ht="32.25">
      <c r="A12" s="72" t="s">
        <v>130</v>
      </c>
      <c r="B12" s="15">
        <v>626</v>
      </c>
      <c r="C12" s="15">
        <v>78.25</v>
      </c>
      <c r="D12" s="15"/>
      <c r="E12" s="15"/>
    </row>
    <row r="13" spans="1:5" ht="32.25">
      <c r="A13" s="72" t="s">
        <v>147</v>
      </c>
      <c r="B13" s="15">
        <v>625</v>
      </c>
      <c r="C13" s="15">
        <v>78.13</v>
      </c>
      <c r="D13" s="15"/>
      <c r="E13" s="15"/>
    </row>
    <row r="14" spans="1:5" ht="32.25">
      <c r="A14" s="72" t="s">
        <v>117</v>
      </c>
      <c r="B14" s="15">
        <v>622</v>
      </c>
      <c r="C14" s="15">
        <v>77.75</v>
      </c>
      <c r="D14" s="15"/>
      <c r="E14" s="15"/>
    </row>
    <row r="15" spans="1:5" ht="18.75">
      <c r="A15" s="72" t="s">
        <v>107</v>
      </c>
      <c r="B15" s="15">
        <v>620</v>
      </c>
      <c r="C15" s="15">
        <v>77.5</v>
      </c>
      <c r="D15" s="15"/>
      <c r="E15" s="15"/>
    </row>
    <row r="16" spans="1:5" ht="32.25">
      <c r="A16" s="72" t="s">
        <v>110</v>
      </c>
      <c r="B16" s="15">
        <v>615</v>
      </c>
      <c r="C16" s="15">
        <v>76.88</v>
      </c>
      <c r="D16" s="137"/>
      <c r="E16" s="15"/>
    </row>
    <row r="17" spans="1:5" ht="32.25">
      <c r="A17" s="72" t="s">
        <v>135</v>
      </c>
      <c r="B17" s="15">
        <v>609</v>
      </c>
      <c r="C17" s="15">
        <v>76.13</v>
      </c>
      <c r="D17" s="15"/>
      <c r="E17" s="15"/>
    </row>
    <row r="18" spans="1:5" ht="18.75">
      <c r="A18" s="72" t="s">
        <v>112</v>
      </c>
      <c r="B18" s="15">
        <v>603</v>
      </c>
      <c r="C18" s="15">
        <v>75.38</v>
      </c>
      <c r="D18" s="15"/>
      <c r="E18" s="15"/>
    </row>
    <row r="19" spans="1:5" ht="32.25">
      <c r="A19" s="72" t="s">
        <v>121</v>
      </c>
      <c r="B19" s="15">
        <v>600</v>
      </c>
      <c r="C19" s="15">
        <v>75</v>
      </c>
      <c r="D19" s="15"/>
      <c r="E19" s="15"/>
    </row>
    <row r="20" spans="1:5" ht="18.75">
      <c r="A20" s="72" t="s">
        <v>116</v>
      </c>
      <c r="B20" s="15">
        <v>597</v>
      </c>
      <c r="C20" s="15">
        <v>74.63</v>
      </c>
      <c r="D20" s="15"/>
      <c r="E20" s="15"/>
    </row>
    <row r="21" spans="1:5" ht="32.25">
      <c r="A21" s="72" t="s">
        <v>123</v>
      </c>
      <c r="B21" s="15">
        <v>594</v>
      </c>
      <c r="C21" s="15">
        <v>74.25</v>
      </c>
      <c r="D21" s="15"/>
      <c r="E21" s="15"/>
    </row>
    <row r="22" spans="1:5" ht="32.25">
      <c r="A22" s="72" t="s">
        <v>115</v>
      </c>
      <c r="B22" s="15">
        <v>592</v>
      </c>
      <c r="C22" s="15">
        <v>74</v>
      </c>
      <c r="D22" s="15"/>
      <c r="E22" s="15"/>
    </row>
    <row r="23" spans="1:5" ht="32.25">
      <c r="A23" s="72" t="s">
        <v>151</v>
      </c>
      <c r="B23" s="15">
        <v>592</v>
      </c>
      <c r="C23" s="15">
        <v>74</v>
      </c>
      <c r="D23" s="15"/>
      <c r="E23" s="137"/>
    </row>
    <row r="24" spans="1:5" ht="32.25">
      <c r="A24" s="72" t="s">
        <v>153</v>
      </c>
      <c r="B24" s="15">
        <v>590</v>
      </c>
      <c r="C24" s="15">
        <v>73.75</v>
      </c>
      <c r="D24" s="15"/>
      <c r="E24" s="15"/>
    </row>
    <row r="25" spans="1:5" ht="32.25">
      <c r="A25" s="72" t="s">
        <v>152</v>
      </c>
      <c r="B25" s="15">
        <v>585</v>
      </c>
      <c r="C25" s="15">
        <v>73.13</v>
      </c>
      <c r="D25" s="15"/>
      <c r="E25" s="15"/>
    </row>
    <row r="26" spans="1:5" ht="32.25">
      <c r="A26" s="72" t="s">
        <v>154</v>
      </c>
      <c r="B26" s="15">
        <v>584</v>
      </c>
      <c r="C26" s="15">
        <v>73</v>
      </c>
      <c r="D26" s="15"/>
      <c r="E26" s="15"/>
    </row>
    <row r="27" spans="1:5" ht="32.25">
      <c r="A27" s="72" t="s">
        <v>164</v>
      </c>
      <c r="B27" s="15">
        <v>584</v>
      </c>
      <c r="C27" s="15">
        <v>73</v>
      </c>
      <c r="D27" s="137"/>
      <c r="E27" s="15"/>
    </row>
    <row r="28" spans="1:5" ht="32.25">
      <c r="A28" s="72" t="s">
        <v>132</v>
      </c>
      <c r="B28" s="15">
        <v>577</v>
      </c>
      <c r="C28" s="15">
        <v>72.13</v>
      </c>
      <c r="D28" s="15"/>
      <c r="E28" s="15"/>
    </row>
    <row r="29" spans="1:5" ht="48">
      <c r="A29" s="72" t="s">
        <v>114</v>
      </c>
      <c r="B29" s="15">
        <v>567</v>
      </c>
      <c r="C29" s="15">
        <v>70.88</v>
      </c>
      <c r="D29" s="15"/>
      <c r="E29" s="15"/>
    </row>
    <row r="30" spans="1:5" ht="32.25">
      <c r="A30" s="72" t="s">
        <v>118</v>
      </c>
      <c r="B30" s="15">
        <v>562</v>
      </c>
      <c r="C30" s="15">
        <v>70.25</v>
      </c>
      <c r="D30" s="15"/>
      <c r="E30" s="137"/>
    </row>
    <row r="31" spans="1:5" ht="32.25">
      <c r="A31" s="72" t="s">
        <v>163</v>
      </c>
      <c r="B31" s="15">
        <v>557</v>
      </c>
      <c r="C31" s="15">
        <v>69.63</v>
      </c>
      <c r="D31" s="15"/>
      <c r="E31" s="15"/>
    </row>
    <row r="32" spans="1:5" ht="18.75">
      <c r="A32" s="72" t="s">
        <v>106</v>
      </c>
      <c r="B32" s="15">
        <v>553</v>
      </c>
      <c r="C32" s="15">
        <v>69.13</v>
      </c>
      <c r="D32" s="15"/>
      <c r="E32" s="15"/>
    </row>
    <row r="33" spans="1:5" ht="32.25">
      <c r="A33" s="72" t="s">
        <v>159</v>
      </c>
      <c r="B33" s="15">
        <v>548</v>
      </c>
      <c r="C33" s="15">
        <v>68.5</v>
      </c>
      <c r="D33" s="15"/>
      <c r="E33" s="15"/>
    </row>
    <row r="34" spans="1:5" ht="32.25">
      <c r="A34" s="72" t="s">
        <v>166</v>
      </c>
      <c r="B34" s="15">
        <v>548</v>
      </c>
      <c r="C34" s="15">
        <v>68.5</v>
      </c>
      <c r="D34" s="15"/>
      <c r="E34" s="15"/>
    </row>
    <row r="35" spans="1:5" ht="32.25">
      <c r="A35" s="72" t="s">
        <v>127</v>
      </c>
      <c r="B35" s="15">
        <v>544</v>
      </c>
      <c r="C35" s="15">
        <v>68</v>
      </c>
      <c r="D35" s="15"/>
      <c r="E35" s="15"/>
    </row>
    <row r="36" spans="1:5" ht="32.25">
      <c r="A36" s="72" t="s">
        <v>133</v>
      </c>
      <c r="B36" s="15">
        <v>544</v>
      </c>
      <c r="C36" s="15">
        <v>68</v>
      </c>
      <c r="D36" s="15"/>
      <c r="E36" s="15"/>
    </row>
    <row r="37" spans="1:5" ht="32.25">
      <c r="A37" s="72" t="s">
        <v>139</v>
      </c>
      <c r="B37" s="15">
        <v>538</v>
      </c>
      <c r="C37" s="15">
        <v>67.25</v>
      </c>
      <c r="D37" s="15"/>
      <c r="E37" s="15"/>
    </row>
    <row r="38" spans="1:5" ht="32.25">
      <c r="A38" s="72" t="s">
        <v>129</v>
      </c>
      <c r="B38" s="15">
        <v>528</v>
      </c>
      <c r="C38" s="15">
        <v>66</v>
      </c>
      <c r="D38" s="15"/>
      <c r="E38" s="15"/>
    </row>
    <row r="39" spans="1:5" ht="18.75">
      <c r="A39" s="72" t="s">
        <v>109</v>
      </c>
      <c r="B39" s="15">
        <v>515</v>
      </c>
      <c r="C39" s="15">
        <v>64.38</v>
      </c>
      <c r="D39" s="15"/>
      <c r="E39" s="15"/>
    </row>
    <row r="40" spans="1:5" ht="32.25">
      <c r="A40" s="72" t="s">
        <v>145</v>
      </c>
      <c r="B40" s="15">
        <v>515</v>
      </c>
      <c r="C40" s="15">
        <v>64.38</v>
      </c>
      <c r="D40" s="15"/>
      <c r="E40" s="15"/>
    </row>
    <row r="41" spans="1:5" ht="32.25">
      <c r="A41" s="72" t="s">
        <v>128</v>
      </c>
      <c r="B41" s="15">
        <v>511</v>
      </c>
      <c r="C41" s="15">
        <v>63.88</v>
      </c>
      <c r="D41" s="15"/>
      <c r="E41" s="137"/>
    </row>
    <row r="42" spans="1:5" ht="32.25">
      <c r="A42" s="72" t="s">
        <v>150</v>
      </c>
      <c r="B42" s="15">
        <v>504</v>
      </c>
      <c r="C42" s="15">
        <v>63</v>
      </c>
      <c r="D42" s="15"/>
      <c r="E42" s="15"/>
    </row>
    <row r="43" spans="1:5" ht="32.25">
      <c r="A43" s="72" t="s">
        <v>155</v>
      </c>
      <c r="B43" s="15">
        <v>499</v>
      </c>
      <c r="C43" s="15">
        <v>62.38</v>
      </c>
      <c r="D43" s="15"/>
      <c r="E43" s="15"/>
    </row>
    <row r="44" spans="1:5" ht="32.25">
      <c r="A44" s="72" t="s">
        <v>156</v>
      </c>
      <c r="B44" s="15">
        <v>499</v>
      </c>
      <c r="C44" s="15">
        <v>62.38</v>
      </c>
      <c r="D44" s="15"/>
      <c r="E44" s="15"/>
    </row>
    <row r="45" spans="1:5" ht="32.25">
      <c r="A45" s="72" t="s">
        <v>120</v>
      </c>
      <c r="B45" s="15">
        <v>493</v>
      </c>
      <c r="C45" s="15">
        <v>61.63</v>
      </c>
      <c r="D45" s="15"/>
      <c r="E45" s="15"/>
    </row>
    <row r="46" spans="1:5" ht="32.25">
      <c r="A46" s="72" t="s">
        <v>143</v>
      </c>
      <c r="B46" s="15">
        <v>492</v>
      </c>
      <c r="C46" s="15">
        <v>61.5</v>
      </c>
      <c r="D46" s="15"/>
      <c r="E46" s="15"/>
    </row>
    <row r="47" spans="1:5" ht="32.25">
      <c r="A47" s="72" t="s">
        <v>165</v>
      </c>
      <c r="B47" s="15">
        <v>489</v>
      </c>
      <c r="C47" s="15">
        <v>61.13</v>
      </c>
      <c r="D47" s="15"/>
      <c r="E47" s="15"/>
    </row>
    <row r="48" spans="1:5" ht="32.25">
      <c r="A48" s="72" t="s">
        <v>138</v>
      </c>
      <c r="B48" s="15">
        <v>486</v>
      </c>
      <c r="C48" s="15">
        <v>60.75</v>
      </c>
      <c r="D48" s="15"/>
      <c r="E48" s="15"/>
    </row>
    <row r="49" spans="1:5" ht="32.25">
      <c r="A49" s="72" t="s">
        <v>144</v>
      </c>
      <c r="B49" s="15">
        <v>483</v>
      </c>
      <c r="C49" s="15">
        <v>60.38</v>
      </c>
      <c r="D49" s="15"/>
      <c r="E49" s="15"/>
    </row>
    <row r="50" spans="1:5" ht="32.25">
      <c r="A50" s="72" t="s">
        <v>101</v>
      </c>
      <c r="B50" s="15">
        <v>481</v>
      </c>
      <c r="C50" s="15">
        <v>60.13</v>
      </c>
      <c r="D50" s="15"/>
      <c r="E50" s="15"/>
    </row>
    <row r="51" spans="1:5" ht="32.25">
      <c r="A51" s="72" t="s">
        <v>136</v>
      </c>
      <c r="B51" s="15">
        <v>478</v>
      </c>
      <c r="C51" s="15">
        <v>59.75</v>
      </c>
      <c r="D51" s="15"/>
      <c r="E51" s="15"/>
    </row>
    <row r="52" spans="1:5" ht="32.25">
      <c r="A52" s="72" t="s">
        <v>146</v>
      </c>
      <c r="B52" s="15">
        <v>473</v>
      </c>
      <c r="C52" s="15">
        <v>59.13</v>
      </c>
      <c r="D52" s="137"/>
      <c r="E52" s="15"/>
    </row>
    <row r="53" spans="1:5" ht="18.75">
      <c r="A53" s="72" t="s">
        <v>161</v>
      </c>
      <c r="B53" s="15">
        <v>473</v>
      </c>
      <c r="C53" s="15">
        <v>59.13</v>
      </c>
      <c r="D53" s="15"/>
      <c r="E53" s="15"/>
    </row>
    <row r="54" spans="1:5" ht="32.25">
      <c r="A54" s="72" t="s">
        <v>167</v>
      </c>
      <c r="B54" s="15">
        <v>467</v>
      </c>
      <c r="C54" s="15">
        <v>58.38</v>
      </c>
      <c r="D54" s="15"/>
      <c r="E54" s="15"/>
    </row>
    <row r="55" spans="1:5" ht="32.25">
      <c r="A55" s="72" t="s">
        <v>125</v>
      </c>
      <c r="B55" s="15">
        <v>465</v>
      </c>
      <c r="C55" s="15">
        <v>58.13</v>
      </c>
      <c r="D55" s="15"/>
      <c r="E55" s="15"/>
    </row>
    <row r="56" spans="1:5" ht="32.25">
      <c r="A56" s="72" t="s">
        <v>131</v>
      </c>
      <c r="B56" s="15">
        <v>464</v>
      </c>
      <c r="C56" s="15">
        <v>58</v>
      </c>
      <c r="D56" s="15"/>
      <c r="E56" s="15"/>
    </row>
    <row r="57" spans="1:5" ht="32.25">
      <c r="A57" s="72" t="s">
        <v>105</v>
      </c>
      <c r="B57" s="15">
        <v>459</v>
      </c>
      <c r="C57" s="15">
        <v>57.38</v>
      </c>
      <c r="D57" s="15"/>
      <c r="E57" s="15"/>
    </row>
    <row r="58" spans="1:5" ht="48">
      <c r="A58" s="72" t="s">
        <v>160</v>
      </c>
      <c r="B58" s="15">
        <v>455</v>
      </c>
      <c r="C58" s="15">
        <v>56.88</v>
      </c>
      <c r="D58" s="15"/>
      <c r="E58" s="15"/>
    </row>
    <row r="59" spans="1:5" ht="18.75">
      <c r="A59" s="72" t="s">
        <v>103</v>
      </c>
      <c r="B59" s="15">
        <v>447</v>
      </c>
      <c r="C59" s="15">
        <v>55.88</v>
      </c>
      <c r="D59" s="15"/>
      <c r="E59" s="15"/>
    </row>
    <row r="60" spans="1:5" ht="32.25">
      <c r="A60" s="72" t="s">
        <v>149</v>
      </c>
      <c r="B60" s="15">
        <v>447</v>
      </c>
      <c r="C60" s="15">
        <v>55.88</v>
      </c>
      <c r="D60" s="15"/>
      <c r="E60" s="15"/>
    </row>
    <row r="61" spans="1:5" ht="48">
      <c r="A61" s="72" t="s">
        <v>162</v>
      </c>
      <c r="B61" s="15">
        <v>447</v>
      </c>
      <c r="C61" s="15">
        <v>55.88</v>
      </c>
      <c r="D61" s="137"/>
      <c r="E61" s="15"/>
    </row>
    <row r="62" spans="1:5" ht="32.25">
      <c r="A62" s="72" t="s">
        <v>142</v>
      </c>
      <c r="B62" s="15">
        <v>445</v>
      </c>
      <c r="C62" s="15">
        <v>55.63</v>
      </c>
      <c r="D62" s="15"/>
      <c r="E62" s="15"/>
    </row>
    <row r="63" spans="1:5" ht="32.25">
      <c r="A63" s="72" t="s">
        <v>134</v>
      </c>
      <c r="B63" s="15">
        <v>429</v>
      </c>
      <c r="C63" s="15">
        <v>53.63</v>
      </c>
      <c r="D63" s="15"/>
      <c r="E63" s="15"/>
    </row>
    <row r="64" spans="1:5" ht="18.75">
      <c r="A64" s="72" t="s">
        <v>104</v>
      </c>
      <c r="B64" s="15">
        <v>401</v>
      </c>
      <c r="C64" s="15">
        <v>50.13</v>
      </c>
      <c r="D64" s="15"/>
      <c r="E64" s="15"/>
    </row>
    <row r="65" spans="1:5" ht="32.25">
      <c r="A65" s="72" t="s">
        <v>100</v>
      </c>
      <c r="B65" s="15">
        <v>386</v>
      </c>
      <c r="C65" s="15">
        <v>48.25</v>
      </c>
      <c r="D65" s="15"/>
      <c r="E65" s="15"/>
    </row>
    <row r="66" spans="1:5" ht="32.25">
      <c r="A66" s="72" t="s">
        <v>137</v>
      </c>
      <c r="B66" s="15">
        <v>372</v>
      </c>
      <c r="C66" s="15">
        <v>46.5</v>
      </c>
      <c r="D66" s="15"/>
      <c r="E66" s="15"/>
    </row>
    <row r="67" spans="1:5" ht="18.75">
      <c r="A67" s="72" t="s">
        <v>102</v>
      </c>
      <c r="B67" s="15">
        <v>334</v>
      </c>
      <c r="C67" s="15">
        <v>41.75</v>
      </c>
      <c r="D67" s="15"/>
      <c r="E67" s="15"/>
    </row>
    <row r="68" spans="1:5" ht="32.25">
      <c r="A68" s="72" t="s">
        <v>140</v>
      </c>
      <c r="B68" s="15">
        <v>0</v>
      </c>
      <c r="C68" s="15">
        <v>0</v>
      </c>
      <c r="D68" s="15"/>
      <c r="E68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L73"/>
  <sheetViews>
    <sheetView view="pageBreakPreview" topLeftCell="A54" zoomScaleNormal="75" workbookViewId="0">
      <selection activeCell="C22" sqref="C22"/>
    </sheetView>
  </sheetViews>
  <sheetFormatPr defaultRowHeight="15"/>
  <cols>
    <col min="1" max="1" width="42.42578125"/>
    <col min="2" max="2" width="11.28515625"/>
    <col min="4" max="4" width="9.140625" style="1"/>
    <col min="5" max="5" width="11.28515625"/>
    <col min="12" max="12" width="9.140625" style="1"/>
  </cols>
  <sheetData>
    <row r="1" spans="1:12" ht="18.75">
      <c r="A1" s="57" t="s">
        <v>192</v>
      </c>
      <c r="B1" s="61"/>
      <c r="C1" s="11" t="s">
        <v>23</v>
      </c>
      <c r="D1"/>
      <c r="E1" s="37"/>
      <c r="F1" s="34"/>
      <c r="G1" s="34"/>
      <c r="H1" s="34"/>
      <c r="I1" s="34"/>
      <c r="J1" s="15"/>
      <c r="L1" s="1">
        <v>0</v>
      </c>
    </row>
    <row r="2" spans="1:12" ht="18.75">
      <c r="A2" s="57" t="s">
        <v>181</v>
      </c>
      <c r="B2" s="58">
        <v>32.83</v>
      </c>
      <c r="C2" s="11" t="s">
        <v>23</v>
      </c>
      <c r="D2" s="1">
        <v>0</v>
      </c>
      <c r="E2" s="42">
        <v>30</v>
      </c>
      <c r="F2" s="39">
        <v>24</v>
      </c>
      <c r="G2" s="39">
        <v>2</v>
      </c>
      <c r="H2" s="39">
        <v>18</v>
      </c>
      <c r="I2" s="39">
        <v>10</v>
      </c>
      <c r="J2" s="3"/>
      <c r="L2" s="1">
        <v>0</v>
      </c>
    </row>
    <row r="3" spans="1:12" ht="18.75">
      <c r="A3" s="57" t="s">
        <v>21</v>
      </c>
      <c r="B3" s="58">
        <v>57.53</v>
      </c>
      <c r="C3" s="11" t="s">
        <v>23</v>
      </c>
      <c r="D3" s="1">
        <v>0</v>
      </c>
      <c r="E3" s="42">
        <v>50</v>
      </c>
      <c r="F3" s="39">
        <v>47</v>
      </c>
      <c r="G3" s="39">
        <v>41</v>
      </c>
      <c r="H3" s="39">
        <v>69</v>
      </c>
      <c r="I3" s="39">
        <v>32</v>
      </c>
      <c r="J3" s="3"/>
      <c r="L3" s="1">
        <v>0</v>
      </c>
    </row>
    <row r="4" spans="1:12" ht="18.75">
      <c r="A4" s="57" t="s">
        <v>24</v>
      </c>
      <c r="B4" s="58">
        <v>84.12</v>
      </c>
      <c r="C4" s="11" t="s">
        <v>23</v>
      </c>
      <c r="D4" s="1">
        <v>0</v>
      </c>
      <c r="E4" s="42">
        <v>80</v>
      </c>
      <c r="F4" s="39">
        <v>77</v>
      </c>
      <c r="G4" s="39">
        <v>81</v>
      </c>
      <c r="H4" s="39">
        <v>90</v>
      </c>
      <c r="I4" s="39">
        <v>84</v>
      </c>
      <c r="J4" s="15"/>
      <c r="L4" s="1">
        <v>0</v>
      </c>
    </row>
    <row r="5" spans="1:12" ht="18.75">
      <c r="A5" s="57" t="s">
        <v>26</v>
      </c>
      <c r="B5" s="58">
        <v>77.3</v>
      </c>
      <c r="C5" s="11" t="s">
        <v>23</v>
      </c>
      <c r="D5" s="1">
        <v>0</v>
      </c>
      <c r="E5" s="42">
        <v>59</v>
      </c>
      <c r="F5" s="39">
        <v>78</v>
      </c>
      <c r="G5" s="39">
        <v>60</v>
      </c>
      <c r="H5" s="39">
        <v>89</v>
      </c>
      <c r="I5" s="39">
        <v>66</v>
      </c>
      <c r="J5" s="15"/>
      <c r="L5" s="1">
        <v>0</v>
      </c>
    </row>
    <row r="6" spans="1:12" ht="18.75">
      <c r="A6" s="57" t="s">
        <v>27</v>
      </c>
      <c r="B6" s="58">
        <v>63.65</v>
      </c>
      <c r="C6" s="11" t="s">
        <v>23</v>
      </c>
      <c r="D6" s="1">
        <v>0</v>
      </c>
      <c r="E6" s="42">
        <v>53</v>
      </c>
      <c r="F6" s="39">
        <v>56</v>
      </c>
      <c r="G6" s="39">
        <v>43</v>
      </c>
      <c r="H6" s="39">
        <v>57</v>
      </c>
      <c r="I6" s="39">
        <v>51</v>
      </c>
      <c r="J6" s="15"/>
      <c r="L6" s="1">
        <v>0</v>
      </c>
    </row>
    <row r="7" spans="1:12" ht="18.75">
      <c r="A7" s="57" t="s">
        <v>29</v>
      </c>
      <c r="B7" s="58">
        <v>79.89</v>
      </c>
      <c r="C7" s="11" t="s">
        <v>23</v>
      </c>
      <c r="D7" s="1">
        <v>0</v>
      </c>
      <c r="E7" s="42">
        <v>83</v>
      </c>
      <c r="F7" s="39">
        <v>71</v>
      </c>
      <c r="G7" s="39">
        <v>66</v>
      </c>
      <c r="H7" s="39">
        <v>85</v>
      </c>
      <c r="I7" s="39">
        <v>76</v>
      </c>
      <c r="J7" s="15"/>
      <c r="L7" s="1">
        <v>0</v>
      </c>
    </row>
    <row r="8" spans="1:12" ht="18.75">
      <c r="A8" s="57" t="s">
        <v>31</v>
      </c>
      <c r="B8" s="58">
        <v>86.24</v>
      </c>
      <c r="C8" s="59" t="s">
        <v>23</v>
      </c>
      <c r="D8" s="1">
        <v>0</v>
      </c>
      <c r="E8" s="42">
        <v>100</v>
      </c>
      <c r="F8" s="39">
        <v>78</v>
      </c>
      <c r="G8" s="39">
        <v>77</v>
      </c>
      <c r="H8" s="39">
        <v>87</v>
      </c>
      <c r="I8" s="39">
        <v>91</v>
      </c>
      <c r="J8" s="15"/>
      <c r="L8" s="1">
        <v>0</v>
      </c>
    </row>
    <row r="9" spans="1:12" ht="18.75">
      <c r="A9" s="57" t="s">
        <v>32</v>
      </c>
      <c r="B9" s="58">
        <v>87.06</v>
      </c>
      <c r="C9" s="11" t="s">
        <v>40</v>
      </c>
      <c r="D9" s="1">
        <v>0</v>
      </c>
      <c r="E9" s="42">
        <v>95</v>
      </c>
      <c r="F9" s="39">
        <v>78</v>
      </c>
      <c r="G9" s="39">
        <v>85</v>
      </c>
      <c r="H9" s="39">
        <v>94</v>
      </c>
      <c r="I9" s="39">
        <v>88</v>
      </c>
      <c r="J9" s="15"/>
      <c r="L9" s="1">
        <v>0</v>
      </c>
    </row>
    <row r="10" spans="1:12" ht="18.75">
      <c r="A10" s="57" t="s">
        <v>33</v>
      </c>
      <c r="B10" s="58">
        <v>66</v>
      </c>
      <c r="C10" s="11" t="s">
        <v>40</v>
      </c>
      <c r="D10" s="1">
        <v>0</v>
      </c>
      <c r="E10" s="42">
        <v>69</v>
      </c>
      <c r="F10" s="39">
        <v>65</v>
      </c>
      <c r="G10" s="39">
        <v>45</v>
      </c>
      <c r="H10" s="39">
        <v>77</v>
      </c>
      <c r="I10" s="39">
        <v>40</v>
      </c>
      <c r="J10" s="15"/>
      <c r="L10" s="1">
        <v>0</v>
      </c>
    </row>
    <row r="11" spans="1:12" ht="18.75">
      <c r="A11" s="57" t="s">
        <v>34</v>
      </c>
      <c r="B11" s="58">
        <v>65.89</v>
      </c>
      <c r="C11" s="11" t="s">
        <v>40</v>
      </c>
      <c r="D11" s="1">
        <v>0</v>
      </c>
      <c r="E11" s="42">
        <v>47</v>
      </c>
      <c r="F11" s="39">
        <v>69</v>
      </c>
      <c r="G11" s="39">
        <v>44</v>
      </c>
      <c r="H11" s="39">
        <v>70</v>
      </c>
      <c r="I11" s="39">
        <v>58</v>
      </c>
      <c r="J11" s="15"/>
      <c r="L11" s="1">
        <v>0</v>
      </c>
    </row>
    <row r="12" spans="1:12" ht="18.75">
      <c r="A12" s="57" t="s">
        <v>35</v>
      </c>
      <c r="B12" s="58">
        <v>37.89</v>
      </c>
      <c r="C12" s="11" t="s">
        <v>40</v>
      </c>
      <c r="D12" s="1">
        <v>0</v>
      </c>
      <c r="E12" s="42">
        <v>35</v>
      </c>
      <c r="F12" s="39">
        <v>40</v>
      </c>
      <c r="G12" s="39">
        <v>25</v>
      </c>
      <c r="H12" s="39" t="s">
        <v>183</v>
      </c>
      <c r="I12" s="39">
        <v>19</v>
      </c>
      <c r="J12" s="15"/>
      <c r="L12" s="1">
        <v>0</v>
      </c>
    </row>
    <row r="13" spans="1:12" ht="18.75">
      <c r="A13" s="57" t="s">
        <v>36</v>
      </c>
      <c r="B13" s="58">
        <v>56</v>
      </c>
      <c r="C13" s="11" t="s">
        <v>40</v>
      </c>
      <c r="D13" s="1">
        <v>1</v>
      </c>
      <c r="E13" s="42">
        <v>52</v>
      </c>
      <c r="F13" s="39">
        <v>48</v>
      </c>
      <c r="G13" s="39">
        <v>40</v>
      </c>
      <c r="H13" s="39">
        <v>71</v>
      </c>
      <c r="I13" s="39">
        <v>23</v>
      </c>
      <c r="J13" s="3"/>
      <c r="L13" s="1">
        <v>0</v>
      </c>
    </row>
    <row r="14" spans="1:12" ht="18.75">
      <c r="A14" s="57" t="s">
        <v>37</v>
      </c>
      <c r="B14" s="58">
        <v>87.77</v>
      </c>
      <c r="C14" s="11" t="s">
        <v>40</v>
      </c>
      <c r="D14" s="1">
        <v>0</v>
      </c>
      <c r="E14" s="42">
        <v>97</v>
      </c>
      <c r="F14" s="39">
        <v>79</v>
      </c>
      <c r="G14" s="39">
        <v>80</v>
      </c>
      <c r="H14" s="39">
        <v>94</v>
      </c>
      <c r="I14" s="39">
        <v>78</v>
      </c>
      <c r="J14" s="15"/>
      <c r="L14" s="1">
        <v>0</v>
      </c>
    </row>
    <row r="15" spans="1:12" ht="18.75">
      <c r="A15" s="57" t="s">
        <v>38</v>
      </c>
      <c r="B15" s="58">
        <v>53.89</v>
      </c>
      <c r="C15" s="11" t="s">
        <v>40</v>
      </c>
      <c r="D15" s="1">
        <v>2</v>
      </c>
      <c r="E15" s="42">
        <v>24</v>
      </c>
      <c r="F15" s="39">
        <v>48</v>
      </c>
      <c r="G15" s="39">
        <v>23</v>
      </c>
      <c r="H15" s="39">
        <v>71</v>
      </c>
      <c r="I15" s="39">
        <v>40</v>
      </c>
      <c r="J15" s="3"/>
      <c r="L15" s="1">
        <v>0</v>
      </c>
    </row>
    <row r="16" spans="1:12" ht="18.75">
      <c r="A16" s="57" t="s">
        <v>41</v>
      </c>
      <c r="B16" s="58">
        <v>86.83</v>
      </c>
      <c r="C16" s="11" t="s">
        <v>40</v>
      </c>
      <c r="D16" s="1">
        <v>0</v>
      </c>
      <c r="E16" s="42">
        <v>66</v>
      </c>
      <c r="F16" s="39">
        <v>78</v>
      </c>
      <c r="G16" s="39">
        <v>93</v>
      </c>
      <c r="H16" s="39">
        <v>91</v>
      </c>
      <c r="I16" s="39">
        <v>81</v>
      </c>
      <c r="J16" s="15"/>
      <c r="L16" s="1">
        <v>0</v>
      </c>
    </row>
    <row r="17" spans="1:12" ht="18.75">
      <c r="A17" s="57" t="s">
        <v>42</v>
      </c>
      <c r="B17" s="58">
        <v>40.24</v>
      </c>
      <c r="C17" s="11" t="s">
        <v>40</v>
      </c>
      <c r="D17" s="1">
        <v>0</v>
      </c>
      <c r="E17" s="42">
        <v>26</v>
      </c>
      <c r="F17" s="39">
        <v>42</v>
      </c>
      <c r="G17" s="39">
        <v>21</v>
      </c>
      <c r="H17" s="39">
        <v>50</v>
      </c>
      <c r="I17" s="39">
        <v>10</v>
      </c>
      <c r="J17" s="15"/>
      <c r="L17" s="1">
        <v>0</v>
      </c>
    </row>
    <row r="18" spans="1:12" ht="18.75">
      <c r="A18" s="57" t="s">
        <v>43</v>
      </c>
      <c r="B18" s="58">
        <v>73.180000000000007</v>
      </c>
      <c r="C18" s="11" t="s">
        <v>40</v>
      </c>
      <c r="D18" s="1">
        <v>0</v>
      </c>
      <c r="E18" s="42">
        <v>61</v>
      </c>
      <c r="F18" s="39">
        <v>77</v>
      </c>
      <c r="G18" s="39">
        <v>66</v>
      </c>
      <c r="H18" s="39">
        <v>81</v>
      </c>
      <c r="I18" s="39">
        <v>54</v>
      </c>
      <c r="J18" s="15"/>
      <c r="L18" s="1">
        <v>0</v>
      </c>
    </row>
    <row r="19" spans="1:12" ht="18.75">
      <c r="A19" s="57" t="s">
        <v>44</v>
      </c>
      <c r="B19" s="58">
        <v>68.95</v>
      </c>
      <c r="C19" s="59" t="s">
        <v>40</v>
      </c>
      <c r="D19" s="1">
        <v>0</v>
      </c>
      <c r="E19" s="42">
        <v>56</v>
      </c>
      <c r="F19" s="39">
        <v>75</v>
      </c>
      <c r="G19" s="39">
        <v>64</v>
      </c>
      <c r="H19" s="39">
        <v>78</v>
      </c>
      <c r="I19" s="39">
        <v>56</v>
      </c>
      <c r="J19" s="3"/>
      <c r="L19" s="1">
        <v>0</v>
      </c>
    </row>
    <row r="20" spans="1:12" ht="18.75">
      <c r="A20" s="57" t="s">
        <v>45</v>
      </c>
      <c r="B20" s="58">
        <v>70.709999999999994</v>
      </c>
      <c r="C20" s="59" t="s">
        <v>40</v>
      </c>
      <c r="D20" s="1">
        <v>0</v>
      </c>
      <c r="E20" s="42">
        <v>47</v>
      </c>
      <c r="F20" s="39">
        <v>70</v>
      </c>
      <c r="G20" s="39">
        <v>54</v>
      </c>
      <c r="H20" s="39">
        <v>90</v>
      </c>
      <c r="I20" s="39">
        <v>54</v>
      </c>
      <c r="J20" s="15"/>
      <c r="L20" s="1">
        <v>0</v>
      </c>
    </row>
    <row r="21" spans="1:12" ht="18.75">
      <c r="A21" s="57" t="s">
        <v>46</v>
      </c>
      <c r="B21" s="58">
        <v>69.89</v>
      </c>
      <c r="C21" s="59" t="s">
        <v>40</v>
      </c>
      <c r="D21" s="1">
        <v>0</v>
      </c>
      <c r="E21" s="42">
        <v>47</v>
      </c>
      <c r="F21" s="39">
        <v>69</v>
      </c>
      <c r="G21" s="39">
        <v>51</v>
      </c>
      <c r="H21" s="39">
        <v>84</v>
      </c>
      <c r="I21" s="39">
        <v>55</v>
      </c>
      <c r="J21" s="3"/>
      <c r="L21" s="1">
        <v>0</v>
      </c>
    </row>
    <row r="22" spans="1:12" ht="18.75">
      <c r="A22" s="57" t="s">
        <v>47</v>
      </c>
      <c r="B22" s="58">
        <v>70.36</v>
      </c>
      <c r="C22" s="11" t="s">
        <v>30</v>
      </c>
      <c r="D22" s="1">
        <v>0</v>
      </c>
      <c r="E22" s="42">
        <v>49</v>
      </c>
      <c r="F22" s="39">
        <v>72</v>
      </c>
      <c r="G22" s="39">
        <v>61</v>
      </c>
      <c r="H22" s="39">
        <v>76</v>
      </c>
      <c r="I22" s="39">
        <v>61</v>
      </c>
      <c r="J22" s="15"/>
      <c r="L22" s="1">
        <v>0</v>
      </c>
    </row>
    <row r="23" spans="1:12" ht="18.75">
      <c r="A23" s="57" t="s">
        <v>48</v>
      </c>
      <c r="B23" s="58">
        <v>75.650000000000006</v>
      </c>
      <c r="C23" s="11" t="s">
        <v>30</v>
      </c>
      <c r="D23" s="1">
        <v>0</v>
      </c>
      <c r="E23" s="42">
        <v>78</v>
      </c>
      <c r="F23" s="39">
        <v>75</v>
      </c>
      <c r="G23" s="39">
        <v>78</v>
      </c>
      <c r="H23" s="39">
        <v>76</v>
      </c>
      <c r="I23" s="39">
        <v>72</v>
      </c>
      <c r="J23" s="15"/>
      <c r="L23" s="1">
        <v>0</v>
      </c>
    </row>
    <row r="24" spans="1:12" ht="18.75">
      <c r="A24" s="57" t="s">
        <v>49</v>
      </c>
      <c r="B24" s="58">
        <v>64.48</v>
      </c>
      <c r="C24" s="11" t="s">
        <v>30</v>
      </c>
      <c r="D24" s="1">
        <v>0</v>
      </c>
      <c r="E24" s="42">
        <v>63</v>
      </c>
      <c r="F24" s="39">
        <v>63</v>
      </c>
      <c r="G24" s="39">
        <v>54</v>
      </c>
      <c r="H24" s="39">
        <v>80</v>
      </c>
      <c r="I24" s="39">
        <v>50</v>
      </c>
      <c r="J24" s="15"/>
      <c r="L24" s="1">
        <v>0</v>
      </c>
    </row>
    <row r="25" spans="1:12" ht="18.75">
      <c r="A25" s="57" t="s">
        <v>50</v>
      </c>
      <c r="B25" s="58">
        <v>87.18</v>
      </c>
      <c r="C25" s="11" t="s">
        <v>30</v>
      </c>
      <c r="D25" s="1">
        <v>0</v>
      </c>
      <c r="E25" s="42">
        <v>100</v>
      </c>
      <c r="F25" s="39">
        <v>80</v>
      </c>
      <c r="G25" s="39">
        <v>80</v>
      </c>
      <c r="H25" s="39">
        <v>96</v>
      </c>
      <c r="I25" s="39">
        <v>80</v>
      </c>
      <c r="J25" s="15"/>
      <c r="L25" s="1">
        <v>0</v>
      </c>
    </row>
    <row r="26" spans="1:12" ht="18.75">
      <c r="A26" s="57" t="s">
        <v>51</v>
      </c>
      <c r="B26" s="58">
        <v>37.42</v>
      </c>
      <c r="C26" s="11" t="s">
        <v>30</v>
      </c>
      <c r="D26" s="1">
        <v>0</v>
      </c>
      <c r="E26" s="42">
        <v>20</v>
      </c>
      <c r="F26" s="39">
        <v>40</v>
      </c>
      <c r="G26" s="39">
        <v>13</v>
      </c>
      <c r="H26" s="39">
        <v>48</v>
      </c>
      <c r="I26" s="39">
        <v>8</v>
      </c>
      <c r="J26" s="15"/>
      <c r="L26" s="1">
        <v>0</v>
      </c>
    </row>
    <row r="27" spans="1:12" ht="18.75">
      <c r="A27" s="57" t="s">
        <v>52</v>
      </c>
      <c r="B27" s="58">
        <v>80.709999999999994</v>
      </c>
      <c r="C27" s="11" t="s">
        <v>30</v>
      </c>
      <c r="D27" s="1">
        <v>0</v>
      </c>
      <c r="E27" s="42">
        <v>86</v>
      </c>
      <c r="F27" s="39">
        <v>89</v>
      </c>
      <c r="G27" s="39">
        <v>85</v>
      </c>
      <c r="H27" s="39">
        <v>74</v>
      </c>
      <c r="I27" s="39">
        <v>66</v>
      </c>
      <c r="J27" s="15"/>
      <c r="L27" s="1">
        <v>0</v>
      </c>
    </row>
    <row r="28" spans="1:12" ht="18.75">
      <c r="A28" s="57" t="s">
        <v>53</v>
      </c>
      <c r="B28" s="58">
        <v>47.3</v>
      </c>
      <c r="C28" s="11" t="s">
        <v>30</v>
      </c>
      <c r="D28" s="1">
        <v>2</v>
      </c>
      <c r="E28" s="42">
        <v>41</v>
      </c>
      <c r="F28" s="39">
        <v>31</v>
      </c>
      <c r="G28" s="39">
        <v>40</v>
      </c>
      <c r="H28" s="39">
        <v>56</v>
      </c>
      <c r="I28" s="39">
        <v>21</v>
      </c>
      <c r="J28" s="15"/>
      <c r="L28" s="1">
        <v>0</v>
      </c>
    </row>
    <row r="29" spans="1:12" ht="18.75">
      <c r="A29" s="57" t="s">
        <v>54</v>
      </c>
      <c r="B29" s="58">
        <v>84.59</v>
      </c>
      <c r="C29" s="11" t="s">
        <v>30</v>
      </c>
      <c r="D29" s="1">
        <v>0</v>
      </c>
      <c r="E29" s="42">
        <v>90</v>
      </c>
      <c r="F29" s="39">
        <v>84</v>
      </c>
      <c r="G29" s="39">
        <v>86</v>
      </c>
      <c r="H29" s="39">
        <v>89</v>
      </c>
      <c r="I29" s="39">
        <v>84</v>
      </c>
      <c r="J29" s="15"/>
      <c r="L29" s="1">
        <v>0</v>
      </c>
    </row>
    <row r="30" spans="1:12" ht="18.75">
      <c r="A30" s="57" t="s">
        <v>55</v>
      </c>
      <c r="B30" s="58">
        <v>63.65</v>
      </c>
      <c r="C30" s="11" t="s">
        <v>30</v>
      </c>
      <c r="D30" s="1">
        <v>1</v>
      </c>
      <c r="E30" s="42">
        <v>86</v>
      </c>
      <c r="F30" s="39">
        <v>60</v>
      </c>
      <c r="G30" s="39">
        <v>63</v>
      </c>
      <c r="H30" s="39">
        <v>67</v>
      </c>
      <c r="I30" s="39">
        <v>27</v>
      </c>
      <c r="J30" s="15"/>
      <c r="L30" s="1">
        <v>0</v>
      </c>
    </row>
    <row r="31" spans="1:12" ht="18.75">
      <c r="A31" s="57" t="s">
        <v>56</v>
      </c>
      <c r="B31" s="58">
        <v>74.239999999999995</v>
      </c>
      <c r="C31" s="11" t="s">
        <v>30</v>
      </c>
      <c r="D31" s="1">
        <v>0</v>
      </c>
      <c r="E31" s="42">
        <v>78</v>
      </c>
      <c r="F31" s="39">
        <v>79</v>
      </c>
      <c r="G31" s="39">
        <v>73</v>
      </c>
      <c r="H31" s="39">
        <v>75</v>
      </c>
      <c r="I31" s="39">
        <v>61</v>
      </c>
      <c r="J31" s="15"/>
      <c r="L31" s="1">
        <v>0</v>
      </c>
    </row>
    <row r="32" spans="1:12" ht="18.75">
      <c r="A32" s="57" t="s">
        <v>57</v>
      </c>
      <c r="B32" s="58">
        <v>73.77</v>
      </c>
      <c r="C32" s="11" t="s">
        <v>30</v>
      </c>
      <c r="D32" s="1">
        <v>0</v>
      </c>
      <c r="E32" s="42">
        <v>68</v>
      </c>
      <c r="F32" s="39">
        <v>72</v>
      </c>
      <c r="G32" s="39">
        <v>79</v>
      </c>
      <c r="H32" s="39">
        <v>87</v>
      </c>
      <c r="I32" s="39">
        <v>64</v>
      </c>
      <c r="J32" s="15"/>
      <c r="L32" s="1">
        <v>0</v>
      </c>
    </row>
    <row r="33" spans="1:12" ht="18.75">
      <c r="A33" s="57" t="s">
        <v>58</v>
      </c>
      <c r="B33" s="58">
        <v>64.59</v>
      </c>
      <c r="C33" s="11" t="s">
        <v>30</v>
      </c>
      <c r="D33" s="1">
        <v>0</v>
      </c>
      <c r="E33" s="42">
        <v>47</v>
      </c>
      <c r="F33" s="39">
        <v>62</v>
      </c>
      <c r="G33" s="39">
        <v>48</v>
      </c>
      <c r="H33" s="39">
        <v>72</v>
      </c>
      <c r="I33" s="39">
        <v>41</v>
      </c>
      <c r="J33" s="15"/>
      <c r="L33" s="1">
        <v>0</v>
      </c>
    </row>
    <row r="34" spans="1:12" ht="18.75">
      <c r="A34" s="57" t="s">
        <v>59</v>
      </c>
      <c r="B34" s="58">
        <v>62.83</v>
      </c>
      <c r="C34" s="11" t="s">
        <v>30</v>
      </c>
      <c r="D34" s="1">
        <v>0</v>
      </c>
      <c r="E34" s="42">
        <v>50</v>
      </c>
      <c r="F34" s="39">
        <v>59</v>
      </c>
      <c r="G34" s="39">
        <v>44</v>
      </c>
      <c r="H34" s="39">
        <v>84</v>
      </c>
      <c r="I34" s="39">
        <v>40</v>
      </c>
      <c r="J34" s="15"/>
      <c r="L34" s="1">
        <v>0</v>
      </c>
    </row>
    <row r="35" spans="1:12" ht="18.75">
      <c r="A35" s="57" t="s">
        <v>60</v>
      </c>
      <c r="B35" s="58">
        <v>88.71</v>
      </c>
      <c r="C35" s="11" t="s">
        <v>30</v>
      </c>
      <c r="D35" s="1">
        <v>0</v>
      </c>
      <c r="E35" s="42">
        <v>99</v>
      </c>
      <c r="F35" s="39">
        <v>88</v>
      </c>
      <c r="G35" s="39">
        <v>78</v>
      </c>
      <c r="H35" s="39">
        <v>89</v>
      </c>
      <c r="I35" s="39">
        <v>76</v>
      </c>
      <c r="J35" s="15"/>
      <c r="L35" s="1">
        <v>0</v>
      </c>
    </row>
    <row r="36" spans="1:12" ht="18.75">
      <c r="A36" s="57" t="s">
        <v>61</v>
      </c>
      <c r="B36" s="58">
        <v>74.12</v>
      </c>
      <c r="C36" s="11" t="s">
        <v>30</v>
      </c>
      <c r="D36" s="1">
        <v>0</v>
      </c>
      <c r="E36" s="42">
        <v>56</v>
      </c>
      <c r="F36" s="39">
        <v>72</v>
      </c>
      <c r="G36" s="39">
        <v>63</v>
      </c>
      <c r="H36" s="39">
        <v>85</v>
      </c>
      <c r="I36" s="39">
        <v>59</v>
      </c>
      <c r="J36" s="15"/>
      <c r="L36" s="1">
        <v>0</v>
      </c>
    </row>
    <row r="37" spans="1:12" ht="18.75">
      <c r="A37" s="57" t="s">
        <v>62</v>
      </c>
      <c r="B37" s="58">
        <v>46.83</v>
      </c>
      <c r="C37" s="11" t="s">
        <v>30</v>
      </c>
      <c r="D37" s="1">
        <v>0</v>
      </c>
      <c r="E37" s="42">
        <v>33</v>
      </c>
      <c r="F37" s="39">
        <v>22</v>
      </c>
      <c r="G37" s="39">
        <v>18</v>
      </c>
      <c r="H37" s="39">
        <v>60</v>
      </c>
      <c r="I37" s="39">
        <v>26</v>
      </c>
      <c r="J37" s="3"/>
      <c r="L37" s="1">
        <v>0</v>
      </c>
    </row>
    <row r="38" spans="1:12" ht="18.75">
      <c r="A38" s="57" t="s">
        <v>64</v>
      </c>
      <c r="B38" s="58">
        <v>68</v>
      </c>
      <c r="C38" s="11" t="s">
        <v>30</v>
      </c>
      <c r="D38" s="1">
        <v>0</v>
      </c>
      <c r="E38" s="42">
        <v>54</v>
      </c>
      <c r="F38" s="39">
        <v>67</v>
      </c>
      <c r="G38" s="39">
        <v>75</v>
      </c>
      <c r="H38" s="39">
        <v>80</v>
      </c>
      <c r="I38" s="39">
        <v>47</v>
      </c>
      <c r="J38" s="15"/>
      <c r="L38" s="1">
        <v>0</v>
      </c>
    </row>
    <row r="39" spans="1:12" ht="18.75">
      <c r="A39" s="57" t="s">
        <v>65</v>
      </c>
      <c r="B39" s="58">
        <v>78.239999999999995</v>
      </c>
      <c r="C39" s="11" t="s">
        <v>30</v>
      </c>
      <c r="D39" s="1">
        <v>0</v>
      </c>
      <c r="E39" s="42">
        <v>63</v>
      </c>
      <c r="F39" s="39">
        <v>82</v>
      </c>
      <c r="G39" s="39">
        <v>82</v>
      </c>
      <c r="H39" s="39">
        <v>87</v>
      </c>
      <c r="I39" s="39">
        <v>72</v>
      </c>
      <c r="J39" s="15"/>
      <c r="L39" s="1">
        <v>0</v>
      </c>
    </row>
    <row r="40" spans="1:12" ht="18.75">
      <c r="A40" s="57" t="s">
        <v>66</v>
      </c>
      <c r="B40" s="58">
        <v>76.95</v>
      </c>
      <c r="C40" s="11" t="s">
        <v>30</v>
      </c>
      <c r="D40" s="1">
        <v>0</v>
      </c>
      <c r="E40" s="42">
        <v>70</v>
      </c>
      <c r="F40" s="39">
        <v>63</v>
      </c>
      <c r="G40" s="39">
        <v>69</v>
      </c>
      <c r="H40" s="39">
        <v>80</v>
      </c>
      <c r="I40" s="39">
        <v>74</v>
      </c>
      <c r="J40" s="15"/>
      <c r="L40" s="1">
        <v>0</v>
      </c>
    </row>
    <row r="41" spans="1:12" ht="18.75">
      <c r="A41" s="57" t="s">
        <v>67</v>
      </c>
      <c r="B41" s="58">
        <v>58.95</v>
      </c>
      <c r="C41" s="11" t="s">
        <v>30</v>
      </c>
      <c r="D41" s="1">
        <v>0</v>
      </c>
      <c r="E41" s="42">
        <v>57</v>
      </c>
      <c r="F41" s="39">
        <v>47</v>
      </c>
      <c r="G41" s="39">
        <v>40</v>
      </c>
      <c r="H41" s="39">
        <v>59</v>
      </c>
      <c r="I41" s="39">
        <v>43</v>
      </c>
      <c r="J41" s="15"/>
      <c r="L41" s="1">
        <v>0</v>
      </c>
    </row>
    <row r="42" spans="1:12" ht="18.75">
      <c r="A42" s="57" t="s">
        <v>68</v>
      </c>
      <c r="B42" s="58">
        <v>62.83</v>
      </c>
      <c r="C42" s="11" t="s">
        <v>30</v>
      </c>
      <c r="D42" s="1">
        <v>0</v>
      </c>
      <c r="E42" s="42">
        <v>48</v>
      </c>
      <c r="F42" s="39">
        <v>50</v>
      </c>
      <c r="G42" s="39">
        <v>44</v>
      </c>
      <c r="H42" s="39">
        <v>85</v>
      </c>
      <c r="I42" s="39">
        <v>40</v>
      </c>
      <c r="J42" s="15"/>
      <c r="L42" s="1">
        <v>0</v>
      </c>
    </row>
    <row r="43" spans="1:12" ht="18.75">
      <c r="A43" s="57" t="s">
        <v>69</v>
      </c>
      <c r="B43" s="58">
        <v>54.59</v>
      </c>
      <c r="C43" s="11" t="s">
        <v>30</v>
      </c>
      <c r="D43" s="1">
        <v>0</v>
      </c>
      <c r="E43" s="42">
        <v>87</v>
      </c>
      <c r="F43" s="39">
        <v>32</v>
      </c>
      <c r="G43" s="39">
        <v>33</v>
      </c>
      <c r="H43" s="39">
        <v>48</v>
      </c>
      <c r="I43" s="39">
        <v>24</v>
      </c>
      <c r="J43" s="15"/>
      <c r="L43" s="1">
        <v>0</v>
      </c>
    </row>
    <row r="44" spans="1:12" ht="31.5">
      <c r="A44" s="57" t="s">
        <v>70</v>
      </c>
      <c r="B44" s="58">
        <v>66.59</v>
      </c>
      <c r="C44" s="59" t="s">
        <v>30</v>
      </c>
      <c r="D44" s="1">
        <v>0</v>
      </c>
      <c r="E44" s="42">
        <v>48</v>
      </c>
      <c r="F44" s="39">
        <v>59</v>
      </c>
      <c r="G44" s="39">
        <v>55</v>
      </c>
      <c r="H44" s="39">
        <v>62</v>
      </c>
      <c r="I44" s="39">
        <v>66</v>
      </c>
      <c r="J44" s="15"/>
      <c r="L44" s="1">
        <v>0</v>
      </c>
    </row>
    <row r="45" spans="1:12" ht="18.75">
      <c r="A45" s="57" t="s">
        <v>71</v>
      </c>
      <c r="B45" s="58">
        <v>65.06</v>
      </c>
      <c r="C45" s="11" t="s">
        <v>189</v>
      </c>
      <c r="D45" s="1">
        <v>0</v>
      </c>
      <c r="E45" s="42">
        <v>55</v>
      </c>
      <c r="F45" s="39">
        <v>67</v>
      </c>
      <c r="G45" s="39">
        <v>54</v>
      </c>
      <c r="H45" s="39">
        <v>57</v>
      </c>
      <c r="I45" s="39">
        <v>55</v>
      </c>
      <c r="J45" s="15"/>
      <c r="L45" s="1">
        <v>0</v>
      </c>
    </row>
    <row r="46" spans="1:12" ht="18.75">
      <c r="A46" s="57" t="s">
        <v>73</v>
      </c>
      <c r="B46" s="58">
        <v>66.83</v>
      </c>
      <c r="C46" s="11" t="s">
        <v>25</v>
      </c>
      <c r="D46" s="1">
        <v>0</v>
      </c>
      <c r="E46" s="42">
        <v>60</v>
      </c>
      <c r="F46" s="39">
        <v>62</v>
      </c>
      <c r="G46" s="39">
        <v>64</v>
      </c>
      <c r="H46" s="39">
        <v>74</v>
      </c>
      <c r="I46" s="39">
        <v>42</v>
      </c>
      <c r="J46" s="15"/>
      <c r="L46" s="1">
        <v>0</v>
      </c>
    </row>
    <row r="47" spans="1:12" ht="18.75">
      <c r="A47" s="57" t="s">
        <v>74</v>
      </c>
      <c r="B47" s="58">
        <v>81.77</v>
      </c>
      <c r="C47" s="11" t="s">
        <v>25</v>
      </c>
      <c r="D47" s="1">
        <v>0</v>
      </c>
      <c r="E47" s="42">
        <v>100</v>
      </c>
      <c r="F47" s="39">
        <v>75</v>
      </c>
      <c r="G47" s="39">
        <v>53</v>
      </c>
      <c r="H47" s="39">
        <v>85</v>
      </c>
      <c r="I47" s="39">
        <v>68</v>
      </c>
      <c r="J47" s="15"/>
      <c r="L47" s="1">
        <v>0</v>
      </c>
    </row>
    <row r="48" spans="1:12" ht="18.75">
      <c r="A48" s="57" t="s">
        <v>75</v>
      </c>
      <c r="B48" s="58">
        <v>47.65</v>
      </c>
      <c r="C48" s="11" t="s">
        <v>25</v>
      </c>
      <c r="D48" s="1">
        <v>0</v>
      </c>
      <c r="E48" s="42">
        <v>34</v>
      </c>
      <c r="F48" s="39">
        <v>30</v>
      </c>
      <c r="G48" s="39">
        <v>10</v>
      </c>
      <c r="H48" s="39">
        <v>52</v>
      </c>
      <c r="I48" s="39">
        <v>15</v>
      </c>
      <c r="J48" s="15"/>
      <c r="L48" s="1">
        <v>0</v>
      </c>
    </row>
    <row r="49" spans="1:12" ht="18.75">
      <c r="A49" s="57" t="s">
        <v>76</v>
      </c>
      <c r="B49" s="58">
        <v>63.18</v>
      </c>
      <c r="C49" s="11" t="s">
        <v>25</v>
      </c>
      <c r="D49" s="1">
        <v>2</v>
      </c>
      <c r="E49" s="42">
        <v>29</v>
      </c>
      <c r="F49" s="39">
        <v>63</v>
      </c>
      <c r="G49" s="39">
        <v>31</v>
      </c>
      <c r="H49" s="39">
        <v>75</v>
      </c>
      <c r="I49" s="39">
        <v>47</v>
      </c>
      <c r="J49" s="15"/>
      <c r="L49" s="1">
        <v>0</v>
      </c>
    </row>
    <row r="50" spans="1:12" ht="18.75">
      <c r="A50" s="57" t="s">
        <v>77</v>
      </c>
      <c r="B50" s="58">
        <v>63.06</v>
      </c>
      <c r="C50" s="11" t="s">
        <v>25</v>
      </c>
      <c r="D50" s="1">
        <v>2</v>
      </c>
      <c r="E50" s="42">
        <v>34</v>
      </c>
      <c r="F50" s="39">
        <v>59</v>
      </c>
      <c r="G50" s="39">
        <v>69</v>
      </c>
      <c r="H50" s="39">
        <v>85</v>
      </c>
      <c r="I50" s="39">
        <v>30</v>
      </c>
      <c r="J50" s="15"/>
      <c r="L50" s="1">
        <v>0</v>
      </c>
    </row>
    <row r="51" spans="1:12" ht="18.75">
      <c r="A51" s="57" t="s">
        <v>78</v>
      </c>
      <c r="B51" s="58">
        <v>74.36</v>
      </c>
      <c r="C51" s="11" t="s">
        <v>25</v>
      </c>
      <c r="D51" s="1">
        <v>0</v>
      </c>
      <c r="E51" s="42">
        <v>68</v>
      </c>
      <c r="F51" s="39">
        <v>71</v>
      </c>
      <c r="G51" s="39">
        <v>82</v>
      </c>
      <c r="H51" s="39">
        <v>82</v>
      </c>
      <c r="I51" s="39">
        <v>60</v>
      </c>
      <c r="J51" s="15"/>
      <c r="L51" s="1">
        <v>0</v>
      </c>
    </row>
    <row r="52" spans="1:12" ht="18.75">
      <c r="A52" s="57" t="s">
        <v>79</v>
      </c>
      <c r="B52" s="58">
        <v>66.48</v>
      </c>
      <c r="C52" s="11" t="s">
        <v>25</v>
      </c>
      <c r="D52" s="1">
        <v>0</v>
      </c>
      <c r="E52" s="42">
        <v>42</v>
      </c>
      <c r="F52" s="39">
        <v>69</v>
      </c>
      <c r="G52" s="39">
        <v>74</v>
      </c>
      <c r="H52" s="39">
        <v>72</v>
      </c>
      <c r="I52" s="39">
        <v>41</v>
      </c>
      <c r="J52" s="15"/>
      <c r="L52" s="1">
        <v>0</v>
      </c>
    </row>
    <row r="53" spans="1:12" ht="18.75">
      <c r="A53" s="57" t="s">
        <v>80</v>
      </c>
      <c r="B53" s="58">
        <v>77.42</v>
      </c>
      <c r="C53" s="11" t="s">
        <v>25</v>
      </c>
      <c r="D53" s="1">
        <v>0</v>
      </c>
      <c r="E53" s="42">
        <v>54</v>
      </c>
      <c r="F53" s="39">
        <v>75</v>
      </c>
      <c r="G53" s="39">
        <v>67</v>
      </c>
      <c r="H53" s="39">
        <v>86</v>
      </c>
      <c r="I53" s="39">
        <v>80</v>
      </c>
      <c r="J53" s="15"/>
      <c r="L53" s="1">
        <v>0</v>
      </c>
    </row>
    <row r="54" spans="1:12" ht="30">
      <c r="A54" s="60" t="s">
        <v>81</v>
      </c>
      <c r="B54" s="58">
        <v>52.24</v>
      </c>
      <c r="C54" s="11" t="s">
        <v>25</v>
      </c>
      <c r="D54" s="1">
        <v>2</v>
      </c>
      <c r="E54" s="42">
        <v>23</v>
      </c>
      <c r="F54" s="39">
        <v>43</v>
      </c>
      <c r="G54" s="39">
        <v>40</v>
      </c>
      <c r="H54" s="39">
        <v>53</v>
      </c>
      <c r="I54" s="39">
        <v>17</v>
      </c>
      <c r="J54" s="15"/>
      <c r="L54" s="1">
        <v>0</v>
      </c>
    </row>
    <row r="55" spans="1:12" ht="18.75">
      <c r="A55" s="57" t="s">
        <v>82</v>
      </c>
      <c r="B55" s="58">
        <v>57.53</v>
      </c>
      <c r="C55" s="11" t="s">
        <v>25</v>
      </c>
      <c r="D55" s="1">
        <v>0</v>
      </c>
      <c r="E55" s="42">
        <v>40</v>
      </c>
      <c r="F55" s="39">
        <v>55</v>
      </c>
      <c r="G55" s="39">
        <v>40</v>
      </c>
      <c r="H55" s="39">
        <v>80</v>
      </c>
      <c r="I55" s="39">
        <v>40</v>
      </c>
      <c r="J55" s="15"/>
      <c r="L55" s="1">
        <v>0</v>
      </c>
    </row>
    <row r="56" spans="1:12" ht="18.75">
      <c r="A56" s="57" t="s">
        <v>83</v>
      </c>
      <c r="B56" s="58">
        <v>77.53</v>
      </c>
      <c r="C56" s="11" t="s">
        <v>25</v>
      </c>
      <c r="D56" s="1">
        <v>0</v>
      </c>
      <c r="E56" s="42">
        <v>90</v>
      </c>
      <c r="F56" s="39">
        <v>73</v>
      </c>
      <c r="G56" s="39">
        <v>71</v>
      </c>
      <c r="H56" s="39">
        <v>85</v>
      </c>
      <c r="I56" s="39">
        <v>56</v>
      </c>
      <c r="J56" s="15"/>
      <c r="L56" s="1">
        <v>0</v>
      </c>
    </row>
    <row r="57" spans="1:12" ht="18.75">
      <c r="A57" s="57" t="s">
        <v>84</v>
      </c>
      <c r="B57" s="58">
        <v>80.239999999999995</v>
      </c>
      <c r="C57" s="11" t="s">
        <v>25</v>
      </c>
      <c r="D57" s="1">
        <v>0</v>
      </c>
      <c r="E57" s="42">
        <v>80</v>
      </c>
      <c r="F57" s="39">
        <v>74</v>
      </c>
      <c r="G57" s="39">
        <v>88</v>
      </c>
      <c r="H57" s="39">
        <v>89</v>
      </c>
      <c r="I57" s="39">
        <v>77</v>
      </c>
      <c r="J57" s="15"/>
      <c r="L57" s="1">
        <v>0</v>
      </c>
    </row>
    <row r="58" spans="1:12" ht="18.75">
      <c r="A58" s="57" t="s">
        <v>85</v>
      </c>
      <c r="B58" s="58">
        <v>74.83</v>
      </c>
      <c r="C58" s="11" t="s">
        <v>25</v>
      </c>
      <c r="D58" s="1">
        <v>0</v>
      </c>
      <c r="E58" s="42">
        <v>86</v>
      </c>
      <c r="F58" s="39">
        <v>60</v>
      </c>
      <c r="G58" s="39">
        <v>63</v>
      </c>
      <c r="H58" s="39">
        <v>85</v>
      </c>
      <c r="I58" s="39">
        <v>73</v>
      </c>
      <c r="J58" s="15"/>
      <c r="L58" s="1">
        <v>0</v>
      </c>
    </row>
    <row r="59" spans="1:12" ht="18.75">
      <c r="A59" s="57" t="s">
        <v>86</v>
      </c>
      <c r="B59" s="58">
        <v>63.89</v>
      </c>
      <c r="C59" s="11" t="s">
        <v>25</v>
      </c>
      <c r="D59" s="1">
        <v>0</v>
      </c>
      <c r="E59" s="42">
        <v>51</v>
      </c>
      <c r="F59" s="39">
        <v>59</v>
      </c>
      <c r="G59" s="39">
        <v>49</v>
      </c>
      <c r="H59" s="39">
        <v>67</v>
      </c>
      <c r="I59" s="39">
        <v>57</v>
      </c>
      <c r="J59" s="15"/>
      <c r="L59" s="1">
        <v>0</v>
      </c>
    </row>
    <row r="60" spans="1:12" ht="18.75">
      <c r="A60" s="57" t="s">
        <v>87</v>
      </c>
      <c r="B60" s="58">
        <v>68.59</v>
      </c>
      <c r="C60" s="11" t="s">
        <v>25</v>
      </c>
      <c r="D60" s="1">
        <v>0</v>
      </c>
      <c r="E60" s="42">
        <v>59</v>
      </c>
      <c r="F60" s="39">
        <v>63</v>
      </c>
      <c r="G60" s="39">
        <v>58</v>
      </c>
      <c r="H60" s="39">
        <v>76</v>
      </c>
      <c r="I60" s="39">
        <v>54</v>
      </c>
      <c r="J60" s="15"/>
      <c r="L60" s="1">
        <v>0</v>
      </c>
    </row>
    <row r="61" spans="1:12" ht="18.75">
      <c r="A61" s="57" t="s">
        <v>88</v>
      </c>
      <c r="B61" s="58">
        <v>49.53</v>
      </c>
      <c r="C61" s="11" t="s">
        <v>25</v>
      </c>
      <c r="D61" s="1">
        <v>0</v>
      </c>
      <c r="E61" s="42">
        <v>34</v>
      </c>
      <c r="F61" s="39">
        <v>30</v>
      </c>
      <c r="G61" s="39">
        <v>11</v>
      </c>
      <c r="H61" s="39">
        <v>60</v>
      </c>
      <c r="I61" s="39">
        <v>40</v>
      </c>
      <c r="J61" s="15"/>
      <c r="L61" s="1">
        <v>0</v>
      </c>
    </row>
    <row r="62" spans="1:12" ht="18.75">
      <c r="A62" s="57" t="s">
        <v>89</v>
      </c>
      <c r="B62" s="58">
        <v>81.650000000000006</v>
      </c>
      <c r="C62" s="11" t="s">
        <v>25</v>
      </c>
      <c r="D62" s="1">
        <v>0</v>
      </c>
      <c r="E62" s="42">
        <v>86</v>
      </c>
      <c r="F62" s="39">
        <v>72</v>
      </c>
      <c r="G62" s="39">
        <v>86</v>
      </c>
      <c r="H62" s="39">
        <v>87</v>
      </c>
      <c r="I62" s="39">
        <v>82</v>
      </c>
      <c r="J62" s="15"/>
      <c r="L62" s="1">
        <v>0</v>
      </c>
    </row>
    <row r="63" spans="1:12" ht="18.75">
      <c r="A63" s="57" t="s">
        <v>176</v>
      </c>
      <c r="B63" s="58">
        <v>0</v>
      </c>
      <c r="C63" s="11" t="s">
        <v>25</v>
      </c>
      <c r="D63" s="1">
        <v>0</v>
      </c>
      <c r="E63" s="42"/>
      <c r="F63" s="39"/>
      <c r="G63" s="39"/>
      <c r="H63" s="39"/>
      <c r="I63" s="39"/>
      <c r="J63" s="15"/>
      <c r="L63" s="1">
        <v>0</v>
      </c>
    </row>
    <row r="64" spans="1:12" ht="18.75">
      <c r="A64" s="57" t="s">
        <v>191</v>
      </c>
      <c r="B64" s="58">
        <v>73.53</v>
      </c>
      <c r="C64" s="11" t="s">
        <v>25</v>
      </c>
      <c r="D64" s="1">
        <v>0</v>
      </c>
      <c r="E64" s="42">
        <v>74</v>
      </c>
      <c r="F64" s="39">
        <v>72</v>
      </c>
      <c r="G64" s="39">
        <v>68</v>
      </c>
      <c r="H64" s="39">
        <v>69</v>
      </c>
      <c r="I64" s="39">
        <v>76</v>
      </c>
      <c r="J64" s="15"/>
      <c r="L64" s="1">
        <v>1</v>
      </c>
    </row>
    <row r="65" spans="1:12" ht="18.75">
      <c r="A65" s="56" t="s">
        <v>180</v>
      </c>
      <c r="B65" s="58">
        <v>31.77</v>
      </c>
      <c r="C65" s="11" t="s">
        <v>25</v>
      </c>
      <c r="D65" s="1">
        <v>0</v>
      </c>
      <c r="E65" s="42">
        <v>15</v>
      </c>
      <c r="F65" s="42">
        <v>30</v>
      </c>
      <c r="G65" s="42">
        <v>8</v>
      </c>
      <c r="H65" s="42">
        <v>16</v>
      </c>
      <c r="I65" s="42">
        <v>3</v>
      </c>
      <c r="J65" s="15"/>
      <c r="L65" s="1">
        <v>1</v>
      </c>
    </row>
    <row r="66" spans="1:12" ht="18.75">
      <c r="A66" s="56" t="s">
        <v>182</v>
      </c>
      <c r="B66" s="58">
        <v>36.479999999999997</v>
      </c>
      <c r="C66" s="11" t="s">
        <v>25</v>
      </c>
      <c r="D66" s="1">
        <v>0</v>
      </c>
      <c r="E66" s="42">
        <v>21</v>
      </c>
      <c r="F66" s="42">
        <v>40</v>
      </c>
      <c r="G66" s="42">
        <v>12</v>
      </c>
      <c r="H66" s="42">
        <v>13</v>
      </c>
      <c r="I66" s="42">
        <v>2</v>
      </c>
      <c r="J66" s="15"/>
      <c r="L66" s="1">
        <v>2</v>
      </c>
    </row>
    <row r="67" spans="1:12" ht="18.75">
      <c r="A67" s="56" t="s">
        <v>186</v>
      </c>
      <c r="B67" s="58">
        <v>55.18</v>
      </c>
      <c r="C67" s="11" t="s">
        <v>187</v>
      </c>
      <c r="D67" s="1">
        <v>0</v>
      </c>
      <c r="E67" s="59">
        <v>40</v>
      </c>
      <c r="F67" s="59">
        <v>58</v>
      </c>
      <c r="G67" s="59">
        <v>40</v>
      </c>
      <c r="H67" s="59">
        <v>49</v>
      </c>
      <c r="I67" s="59">
        <v>43</v>
      </c>
      <c r="J67" s="15"/>
      <c r="L67" s="1">
        <v>2</v>
      </c>
    </row>
    <row r="68" spans="1:12" ht="18.75">
      <c r="A68" s="56" t="s">
        <v>185</v>
      </c>
      <c r="B68" s="58">
        <v>49.89</v>
      </c>
      <c r="C68" s="11" t="s">
        <v>187</v>
      </c>
      <c r="D68" s="1">
        <v>2</v>
      </c>
      <c r="E68" s="59">
        <v>22</v>
      </c>
      <c r="F68" s="59">
        <v>45</v>
      </c>
      <c r="G68" s="59">
        <v>43</v>
      </c>
      <c r="H68" s="59">
        <v>46</v>
      </c>
      <c r="I68" s="59">
        <v>31</v>
      </c>
      <c r="J68" s="15"/>
      <c r="L68" s="1">
        <v>2</v>
      </c>
    </row>
    <row r="69" spans="1:12" ht="18.75">
      <c r="A69" s="56" t="s">
        <v>188</v>
      </c>
      <c r="B69" s="58">
        <v>56.12</v>
      </c>
      <c r="C69" s="59" t="s">
        <v>187</v>
      </c>
      <c r="D69" s="1">
        <v>0</v>
      </c>
      <c r="E69" s="59">
        <v>31</v>
      </c>
      <c r="F69" s="59">
        <v>61</v>
      </c>
      <c r="G69" s="59">
        <v>40</v>
      </c>
      <c r="H69" s="59">
        <v>46</v>
      </c>
      <c r="I69" s="59">
        <v>50</v>
      </c>
      <c r="J69" s="15"/>
      <c r="L69" s="1">
        <v>2</v>
      </c>
    </row>
    <row r="70" spans="1:12" ht="18.75">
      <c r="A70" s="56" t="s">
        <v>184</v>
      </c>
      <c r="B70" s="58">
        <v>49.06</v>
      </c>
      <c r="C70" s="11" t="s">
        <v>63</v>
      </c>
      <c r="D70" s="1">
        <v>0</v>
      </c>
      <c r="E70" s="59">
        <v>25</v>
      </c>
      <c r="F70" s="59">
        <v>45</v>
      </c>
      <c r="G70" s="59">
        <v>26</v>
      </c>
      <c r="H70" s="59">
        <v>49</v>
      </c>
      <c r="I70" s="59">
        <v>24</v>
      </c>
      <c r="J70" s="15"/>
      <c r="L70" s="1">
        <v>2</v>
      </c>
    </row>
    <row r="71" spans="1:12" ht="18.75">
      <c r="A71" s="56" t="s">
        <v>177</v>
      </c>
      <c r="B71" s="58">
        <v>17.420000000000002</v>
      </c>
      <c r="C71" s="59" t="s">
        <v>63</v>
      </c>
      <c r="D71" s="1">
        <v>0</v>
      </c>
      <c r="E71" s="59" t="s">
        <v>178</v>
      </c>
      <c r="F71" s="59" t="s">
        <v>178</v>
      </c>
      <c r="G71" s="59" t="s">
        <v>178</v>
      </c>
      <c r="H71" s="59" t="s">
        <v>178</v>
      </c>
      <c r="I71" s="59" t="s">
        <v>178</v>
      </c>
      <c r="J71" s="15"/>
      <c r="L71" s="1">
        <v>2</v>
      </c>
    </row>
    <row r="72" spans="1:12" ht="18.75">
      <c r="A72" s="56" t="s">
        <v>179</v>
      </c>
      <c r="B72" s="58">
        <v>19.420000000000002</v>
      </c>
      <c r="C72" s="11"/>
      <c r="D72" s="1">
        <v>0</v>
      </c>
      <c r="E72" s="59" t="s">
        <v>178</v>
      </c>
      <c r="F72" s="59" t="s">
        <v>178</v>
      </c>
      <c r="G72" s="59" t="s">
        <v>178</v>
      </c>
      <c r="H72" s="59" t="s">
        <v>178</v>
      </c>
      <c r="I72" s="59" t="s">
        <v>178</v>
      </c>
      <c r="J72" s="15"/>
      <c r="L72" s="1">
        <v>0</v>
      </c>
    </row>
    <row r="73" spans="1:12" ht="18.75">
      <c r="A73" s="56" t="s">
        <v>190</v>
      </c>
      <c r="B73" s="58">
        <v>66</v>
      </c>
      <c r="C73" s="11"/>
      <c r="D73" s="1">
        <v>0</v>
      </c>
      <c r="E73" s="59">
        <v>41</v>
      </c>
      <c r="F73" s="59">
        <v>57</v>
      </c>
      <c r="G73" s="59">
        <v>83</v>
      </c>
      <c r="H73" s="59">
        <v>66</v>
      </c>
      <c r="I73" s="59">
        <v>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E1:P73"/>
  <sheetViews>
    <sheetView view="pageBreakPreview" topLeftCell="A48" zoomScaleNormal="75" workbookViewId="0">
      <selection activeCell="O6" sqref="O6"/>
    </sheetView>
  </sheetViews>
  <sheetFormatPr defaultRowHeight="15"/>
  <sheetData>
    <row r="1" spans="5:16" ht="18.75">
      <c r="E1" s="37"/>
      <c r="F1" s="34"/>
      <c r="G1" s="34"/>
      <c r="H1" s="34"/>
      <c r="I1" s="34"/>
      <c r="L1">
        <v>0</v>
      </c>
      <c r="O1" s="37">
        <v>0</v>
      </c>
    </row>
    <row r="2" spans="5:16" ht="18.75">
      <c r="E2" s="42">
        <v>30</v>
      </c>
      <c r="F2" s="39">
        <v>24</v>
      </c>
      <c r="G2" s="39">
        <v>2</v>
      </c>
      <c r="H2" s="39">
        <v>18</v>
      </c>
      <c r="I2" s="39">
        <v>10</v>
      </c>
      <c r="J2">
        <v>5</v>
      </c>
      <c r="L2">
        <v>0</v>
      </c>
      <c r="O2" s="37">
        <v>41.75</v>
      </c>
    </row>
    <row r="3" spans="5:16" ht="18.75">
      <c r="E3" s="42">
        <v>50</v>
      </c>
      <c r="F3" s="39">
        <v>47</v>
      </c>
      <c r="G3" s="39">
        <v>41</v>
      </c>
      <c r="H3" s="39">
        <v>69</v>
      </c>
      <c r="I3" s="39">
        <v>32</v>
      </c>
      <c r="J3">
        <v>0</v>
      </c>
      <c r="L3">
        <v>0</v>
      </c>
      <c r="O3" s="37">
        <v>46.5</v>
      </c>
    </row>
    <row r="4" spans="5:16" ht="18.75">
      <c r="E4" s="42">
        <v>80</v>
      </c>
      <c r="F4" s="39">
        <v>77</v>
      </c>
      <c r="G4" s="39">
        <v>81</v>
      </c>
      <c r="H4" s="39">
        <v>90</v>
      </c>
      <c r="I4" s="39">
        <v>84</v>
      </c>
      <c r="J4">
        <v>0</v>
      </c>
      <c r="L4">
        <v>0</v>
      </c>
      <c r="O4" s="37">
        <v>48.25</v>
      </c>
    </row>
    <row r="5" spans="5:16" ht="18.75">
      <c r="E5" s="42">
        <v>59</v>
      </c>
      <c r="F5" s="39">
        <v>78</v>
      </c>
      <c r="G5" s="39">
        <v>60</v>
      </c>
      <c r="H5" s="39">
        <v>89</v>
      </c>
      <c r="I5" s="39">
        <v>66</v>
      </c>
      <c r="J5">
        <v>0</v>
      </c>
      <c r="L5">
        <v>0</v>
      </c>
      <c r="O5" s="37">
        <v>50.13</v>
      </c>
    </row>
    <row r="6" spans="5:16" ht="18.75">
      <c r="E6" s="42">
        <v>53</v>
      </c>
      <c r="F6" s="39">
        <v>56</v>
      </c>
      <c r="G6" s="39">
        <v>43</v>
      </c>
      <c r="H6" s="39">
        <v>57</v>
      </c>
      <c r="I6" s="39">
        <v>51</v>
      </c>
      <c r="J6">
        <v>0</v>
      </c>
      <c r="L6">
        <v>0</v>
      </c>
      <c r="O6" s="37">
        <v>53.63</v>
      </c>
      <c r="P6" s="37"/>
    </row>
    <row r="7" spans="5:16" ht="18.75">
      <c r="E7" s="42">
        <v>83</v>
      </c>
      <c r="F7" s="39">
        <v>71</v>
      </c>
      <c r="G7" s="39">
        <v>66</v>
      </c>
      <c r="H7" s="39">
        <v>85</v>
      </c>
      <c r="I7" s="39">
        <v>76</v>
      </c>
      <c r="J7">
        <v>0</v>
      </c>
      <c r="L7">
        <v>0</v>
      </c>
      <c r="O7" s="37">
        <v>55.63</v>
      </c>
      <c r="P7" s="42"/>
    </row>
    <row r="8" spans="5:16" ht="18.75">
      <c r="E8" s="42">
        <v>100</v>
      </c>
      <c r="F8" s="39">
        <v>78</v>
      </c>
      <c r="G8" s="39">
        <v>77</v>
      </c>
      <c r="H8" s="39">
        <v>87</v>
      </c>
      <c r="I8" s="39">
        <v>91</v>
      </c>
      <c r="J8">
        <v>0</v>
      </c>
      <c r="L8">
        <v>0</v>
      </c>
      <c r="O8" s="37">
        <v>55.88</v>
      </c>
      <c r="P8" s="42"/>
    </row>
    <row r="9" spans="5:16" ht="18.75">
      <c r="E9" s="42">
        <v>95</v>
      </c>
      <c r="F9" s="39">
        <v>78</v>
      </c>
      <c r="G9" s="39">
        <v>85</v>
      </c>
      <c r="H9" s="39">
        <v>94</v>
      </c>
      <c r="I9" s="39">
        <v>88</v>
      </c>
      <c r="J9">
        <v>0</v>
      </c>
      <c r="L9">
        <v>0</v>
      </c>
      <c r="O9" s="37">
        <v>55.88</v>
      </c>
      <c r="P9" s="42"/>
    </row>
    <row r="10" spans="5:16" ht="18.75">
      <c r="E10" s="42">
        <v>69</v>
      </c>
      <c r="F10" s="39">
        <v>65</v>
      </c>
      <c r="G10" s="39">
        <v>45</v>
      </c>
      <c r="H10" s="39">
        <v>77</v>
      </c>
      <c r="I10" s="39">
        <v>40</v>
      </c>
      <c r="J10">
        <v>0</v>
      </c>
      <c r="L10">
        <v>0</v>
      </c>
      <c r="O10" s="37">
        <v>55.88</v>
      </c>
      <c r="P10" s="42"/>
    </row>
    <row r="11" spans="5:16" ht="18.75">
      <c r="E11" s="42">
        <v>47</v>
      </c>
      <c r="F11" s="39">
        <v>69</v>
      </c>
      <c r="G11" s="39">
        <v>44</v>
      </c>
      <c r="H11" s="39">
        <v>70</v>
      </c>
      <c r="I11" s="39">
        <v>58</v>
      </c>
      <c r="J11">
        <v>0</v>
      </c>
      <c r="L11">
        <v>0</v>
      </c>
      <c r="O11" s="37">
        <v>56.88</v>
      </c>
      <c r="P11" s="42"/>
    </row>
    <row r="12" spans="5:16" ht="18.75">
      <c r="E12" s="42">
        <v>35</v>
      </c>
      <c r="F12" s="39">
        <v>40</v>
      </c>
      <c r="G12" s="39">
        <v>25</v>
      </c>
      <c r="H12" s="39" t="s">
        <v>183</v>
      </c>
      <c r="I12" s="39">
        <v>19</v>
      </c>
      <c r="J12">
        <v>3</v>
      </c>
      <c r="L12">
        <v>0</v>
      </c>
      <c r="O12" s="37">
        <v>57.38</v>
      </c>
      <c r="P12" s="42"/>
    </row>
    <row r="13" spans="5:16" ht="18.75">
      <c r="E13" s="42">
        <v>52</v>
      </c>
      <c r="F13" s="39">
        <v>48</v>
      </c>
      <c r="G13" s="39">
        <v>40</v>
      </c>
      <c r="H13" s="39">
        <v>71</v>
      </c>
      <c r="I13" s="39">
        <v>23</v>
      </c>
      <c r="J13">
        <v>1</v>
      </c>
      <c r="L13">
        <v>0</v>
      </c>
      <c r="O13" s="37">
        <v>58</v>
      </c>
      <c r="P13" s="42"/>
    </row>
    <row r="14" spans="5:16" ht="18.75">
      <c r="E14" s="42">
        <v>97</v>
      </c>
      <c r="F14" s="39">
        <v>79</v>
      </c>
      <c r="G14" s="39">
        <v>80</v>
      </c>
      <c r="H14" s="39">
        <v>94</v>
      </c>
      <c r="I14" s="39">
        <v>78</v>
      </c>
      <c r="J14">
        <v>0</v>
      </c>
      <c r="L14">
        <v>0</v>
      </c>
      <c r="O14" s="37">
        <v>58.38</v>
      </c>
      <c r="P14" s="42"/>
    </row>
    <row r="15" spans="5:16" ht="18.75">
      <c r="E15" s="42">
        <v>24</v>
      </c>
      <c r="F15" s="39">
        <v>48</v>
      </c>
      <c r="G15" s="39">
        <v>23</v>
      </c>
      <c r="H15" s="39">
        <v>71</v>
      </c>
      <c r="I15" s="39">
        <v>40</v>
      </c>
      <c r="J15">
        <v>2</v>
      </c>
      <c r="L15">
        <v>0</v>
      </c>
      <c r="O15" s="37">
        <v>59.13</v>
      </c>
      <c r="P15" s="42"/>
    </row>
    <row r="16" spans="5:16" ht="18.75">
      <c r="E16" s="42">
        <v>66</v>
      </c>
      <c r="F16" s="39">
        <v>78</v>
      </c>
      <c r="G16" s="39">
        <v>93</v>
      </c>
      <c r="H16" s="39">
        <v>91</v>
      </c>
      <c r="I16" s="39">
        <v>81</v>
      </c>
      <c r="J16">
        <v>0</v>
      </c>
      <c r="L16">
        <v>0</v>
      </c>
      <c r="O16" s="37">
        <v>59.75</v>
      </c>
      <c r="P16" s="42"/>
    </row>
    <row r="17" spans="5:16" ht="18.75">
      <c r="E17" s="42">
        <v>26</v>
      </c>
      <c r="F17" s="39">
        <v>42</v>
      </c>
      <c r="G17" s="39">
        <v>21</v>
      </c>
      <c r="H17" s="39">
        <v>50</v>
      </c>
      <c r="I17" s="39">
        <v>10</v>
      </c>
      <c r="J17">
        <v>3</v>
      </c>
      <c r="L17">
        <v>0</v>
      </c>
      <c r="O17" s="37">
        <v>59.75</v>
      </c>
      <c r="P17" s="42"/>
    </row>
    <row r="18" spans="5:16" ht="18.75">
      <c r="E18" s="42">
        <v>61</v>
      </c>
      <c r="F18" s="39">
        <v>77</v>
      </c>
      <c r="G18" s="39">
        <v>66</v>
      </c>
      <c r="H18" s="39">
        <v>81</v>
      </c>
      <c r="I18" s="39">
        <v>54</v>
      </c>
      <c r="J18">
        <v>0</v>
      </c>
      <c r="L18">
        <v>0</v>
      </c>
      <c r="O18" s="37">
        <v>60.13</v>
      </c>
      <c r="P18" s="42"/>
    </row>
    <row r="19" spans="5:16" ht="18.75">
      <c r="E19" s="42">
        <v>56</v>
      </c>
      <c r="F19" s="39">
        <v>75</v>
      </c>
      <c r="G19" s="39">
        <v>64</v>
      </c>
      <c r="H19" s="39">
        <v>78</v>
      </c>
      <c r="I19" s="39">
        <v>56</v>
      </c>
      <c r="J19">
        <v>0</v>
      </c>
      <c r="L19">
        <v>0</v>
      </c>
      <c r="O19" s="37">
        <v>60.38</v>
      </c>
      <c r="P19" s="42"/>
    </row>
    <row r="20" spans="5:16" ht="18.75">
      <c r="E20" s="42">
        <v>47</v>
      </c>
      <c r="F20" s="39">
        <v>70</v>
      </c>
      <c r="G20" s="39">
        <v>54</v>
      </c>
      <c r="H20" s="39">
        <v>90</v>
      </c>
      <c r="I20" s="39">
        <v>54</v>
      </c>
      <c r="J20">
        <v>0</v>
      </c>
      <c r="L20">
        <v>0</v>
      </c>
      <c r="O20" s="37">
        <v>60.63</v>
      </c>
      <c r="P20" s="42"/>
    </row>
    <row r="21" spans="5:16" ht="18.75">
      <c r="E21" s="42">
        <v>47</v>
      </c>
      <c r="F21" s="39">
        <v>69</v>
      </c>
      <c r="G21" s="39">
        <v>51</v>
      </c>
      <c r="H21" s="39">
        <v>84</v>
      </c>
      <c r="I21" s="39">
        <v>55</v>
      </c>
      <c r="J21">
        <v>0</v>
      </c>
      <c r="L21">
        <v>0</v>
      </c>
      <c r="O21" s="37">
        <v>60.75</v>
      </c>
      <c r="P21" s="42"/>
    </row>
    <row r="22" spans="5:16" ht="18.75">
      <c r="E22" s="42">
        <v>49</v>
      </c>
      <c r="F22" s="39">
        <v>72</v>
      </c>
      <c r="G22" s="39">
        <v>61</v>
      </c>
      <c r="H22" s="39">
        <v>76</v>
      </c>
      <c r="I22" s="39">
        <v>61</v>
      </c>
      <c r="J22">
        <v>0</v>
      </c>
      <c r="L22">
        <v>0</v>
      </c>
      <c r="O22" s="37">
        <v>61.13</v>
      </c>
      <c r="P22" s="42"/>
    </row>
    <row r="23" spans="5:16" ht="18.75">
      <c r="E23" s="42">
        <v>78</v>
      </c>
      <c r="F23" s="39">
        <v>75</v>
      </c>
      <c r="G23" s="39">
        <v>78</v>
      </c>
      <c r="H23" s="39">
        <v>76</v>
      </c>
      <c r="I23" s="39">
        <v>72</v>
      </c>
      <c r="J23">
        <v>0</v>
      </c>
      <c r="L23">
        <v>0</v>
      </c>
      <c r="O23" s="37">
        <v>61.5</v>
      </c>
      <c r="P23" s="42"/>
    </row>
    <row r="24" spans="5:16" ht="18.75">
      <c r="E24" s="42">
        <v>63</v>
      </c>
      <c r="F24" s="39">
        <v>63</v>
      </c>
      <c r="G24" s="39">
        <v>54</v>
      </c>
      <c r="H24" s="39">
        <v>80</v>
      </c>
      <c r="I24" s="39">
        <v>50</v>
      </c>
      <c r="J24">
        <v>0</v>
      </c>
      <c r="L24">
        <v>0</v>
      </c>
      <c r="O24" s="37">
        <v>61.63</v>
      </c>
      <c r="P24" s="42"/>
    </row>
    <row r="25" spans="5:16" ht="18.75">
      <c r="E25" s="42">
        <v>100</v>
      </c>
      <c r="F25" s="39">
        <v>80</v>
      </c>
      <c r="G25" s="39">
        <v>80</v>
      </c>
      <c r="H25" s="39">
        <v>96</v>
      </c>
      <c r="I25" s="39">
        <v>80</v>
      </c>
      <c r="J25">
        <v>0</v>
      </c>
      <c r="L25">
        <v>0</v>
      </c>
      <c r="O25" s="37">
        <v>62.38</v>
      </c>
      <c r="P25" s="42"/>
    </row>
    <row r="26" spans="5:16" ht="18.75">
      <c r="E26" s="42">
        <v>20</v>
      </c>
      <c r="F26" s="39">
        <v>40</v>
      </c>
      <c r="G26" s="39">
        <v>13</v>
      </c>
      <c r="H26" s="39">
        <v>48</v>
      </c>
      <c r="I26" s="39">
        <v>8</v>
      </c>
      <c r="J26">
        <v>3</v>
      </c>
      <c r="L26">
        <v>0</v>
      </c>
      <c r="O26" s="37">
        <v>63</v>
      </c>
      <c r="P26" s="42"/>
    </row>
    <row r="27" spans="5:16" ht="18.75">
      <c r="E27" s="42">
        <v>86</v>
      </c>
      <c r="F27" s="39">
        <v>89</v>
      </c>
      <c r="G27" s="39">
        <v>85</v>
      </c>
      <c r="H27" s="39">
        <v>74</v>
      </c>
      <c r="I27" s="39">
        <v>66</v>
      </c>
      <c r="J27">
        <v>0</v>
      </c>
      <c r="L27">
        <v>0</v>
      </c>
      <c r="O27" s="37">
        <v>63.88</v>
      </c>
      <c r="P27" s="42"/>
    </row>
    <row r="28" spans="5:16" ht="18.75">
      <c r="E28" s="42">
        <v>41</v>
      </c>
      <c r="F28" s="39">
        <v>31</v>
      </c>
      <c r="G28" s="39">
        <v>40</v>
      </c>
      <c r="H28" s="39">
        <v>56</v>
      </c>
      <c r="I28" s="39">
        <v>21</v>
      </c>
      <c r="J28">
        <v>2</v>
      </c>
      <c r="L28">
        <v>0</v>
      </c>
      <c r="O28" s="37">
        <v>64.63</v>
      </c>
      <c r="P28" s="42"/>
    </row>
    <row r="29" spans="5:16" ht="18.75">
      <c r="E29" s="42">
        <v>90</v>
      </c>
      <c r="F29" s="39">
        <v>84</v>
      </c>
      <c r="G29" s="39">
        <v>86</v>
      </c>
      <c r="H29" s="39">
        <v>89</v>
      </c>
      <c r="I29" s="39">
        <v>84</v>
      </c>
      <c r="J29">
        <v>0</v>
      </c>
      <c r="L29">
        <v>0</v>
      </c>
      <c r="O29" s="37">
        <v>65.38</v>
      </c>
      <c r="P29" s="42"/>
    </row>
    <row r="30" spans="5:16" ht="18.75">
      <c r="E30" s="42">
        <v>86</v>
      </c>
      <c r="F30" s="39">
        <v>60</v>
      </c>
      <c r="G30" s="39">
        <v>63</v>
      </c>
      <c r="H30" s="39">
        <v>67</v>
      </c>
      <c r="I30" s="39">
        <v>27</v>
      </c>
      <c r="J30">
        <v>1</v>
      </c>
      <c r="L30">
        <v>0</v>
      </c>
      <c r="O30" s="37">
        <v>65.88</v>
      </c>
      <c r="P30" s="42"/>
    </row>
    <row r="31" spans="5:16" ht="18.75">
      <c r="E31" s="42">
        <v>78</v>
      </c>
      <c r="F31" s="39">
        <v>79</v>
      </c>
      <c r="G31" s="39">
        <v>73</v>
      </c>
      <c r="H31" s="39">
        <v>75</v>
      </c>
      <c r="I31" s="39">
        <v>61</v>
      </c>
      <c r="J31">
        <v>0</v>
      </c>
      <c r="L31">
        <v>0</v>
      </c>
      <c r="O31" s="37">
        <v>66</v>
      </c>
      <c r="P31" s="42"/>
    </row>
    <row r="32" spans="5:16" ht="18.75">
      <c r="E32" s="42">
        <v>68</v>
      </c>
      <c r="F32" s="39">
        <v>72</v>
      </c>
      <c r="G32" s="39">
        <v>79</v>
      </c>
      <c r="H32" s="39">
        <v>87</v>
      </c>
      <c r="I32" s="39">
        <v>64</v>
      </c>
      <c r="J32">
        <v>0</v>
      </c>
      <c r="L32">
        <v>0</v>
      </c>
      <c r="O32" s="37">
        <v>67.25</v>
      </c>
      <c r="P32" s="42"/>
    </row>
    <row r="33" spans="5:16" ht="18.75">
      <c r="E33" s="42">
        <v>47</v>
      </c>
      <c r="F33" s="39">
        <v>62</v>
      </c>
      <c r="G33" s="39">
        <v>48</v>
      </c>
      <c r="H33" s="39">
        <v>72</v>
      </c>
      <c r="I33" s="39">
        <v>41</v>
      </c>
      <c r="J33">
        <v>0</v>
      </c>
      <c r="L33">
        <v>0</v>
      </c>
      <c r="O33" s="37">
        <v>68</v>
      </c>
      <c r="P33" s="42"/>
    </row>
    <row r="34" spans="5:16" ht="18.75">
      <c r="E34" s="42">
        <v>50</v>
      </c>
      <c r="F34" s="39">
        <v>59</v>
      </c>
      <c r="G34" s="39">
        <v>44</v>
      </c>
      <c r="H34" s="39">
        <v>84</v>
      </c>
      <c r="I34" s="39">
        <v>40</v>
      </c>
      <c r="J34">
        <v>0</v>
      </c>
      <c r="L34">
        <v>0</v>
      </c>
      <c r="O34" s="37">
        <v>68.5</v>
      </c>
      <c r="P34" s="42"/>
    </row>
    <row r="35" spans="5:16" ht="18.75">
      <c r="E35" s="42">
        <v>99</v>
      </c>
      <c r="F35" s="39">
        <v>88</v>
      </c>
      <c r="G35" s="39">
        <v>78</v>
      </c>
      <c r="H35" s="39">
        <v>89</v>
      </c>
      <c r="I35" s="39">
        <v>76</v>
      </c>
      <c r="J35">
        <v>0</v>
      </c>
      <c r="L35">
        <v>0</v>
      </c>
      <c r="O35" s="37">
        <v>68.5</v>
      </c>
      <c r="P35" s="42"/>
    </row>
    <row r="36" spans="5:16" ht="18.75">
      <c r="E36" s="42">
        <v>56</v>
      </c>
      <c r="F36" s="39">
        <v>72</v>
      </c>
      <c r="G36" s="39">
        <v>63</v>
      </c>
      <c r="H36" s="39">
        <v>85</v>
      </c>
      <c r="I36" s="39">
        <v>59</v>
      </c>
      <c r="J36">
        <v>0</v>
      </c>
      <c r="L36">
        <v>0</v>
      </c>
      <c r="O36" s="37">
        <v>69.13</v>
      </c>
      <c r="P36" s="42"/>
    </row>
    <row r="37" spans="5:16" ht="18.75">
      <c r="E37" s="42">
        <v>33</v>
      </c>
      <c r="F37" s="39">
        <v>22</v>
      </c>
      <c r="G37" s="39">
        <v>18</v>
      </c>
      <c r="H37" s="39">
        <v>60</v>
      </c>
      <c r="I37" s="39">
        <v>26</v>
      </c>
      <c r="J37">
        <v>4</v>
      </c>
      <c r="L37">
        <v>0</v>
      </c>
      <c r="O37" s="37">
        <v>69.63</v>
      </c>
      <c r="P37" s="42"/>
    </row>
    <row r="38" spans="5:16" ht="18.75">
      <c r="E38" s="42">
        <v>54</v>
      </c>
      <c r="F38" s="39">
        <v>67</v>
      </c>
      <c r="G38" s="39">
        <v>75</v>
      </c>
      <c r="H38" s="39">
        <v>80</v>
      </c>
      <c r="I38" s="39">
        <v>47</v>
      </c>
      <c r="J38">
        <v>0</v>
      </c>
      <c r="L38">
        <v>0</v>
      </c>
      <c r="O38" s="37">
        <v>70.38</v>
      </c>
      <c r="P38" s="42"/>
    </row>
    <row r="39" spans="5:16" ht="18.75">
      <c r="E39" s="42">
        <v>63</v>
      </c>
      <c r="F39" s="39">
        <v>82</v>
      </c>
      <c r="G39" s="39">
        <v>82</v>
      </c>
      <c r="H39" s="39">
        <v>87</v>
      </c>
      <c r="I39" s="39">
        <v>72</v>
      </c>
      <c r="J39">
        <v>0</v>
      </c>
      <c r="L39">
        <v>0</v>
      </c>
      <c r="O39" s="37">
        <v>70.88</v>
      </c>
      <c r="P39" s="42"/>
    </row>
    <row r="40" spans="5:16" ht="18.75">
      <c r="E40" s="42">
        <v>70</v>
      </c>
      <c r="F40" s="39">
        <v>63</v>
      </c>
      <c r="G40" s="39">
        <v>69</v>
      </c>
      <c r="H40" s="39">
        <v>80</v>
      </c>
      <c r="I40" s="39">
        <v>74</v>
      </c>
      <c r="J40">
        <v>0</v>
      </c>
      <c r="L40">
        <v>0</v>
      </c>
      <c r="O40" s="37">
        <v>71.63</v>
      </c>
      <c r="P40" s="42"/>
    </row>
    <row r="41" spans="5:16" ht="18.75">
      <c r="E41" s="42">
        <v>57</v>
      </c>
      <c r="F41" s="39">
        <v>47</v>
      </c>
      <c r="G41" s="39">
        <v>40</v>
      </c>
      <c r="H41" s="39">
        <v>59</v>
      </c>
      <c r="I41" s="39">
        <v>43</v>
      </c>
      <c r="J41">
        <v>0</v>
      </c>
      <c r="L41">
        <v>0</v>
      </c>
      <c r="O41" s="37">
        <v>73</v>
      </c>
      <c r="P41" s="42"/>
    </row>
    <row r="42" spans="5:16" ht="18.75">
      <c r="E42" s="42">
        <v>48</v>
      </c>
      <c r="F42" s="39">
        <v>50</v>
      </c>
      <c r="G42" s="39">
        <v>44</v>
      </c>
      <c r="H42" s="39">
        <v>85</v>
      </c>
      <c r="I42" s="39">
        <v>40</v>
      </c>
      <c r="J42">
        <v>0</v>
      </c>
      <c r="L42">
        <v>0</v>
      </c>
      <c r="O42" s="37">
        <v>73</v>
      </c>
      <c r="P42" s="42"/>
    </row>
    <row r="43" spans="5:16" ht="18.75">
      <c r="E43" s="42">
        <v>87</v>
      </c>
      <c r="F43" s="39">
        <v>32</v>
      </c>
      <c r="G43" s="39">
        <v>33</v>
      </c>
      <c r="H43" s="39">
        <v>48</v>
      </c>
      <c r="I43" s="39">
        <v>24</v>
      </c>
      <c r="J43">
        <v>3</v>
      </c>
      <c r="L43">
        <v>0</v>
      </c>
      <c r="O43" s="37">
        <v>73.13</v>
      </c>
      <c r="P43" s="42"/>
    </row>
    <row r="44" spans="5:16" ht="18.75">
      <c r="E44" s="42">
        <v>48</v>
      </c>
      <c r="F44" s="39">
        <v>59</v>
      </c>
      <c r="G44" s="39">
        <v>55</v>
      </c>
      <c r="H44" s="39">
        <v>62</v>
      </c>
      <c r="I44" s="39">
        <v>66</v>
      </c>
      <c r="J44">
        <v>0</v>
      </c>
      <c r="L44">
        <v>0</v>
      </c>
      <c r="O44" s="37">
        <v>73.25</v>
      </c>
      <c r="P44" s="42"/>
    </row>
    <row r="45" spans="5:16" ht="18.75">
      <c r="E45" s="42">
        <v>55</v>
      </c>
      <c r="F45" s="39">
        <v>67</v>
      </c>
      <c r="G45" s="39">
        <v>54</v>
      </c>
      <c r="H45" s="39">
        <v>57</v>
      </c>
      <c r="I45" s="39">
        <v>55</v>
      </c>
      <c r="J45">
        <v>0</v>
      </c>
      <c r="L45">
        <v>0</v>
      </c>
      <c r="O45" s="37">
        <v>73.75</v>
      </c>
      <c r="P45" s="42"/>
    </row>
    <row r="46" spans="5:16" ht="18.75">
      <c r="E46" s="42">
        <v>60</v>
      </c>
      <c r="F46" s="39">
        <v>62</v>
      </c>
      <c r="G46" s="39">
        <v>64</v>
      </c>
      <c r="H46" s="39">
        <v>74</v>
      </c>
      <c r="I46" s="39">
        <v>42</v>
      </c>
      <c r="J46">
        <v>0</v>
      </c>
      <c r="L46">
        <v>0</v>
      </c>
      <c r="O46" s="37">
        <v>74</v>
      </c>
      <c r="P46" s="42"/>
    </row>
    <row r="47" spans="5:16" ht="18.75">
      <c r="E47" s="42">
        <v>100</v>
      </c>
      <c r="F47" s="39">
        <v>75</v>
      </c>
      <c r="G47" s="39">
        <v>53</v>
      </c>
      <c r="H47" s="39">
        <v>85</v>
      </c>
      <c r="I47" s="39">
        <v>68</v>
      </c>
      <c r="J47">
        <v>0</v>
      </c>
      <c r="L47">
        <v>0</v>
      </c>
      <c r="O47" s="37">
        <v>74</v>
      </c>
      <c r="P47" s="42"/>
    </row>
    <row r="48" spans="5:16" ht="18.75">
      <c r="E48" s="42">
        <v>34</v>
      </c>
      <c r="F48" s="39">
        <v>30</v>
      </c>
      <c r="G48" s="39">
        <v>10</v>
      </c>
      <c r="H48" s="39">
        <v>52</v>
      </c>
      <c r="I48" s="39">
        <v>15</v>
      </c>
      <c r="J48">
        <v>4</v>
      </c>
      <c r="L48">
        <v>0</v>
      </c>
      <c r="O48" s="37">
        <v>75</v>
      </c>
      <c r="P48" s="42"/>
    </row>
    <row r="49" spans="5:16" ht="18.75">
      <c r="E49" s="42">
        <v>29</v>
      </c>
      <c r="F49" s="39">
        <v>63</v>
      </c>
      <c r="G49" s="39">
        <v>31</v>
      </c>
      <c r="H49" s="39">
        <v>75</v>
      </c>
      <c r="I49" s="39">
        <v>47</v>
      </c>
      <c r="J49">
        <v>2</v>
      </c>
      <c r="L49">
        <v>1</v>
      </c>
      <c r="O49" s="37">
        <v>75.13</v>
      </c>
      <c r="P49" s="42"/>
    </row>
    <row r="50" spans="5:16" ht="18.75">
      <c r="E50" s="42">
        <v>34</v>
      </c>
      <c r="F50" s="39">
        <v>59</v>
      </c>
      <c r="G50" s="39">
        <v>69</v>
      </c>
      <c r="H50" s="39">
        <v>85</v>
      </c>
      <c r="I50" s="39">
        <v>30</v>
      </c>
      <c r="J50">
        <v>2</v>
      </c>
      <c r="L50">
        <v>1</v>
      </c>
      <c r="O50" s="37">
        <v>75.38</v>
      </c>
      <c r="P50" s="42"/>
    </row>
    <row r="51" spans="5:16" ht="18.75">
      <c r="E51" s="42">
        <v>68</v>
      </c>
      <c r="F51" s="39">
        <v>71</v>
      </c>
      <c r="G51" s="39">
        <v>82</v>
      </c>
      <c r="H51" s="39">
        <v>82</v>
      </c>
      <c r="I51" s="39">
        <v>60</v>
      </c>
      <c r="J51">
        <v>0</v>
      </c>
      <c r="L51">
        <v>1</v>
      </c>
      <c r="O51" s="37">
        <v>77.5</v>
      </c>
      <c r="P51" s="42"/>
    </row>
    <row r="52" spans="5:16" ht="18.75">
      <c r="E52" s="42">
        <v>42</v>
      </c>
      <c r="F52" s="39">
        <v>69</v>
      </c>
      <c r="G52" s="39">
        <v>74</v>
      </c>
      <c r="H52" s="39">
        <v>72</v>
      </c>
      <c r="I52" s="39">
        <v>41</v>
      </c>
      <c r="J52">
        <v>0</v>
      </c>
      <c r="L52">
        <v>1</v>
      </c>
      <c r="O52" s="37">
        <v>78.25</v>
      </c>
      <c r="P52" s="42"/>
    </row>
    <row r="53" spans="5:16" ht="18.75">
      <c r="E53" s="42">
        <v>54</v>
      </c>
      <c r="F53" s="39">
        <v>75</v>
      </c>
      <c r="G53" s="39">
        <v>67</v>
      </c>
      <c r="H53" s="39">
        <v>86</v>
      </c>
      <c r="I53" s="39">
        <v>80</v>
      </c>
      <c r="J53">
        <v>0</v>
      </c>
      <c r="L53">
        <v>2</v>
      </c>
      <c r="O53" s="37">
        <v>78.5</v>
      </c>
      <c r="P53" s="42"/>
    </row>
    <row r="54" spans="5:16" ht="18.75">
      <c r="E54" s="42">
        <v>23</v>
      </c>
      <c r="F54" s="39">
        <v>43</v>
      </c>
      <c r="G54" s="39">
        <v>40</v>
      </c>
      <c r="H54" s="39">
        <v>53</v>
      </c>
      <c r="I54" s="39">
        <v>17</v>
      </c>
      <c r="J54">
        <v>2</v>
      </c>
      <c r="L54">
        <v>2</v>
      </c>
      <c r="O54" s="37">
        <v>79.13</v>
      </c>
      <c r="P54" s="42"/>
    </row>
    <row r="55" spans="5:16" ht="18.75">
      <c r="E55" s="42">
        <v>40</v>
      </c>
      <c r="F55" s="39">
        <v>55</v>
      </c>
      <c r="G55" s="39">
        <v>40</v>
      </c>
      <c r="H55" s="39">
        <v>80</v>
      </c>
      <c r="I55" s="39">
        <v>40</v>
      </c>
      <c r="J55">
        <v>0</v>
      </c>
      <c r="L55">
        <v>2</v>
      </c>
      <c r="O55" s="37">
        <v>79.13</v>
      </c>
      <c r="P55" s="42"/>
    </row>
    <row r="56" spans="5:16" ht="18.75">
      <c r="E56" s="42">
        <v>90</v>
      </c>
      <c r="F56" s="39">
        <v>73</v>
      </c>
      <c r="G56" s="39">
        <v>71</v>
      </c>
      <c r="H56" s="39">
        <v>85</v>
      </c>
      <c r="I56" s="39">
        <v>56</v>
      </c>
      <c r="J56">
        <v>0</v>
      </c>
      <c r="L56">
        <v>2</v>
      </c>
      <c r="O56" s="37">
        <v>80.25</v>
      </c>
      <c r="P56" s="42"/>
    </row>
    <row r="57" spans="5:16" ht="18.75">
      <c r="E57" s="42">
        <v>80</v>
      </c>
      <c r="F57" s="39">
        <v>74</v>
      </c>
      <c r="G57" s="39">
        <v>88</v>
      </c>
      <c r="H57" s="39">
        <v>89</v>
      </c>
      <c r="I57" s="39">
        <v>77</v>
      </c>
      <c r="J57">
        <v>0</v>
      </c>
      <c r="L57">
        <v>2</v>
      </c>
      <c r="O57" s="37">
        <v>80.38</v>
      </c>
      <c r="P57" s="42"/>
    </row>
    <row r="58" spans="5:16" ht="18.75">
      <c r="E58" s="42">
        <v>86</v>
      </c>
      <c r="F58" s="39">
        <v>60</v>
      </c>
      <c r="G58" s="39">
        <v>63</v>
      </c>
      <c r="H58" s="39">
        <v>85</v>
      </c>
      <c r="I58" s="39">
        <v>73</v>
      </c>
      <c r="J58">
        <v>0</v>
      </c>
      <c r="L58">
        <v>2</v>
      </c>
      <c r="O58" s="37">
        <v>81.63</v>
      </c>
      <c r="P58" s="42"/>
    </row>
    <row r="59" spans="5:16" ht="18.75">
      <c r="E59" s="42">
        <v>51</v>
      </c>
      <c r="F59" s="39">
        <v>59</v>
      </c>
      <c r="G59" s="39">
        <v>49</v>
      </c>
      <c r="H59" s="39">
        <v>67</v>
      </c>
      <c r="I59" s="39">
        <v>57</v>
      </c>
      <c r="J59">
        <v>0</v>
      </c>
      <c r="L59">
        <v>3</v>
      </c>
      <c r="O59" s="37">
        <v>82.25</v>
      </c>
      <c r="P59" s="42"/>
    </row>
    <row r="60" spans="5:16" ht="18.75">
      <c r="E60" s="42">
        <v>59</v>
      </c>
      <c r="F60" s="39">
        <v>63</v>
      </c>
      <c r="G60" s="39">
        <v>58</v>
      </c>
      <c r="H60" s="39">
        <v>76</v>
      </c>
      <c r="I60" s="39">
        <v>54</v>
      </c>
      <c r="J60">
        <v>0</v>
      </c>
      <c r="L60">
        <v>3</v>
      </c>
      <c r="O60" s="37">
        <v>82.38</v>
      </c>
      <c r="P60" s="42"/>
    </row>
    <row r="61" spans="5:16" ht="18.75">
      <c r="E61" s="42">
        <v>34</v>
      </c>
      <c r="F61" s="39">
        <v>30</v>
      </c>
      <c r="G61" s="39">
        <v>11</v>
      </c>
      <c r="H61" s="39">
        <v>60</v>
      </c>
      <c r="I61" s="39">
        <v>40</v>
      </c>
      <c r="J61">
        <v>3</v>
      </c>
      <c r="L61">
        <v>3</v>
      </c>
      <c r="O61" s="37">
        <v>82.88</v>
      </c>
      <c r="P61" s="42"/>
    </row>
    <row r="62" spans="5:16" ht="18.75">
      <c r="E62" s="42">
        <v>86</v>
      </c>
      <c r="F62" s="39">
        <v>72</v>
      </c>
      <c r="G62" s="39">
        <v>86</v>
      </c>
      <c r="H62" s="39">
        <v>87</v>
      </c>
      <c r="I62" s="39">
        <v>82</v>
      </c>
      <c r="J62">
        <v>0</v>
      </c>
      <c r="L62">
        <v>3</v>
      </c>
      <c r="O62" s="37">
        <v>83.25</v>
      </c>
      <c r="P62" s="42"/>
    </row>
    <row r="63" spans="5:16" ht="18.75">
      <c r="E63" s="42"/>
      <c r="F63" s="39"/>
      <c r="G63" s="39"/>
      <c r="H63" s="39"/>
      <c r="I63" s="39"/>
      <c r="L63">
        <v>3</v>
      </c>
      <c r="O63" s="37">
        <v>84.25</v>
      </c>
      <c r="P63" s="42"/>
    </row>
    <row r="64" spans="5:16" ht="18.75">
      <c r="E64" s="42">
        <v>74</v>
      </c>
      <c r="F64" s="39">
        <v>72</v>
      </c>
      <c r="G64" s="39">
        <v>68</v>
      </c>
      <c r="H64" s="39">
        <v>69</v>
      </c>
      <c r="I64" s="39">
        <v>76</v>
      </c>
      <c r="J64">
        <v>0</v>
      </c>
      <c r="L64">
        <v>3</v>
      </c>
      <c r="O64" s="37">
        <v>84.5</v>
      </c>
      <c r="P64" s="42"/>
    </row>
    <row r="65" spans="5:16" ht="18.75">
      <c r="E65" s="42">
        <v>15</v>
      </c>
      <c r="F65" s="42">
        <v>30</v>
      </c>
      <c r="G65" s="42">
        <v>8</v>
      </c>
      <c r="H65" s="42">
        <v>16</v>
      </c>
      <c r="I65" s="42">
        <v>3</v>
      </c>
      <c r="J65">
        <v>5</v>
      </c>
      <c r="L65">
        <v>4</v>
      </c>
      <c r="O65" s="37">
        <v>85</v>
      </c>
      <c r="P65" s="42"/>
    </row>
    <row r="66" spans="5:16" ht="18.75">
      <c r="E66" s="42">
        <v>21</v>
      </c>
      <c r="F66" s="42">
        <v>40</v>
      </c>
      <c r="G66" s="42">
        <v>12</v>
      </c>
      <c r="H66" s="42">
        <v>13</v>
      </c>
      <c r="I66" s="42">
        <v>2</v>
      </c>
      <c r="J66">
        <v>4</v>
      </c>
      <c r="L66">
        <v>4</v>
      </c>
      <c r="O66" s="37">
        <v>85.5</v>
      </c>
      <c r="P66" s="42"/>
    </row>
    <row r="67" spans="5:16" ht="18.75">
      <c r="E67" s="59">
        <v>40</v>
      </c>
      <c r="F67" s="59">
        <v>58</v>
      </c>
      <c r="G67" s="59">
        <v>40</v>
      </c>
      <c r="H67" s="59">
        <v>49</v>
      </c>
      <c r="I67" s="59">
        <v>43</v>
      </c>
      <c r="J67">
        <v>0</v>
      </c>
      <c r="L67">
        <v>4</v>
      </c>
      <c r="O67" s="37">
        <v>86.5</v>
      </c>
      <c r="P67" s="42"/>
    </row>
    <row r="68" spans="5:16" ht="18.75">
      <c r="E68" s="59">
        <v>22</v>
      </c>
      <c r="F68" s="59">
        <v>45</v>
      </c>
      <c r="G68" s="59">
        <v>43</v>
      </c>
      <c r="H68" s="59">
        <v>46</v>
      </c>
      <c r="I68" s="59">
        <v>31</v>
      </c>
      <c r="J68">
        <v>2</v>
      </c>
      <c r="L68">
        <v>5</v>
      </c>
      <c r="O68" s="37">
        <v>87.25</v>
      </c>
      <c r="P68" s="42"/>
    </row>
    <row r="69" spans="5:16" ht="18.75">
      <c r="E69" s="59">
        <v>31</v>
      </c>
      <c r="F69" s="59">
        <v>61</v>
      </c>
      <c r="G69" s="59">
        <v>40</v>
      </c>
      <c r="H69" s="59">
        <v>46</v>
      </c>
      <c r="I69" s="59">
        <v>50</v>
      </c>
      <c r="J69">
        <v>1</v>
      </c>
      <c r="L69">
        <v>5</v>
      </c>
      <c r="P69" s="42"/>
    </row>
    <row r="70" spans="5:16" ht="15.75">
      <c r="E70" s="59">
        <v>25</v>
      </c>
      <c r="F70" s="59">
        <v>45</v>
      </c>
      <c r="G70" s="59">
        <v>26</v>
      </c>
      <c r="H70" s="59">
        <v>49</v>
      </c>
      <c r="I70" s="59">
        <v>24</v>
      </c>
      <c r="J70">
        <v>3</v>
      </c>
      <c r="P70" s="47"/>
    </row>
    <row r="71" spans="5:16" ht="15.75">
      <c r="E71" s="59" t="s">
        <v>178</v>
      </c>
      <c r="F71" s="59" t="s">
        <v>178</v>
      </c>
      <c r="G71" s="59" t="s">
        <v>178</v>
      </c>
      <c r="H71" s="59" t="s">
        <v>178</v>
      </c>
      <c r="I71" s="59" t="s">
        <v>178</v>
      </c>
      <c r="P71" s="47"/>
    </row>
    <row r="72" spans="5:16" ht="15.75">
      <c r="E72" s="59" t="s">
        <v>178</v>
      </c>
      <c r="F72" s="59" t="s">
        <v>178</v>
      </c>
      <c r="G72" s="59" t="s">
        <v>178</v>
      </c>
      <c r="H72" s="59" t="s">
        <v>178</v>
      </c>
      <c r="I72" s="59" t="s">
        <v>178</v>
      </c>
      <c r="P72" s="47"/>
    </row>
    <row r="73" spans="5:16" ht="15.75">
      <c r="E73" s="59">
        <v>41</v>
      </c>
      <c r="F73" s="59">
        <v>57</v>
      </c>
      <c r="G73" s="59">
        <v>83</v>
      </c>
      <c r="H73" s="59">
        <v>66</v>
      </c>
      <c r="I73" s="59">
        <v>43</v>
      </c>
      <c r="J73">
        <v>0</v>
      </c>
      <c r="P73" s="47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&amp;C&amp;"Arial,Regular"&amp;10&amp;A</oddHeader>
    <oddFooter>&amp;C&amp;"Arial,Regular"&amp;10Page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K23"/>
  <sheetViews>
    <sheetView view="pageBreakPreview" zoomScaleNormal="75" workbookViewId="0"/>
  </sheetViews>
  <sheetFormatPr defaultRowHeight="15"/>
  <sheetData>
    <row r="1" spans="1:11" ht="15.75">
      <c r="A1" s="156" t="s">
        <v>216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>
      <c r="A2" s="162" t="s">
        <v>227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5" spans="1:11">
      <c r="B5" s="77"/>
      <c r="C5" s="78"/>
      <c r="D5" s="78"/>
      <c r="E5" s="78"/>
      <c r="F5" s="78"/>
      <c r="G5" s="78"/>
      <c r="H5" s="78"/>
      <c r="I5" s="78"/>
      <c r="J5" s="79"/>
    </row>
    <row r="6" spans="1:11">
      <c r="B6" s="80"/>
      <c r="J6" s="81"/>
    </row>
    <row r="7" spans="1:11">
      <c r="B7" s="80"/>
      <c r="J7" s="81"/>
    </row>
    <row r="8" spans="1:11">
      <c r="B8" s="80"/>
      <c r="J8" s="81"/>
    </row>
    <row r="9" spans="1:11">
      <c r="B9" s="80"/>
      <c r="J9" s="81"/>
    </row>
    <row r="10" spans="1:11">
      <c r="B10" s="80"/>
      <c r="J10" s="81"/>
    </row>
    <row r="11" spans="1:11">
      <c r="B11" s="80"/>
      <c r="J11" s="81"/>
    </row>
    <row r="12" spans="1:11">
      <c r="B12" s="80"/>
      <c r="J12" s="81"/>
    </row>
    <row r="13" spans="1:11">
      <c r="B13" s="80"/>
      <c r="J13" s="81"/>
    </row>
    <row r="14" spans="1:11">
      <c r="B14" s="80"/>
      <c r="J14" s="81"/>
    </row>
    <row r="15" spans="1:11">
      <c r="B15" s="80"/>
      <c r="J15" s="81"/>
    </row>
    <row r="16" spans="1:11">
      <c r="B16" s="80"/>
      <c r="J16" s="81"/>
    </row>
    <row r="17" spans="2:10">
      <c r="B17" s="80"/>
      <c r="J17" s="81"/>
    </row>
    <row r="18" spans="2:10">
      <c r="B18" s="80"/>
      <c r="J18" s="81"/>
    </row>
    <row r="19" spans="2:10">
      <c r="B19" s="80"/>
      <c r="J19" s="81"/>
    </row>
    <row r="20" spans="2:10">
      <c r="B20" s="80"/>
      <c r="J20" s="81"/>
    </row>
    <row r="21" spans="2:10">
      <c r="B21" s="80"/>
      <c r="J21" s="81"/>
    </row>
    <row r="22" spans="2:10">
      <c r="B22" s="80"/>
      <c r="J22" s="81"/>
    </row>
    <row r="23" spans="2:10">
      <c r="B23" s="82"/>
      <c r="C23" s="83"/>
      <c r="D23" s="83"/>
      <c r="E23" s="83"/>
      <c r="F23" s="83"/>
      <c r="G23" s="83"/>
      <c r="H23" s="83"/>
      <c r="I23" s="83"/>
      <c r="J23" s="84"/>
    </row>
  </sheetData>
  <mergeCells count="2">
    <mergeCell ref="A1:K1"/>
    <mergeCell ref="A2:K2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9"/>
  <sheetViews>
    <sheetView view="pageBreakPreview" topLeftCell="D1" zoomScaleNormal="78" workbookViewId="0">
      <selection activeCell="Z4" sqref="Z4"/>
    </sheetView>
  </sheetViews>
  <sheetFormatPr defaultRowHeight="15"/>
  <cols>
    <col min="1" max="1" width="6.42578125" style="1"/>
    <col min="2" max="2" width="10.42578125" style="1"/>
    <col min="3" max="3" width="16" style="1"/>
    <col min="4" max="4" width="47.5703125" style="2"/>
    <col min="5" max="5" width="7" style="2"/>
    <col min="6" max="6" width="7.42578125" style="1"/>
    <col min="7" max="7" width="7.5703125" style="1"/>
    <col min="8" max="17" width="5.85546875" style="1"/>
    <col min="18" max="18" width="7" style="1"/>
    <col min="19" max="19" width="9.140625" style="1"/>
    <col min="20" max="20" width="6.85546875" style="1"/>
    <col min="21" max="21" width="8.7109375" style="1"/>
    <col min="22" max="22" width="22.42578125" style="1"/>
    <col min="23" max="23" width="11.7109375" style="1"/>
  </cols>
  <sheetData>
    <row r="1" spans="1:24" ht="31.5" customHeight="1">
      <c r="A1" s="149" t="s">
        <v>90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</row>
    <row r="2" spans="1:24" ht="28.5" customHeight="1">
      <c r="A2" s="150" t="s">
        <v>91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3"/>
    </row>
    <row r="3" spans="1:24" s="6" customFormat="1" ht="38.25" customHeight="1">
      <c r="A3" s="18" t="s">
        <v>2</v>
      </c>
      <c r="B3" s="19" t="s">
        <v>3</v>
      </c>
      <c r="C3" s="20" t="s">
        <v>4</v>
      </c>
      <c r="D3" s="20" t="s">
        <v>5</v>
      </c>
      <c r="E3" s="151" t="s">
        <v>92</v>
      </c>
      <c r="F3" s="151"/>
      <c r="G3" s="21" t="s">
        <v>93</v>
      </c>
      <c r="H3" s="152" t="s">
        <v>94</v>
      </c>
      <c r="I3" s="152"/>
      <c r="J3" s="152" t="s">
        <v>95</v>
      </c>
      <c r="K3" s="152"/>
      <c r="L3" s="152"/>
      <c r="M3" s="153" t="s">
        <v>96</v>
      </c>
      <c r="N3" s="153"/>
      <c r="O3" s="152" t="s">
        <v>97</v>
      </c>
      <c r="P3" s="152"/>
      <c r="Q3" s="152" t="s">
        <v>98</v>
      </c>
      <c r="R3" s="152"/>
      <c r="S3" s="18" t="s">
        <v>99</v>
      </c>
      <c r="T3" s="18" t="s">
        <v>13</v>
      </c>
      <c r="U3" s="18" t="s">
        <v>14</v>
      </c>
      <c r="V3" s="18" t="s">
        <v>15</v>
      </c>
      <c r="W3" s="18" t="s">
        <v>16</v>
      </c>
      <c r="X3" s="5"/>
    </row>
    <row r="4" spans="1:24" ht="20.25">
      <c r="A4" s="22"/>
      <c r="B4" s="23"/>
      <c r="C4" s="23"/>
      <c r="D4" s="24"/>
      <c r="E4" s="23" t="s">
        <v>17</v>
      </c>
      <c r="F4" s="25" t="s">
        <v>19</v>
      </c>
      <c r="G4" s="26" t="s">
        <v>17</v>
      </c>
      <c r="H4" s="26" t="s">
        <v>17</v>
      </c>
      <c r="I4" s="27" t="s">
        <v>19</v>
      </c>
      <c r="J4" s="28" t="s">
        <v>17</v>
      </c>
      <c r="K4" s="26" t="s">
        <v>20</v>
      </c>
      <c r="L4" s="27" t="s">
        <v>19</v>
      </c>
      <c r="M4" s="26" t="s">
        <v>18</v>
      </c>
      <c r="N4" s="27" t="s">
        <v>19</v>
      </c>
      <c r="O4" s="26" t="s">
        <v>20</v>
      </c>
      <c r="P4" s="27" t="s">
        <v>19</v>
      </c>
      <c r="Q4" s="29" t="s">
        <v>20</v>
      </c>
      <c r="R4" s="30" t="s">
        <v>19</v>
      </c>
      <c r="S4" s="30" t="s">
        <v>19</v>
      </c>
      <c r="T4" s="30"/>
      <c r="U4" s="30"/>
      <c r="V4" s="30"/>
      <c r="W4" s="31">
        <v>800</v>
      </c>
      <c r="X4" s="10"/>
    </row>
    <row r="5" spans="1:24" ht="26.25" customHeight="1">
      <c r="A5" s="32">
        <v>1</v>
      </c>
      <c r="B5" s="32">
        <v>484616</v>
      </c>
      <c r="C5" s="32">
        <v>1101360003</v>
      </c>
      <c r="D5" s="32" t="s">
        <v>100</v>
      </c>
      <c r="E5" s="32">
        <v>50</v>
      </c>
      <c r="F5" s="33">
        <v>17</v>
      </c>
      <c r="G5" s="34">
        <v>17</v>
      </c>
      <c r="H5" s="34">
        <v>24</v>
      </c>
      <c r="I5" s="35">
        <v>19</v>
      </c>
      <c r="J5" s="36">
        <v>12</v>
      </c>
      <c r="K5" s="34">
        <v>35</v>
      </c>
      <c r="L5" s="35">
        <v>19</v>
      </c>
      <c r="M5" s="34">
        <v>20</v>
      </c>
      <c r="N5" s="35">
        <v>21</v>
      </c>
      <c r="O5" s="34">
        <v>19</v>
      </c>
      <c r="P5" s="35">
        <v>20</v>
      </c>
      <c r="Q5" s="33">
        <v>42</v>
      </c>
      <c r="R5" s="37">
        <v>22</v>
      </c>
      <c r="S5" s="37">
        <v>32</v>
      </c>
      <c r="T5" s="37">
        <v>17</v>
      </c>
      <c r="U5" s="37">
        <f t="shared" ref="U5:U36" si="0">SUM(E5:T5)</f>
        <v>386</v>
      </c>
      <c r="V5" s="37">
        <f t="shared" ref="V5:V36" si="1">ROUNDUP(((U5*100)/800),2.2)</f>
        <v>48.25</v>
      </c>
      <c r="W5" s="37" t="s">
        <v>40</v>
      </c>
      <c r="X5" s="3"/>
    </row>
    <row r="6" spans="1:24" ht="24" customHeight="1">
      <c r="A6" s="32">
        <v>2</v>
      </c>
      <c r="B6" s="32">
        <v>484617</v>
      </c>
      <c r="C6" s="32">
        <v>1401360064</v>
      </c>
      <c r="D6" s="32" t="s">
        <v>101</v>
      </c>
      <c r="E6" s="32">
        <v>40</v>
      </c>
      <c r="F6" s="38">
        <v>19</v>
      </c>
      <c r="G6" s="39">
        <v>40</v>
      </c>
      <c r="H6" s="39">
        <v>31</v>
      </c>
      <c r="I6" s="40">
        <v>22</v>
      </c>
      <c r="J6" s="41">
        <v>41</v>
      </c>
      <c r="K6" s="39">
        <v>42</v>
      </c>
      <c r="L6" s="40">
        <v>22</v>
      </c>
      <c r="M6" s="39">
        <v>21</v>
      </c>
      <c r="N6" s="40">
        <v>22</v>
      </c>
      <c r="O6" s="39">
        <v>21</v>
      </c>
      <c r="P6" s="40">
        <v>21</v>
      </c>
      <c r="Q6" s="38">
        <v>45</v>
      </c>
      <c r="R6" s="42">
        <v>23</v>
      </c>
      <c r="S6" s="42">
        <v>39</v>
      </c>
      <c r="T6" s="42">
        <v>32</v>
      </c>
      <c r="U6" s="37">
        <f t="shared" si="0"/>
        <v>481</v>
      </c>
      <c r="V6" s="37">
        <f t="shared" si="1"/>
        <v>60.129999999999995</v>
      </c>
      <c r="W6" s="42" t="s">
        <v>28</v>
      </c>
      <c r="X6" s="3"/>
    </row>
    <row r="7" spans="1:24" ht="26.25" customHeight="1">
      <c r="A7" s="32">
        <v>3</v>
      </c>
      <c r="B7" s="32">
        <v>484618</v>
      </c>
      <c r="C7" s="32">
        <v>1401360074</v>
      </c>
      <c r="D7" s="32" t="s">
        <v>102</v>
      </c>
      <c r="E7" s="32">
        <v>30</v>
      </c>
      <c r="F7" s="38">
        <v>16</v>
      </c>
      <c r="G7" s="39">
        <v>2</v>
      </c>
      <c r="H7" s="39">
        <v>9</v>
      </c>
      <c r="I7" s="40">
        <v>19</v>
      </c>
      <c r="J7" s="41">
        <v>4</v>
      </c>
      <c r="K7" s="39">
        <v>38</v>
      </c>
      <c r="L7" s="40">
        <v>19</v>
      </c>
      <c r="M7" s="39">
        <v>20</v>
      </c>
      <c r="N7" s="40">
        <v>23</v>
      </c>
      <c r="O7" s="39">
        <v>19</v>
      </c>
      <c r="P7" s="40">
        <v>21</v>
      </c>
      <c r="Q7" s="38">
        <v>42</v>
      </c>
      <c r="R7" s="42">
        <v>19</v>
      </c>
      <c r="S7" s="42">
        <v>38</v>
      </c>
      <c r="T7" s="42">
        <v>15</v>
      </c>
      <c r="U7" s="37">
        <f t="shared" si="0"/>
        <v>334</v>
      </c>
      <c r="V7" s="37">
        <f t="shared" si="1"/>
        <v>41.75</v>
      </c>
      <c r="W7" s="42" t="s">
        <v>40</v>
      </c>
      <c r="X7" s="3"/>
    </row>
    <row r="8" spans="1:24" ht="26.25" customHeight="1">
      <c r="A8" s="32">
        <v>4</v>
      </c>
      <c r="B8" s="32">
        <v>484619</v>
      </c>
      <c r="C8" s="32">
        <v>1401360088</v>
      </c>
      <c r="D8" s="32" t="s">
        <v>103</v>
      </c>
      <c r="E8" s="32">
        <v>45</v>
      </c>
      <c r="F8" s="38">
        <v>19</v>
      </c>
      <c r="G8" s="39">
        <v>27</v>
      </c>
      <c r="H8" s="39">
        <v>28</v>
      </c>
      <c r="I8" s="40">
        <v>21</v>
      </c>
      <c r="J8" s="41">
        <v>40</v>
      </c>
      <c r="K8" s="39">
        <v>38</v>
      </c>
      <c r="L8" s="40">
        <v>20</v>
      </c>
      <c r="M8" s="39">
        <v>21</v>
      </c>
      <c r="N8" s="40">
        <v>22</v>
      </c>
      <c r="O8" s="39">
        <v>20</v>
      </c>
      <c r="P8" s="40">
        <v>22</v>
      </c>
      <c r="Q8" s="38">
        <v>42</v>
      </c>
      <c r="R8" s="42">
        <v>20</v>
      </c>
      <c r="S8" s="42">
        <v>40</v>
      </c>
      <c r="T8" s="42">
        <v>22</v>
      </c>
      <c r="U8" s="37">
        <f t="shared" si="0"/>
        <v>447</v>
      </c>
      <c r="V8" s="37">
        <f t="shared" si="1"/>
        <v>55.879999999999995</v>
      </c>
      <c r="W8" s="42" t="s">
        <v>23</v>
      </c>
      <c r="X8" s="3"/>
    </row>
    <row r="9" spans="1:24" ht="26.25" customHeight="1">
      <c r="A9" s="32">
        <v>5</v>
      </c>
      <c r="B9" s="32">
        <v>484620</v>
      </c>
      <c r="C9" s="32">
        <v>1401360156</v>
      </c>
      <c r="D9" s="32" t="s">
        <v>104</v>
      </c>
      <c r="E9" s="32">
        <v>40</v>
      </c>
      <c r="F9" s="38">
        <v>18</v>
      </c>
      <c r="G9" s="39">
        <v>40</v>
      </c>
      <c r="H9" s="39">
        <v>14</v>
      </c>
      <c r="I9" s="40">
        <v>20</v>
      </c>
      <c r="J9" s="41">
        <v>7</v>
      </c>
      <c r="K9" s="39">
        <v>40</v>
      </c>
      <c r="L9" s="40">
        <v>20</v>
      </c>
      <c r="M9" s="39">
        <v>20</v>
      </c>
      <c r="N9" s="40">
        <v>21</v>
      </c>
      <c r="O9" s="39">
        <v>20</v>
      </c>
      <c r="P9" s="40">
        <v>22</v>
      </c>
      <c r="Q9" s="38">
        <v>42</v>
      </c>
      <c r="R9" s="42">
        <v>19</v>
      </c>
      <c r="S9" s="42">
        <v>38</v>
      </c>
      <c r="T9" s="42">
        <v>20</v>
      </c>
      <c r="U9" s="37">
        <f t="shared" si="0"/>
        <v>401</v>
      </c>
      <c r="V9" s="37">
        <f t="shared" si="1"/>
        <v>50.129999999999995</v>
      </c>
      <c r="W9" s="42" t="s">
        <v>23</v>
      </c>
      <c r="X9" s="3"/>
    </row>
    <row r="10" spans="1:24" ht="26.25" customHeight="1">
      <c r="A10" s="32">
        <v>6</v>
      </c>
      <c r="B10" s="32">
        <v>484621</v>
      </c>
      <c r="C10" s="32">
        <v>1401360222</v>
      </c>
      <c r="D10" s="32" t="s">
        <v>105</v>
      </c>
      <c r="E10" s="32">
        <v>52</v>
      </c>
      <c r="F10" s="38">
        <v>19</v>
      </c>
      <c r="G10" s="39">
        <v>30</v>
      </c>
      <c r="H10" s="39">
        <v>57</v>
      </c>
      <c r="I10" s="40">
        <v>23</v>
      </c>
      <c r="J10" s="41">
        <v>5</v>
      </c>
      <c r="K10" s="39">
        <v>40</v>
      </c>
      <c r="L10" s="40">
        <v>20</v>
      </c>
      <c r="M10" s="39">
        <v>22</v>
      </c>
      <c r="N10" s="40">
        <v>22</v>
      </c>
      <c r="O10" s="39">
        <v>21</v>
      </c>
      <c r="P10" s="40">
        <v>22</v>
      </c>
      <c r="Q10" s="38">
        <v>44</v>
      </c>
      <c r="R10" s="42">
        <v>20</v>
      </c>
      <c r="S10" s="42">
        <v>39</v>
      </c>
      <c r="T10" s="42">
        <v>23</v>
      </c>
      <c r="U10" s="37">
        <f t="shared" si="0"/>
        <v>459</v>
      </c>
      <c r="V10" s="37">
        <f t="shared" si="1"/>
        <v>57.379999999999995</v>
      </c>
      <c r="W10" s="42" t="s">
        <v>23</v>
      </c>
      <c r="X10" s="3"/>
    </row>
    <row r="11" spans="1:24" ht="26.25" customHeight="1">
      <c r="A11" s="32">
        <v>7</v>
      </c>
      <c r="B11" s="32">
        <v>484622</v>
      </c>
      <c r="C11" s="32">
        <v>1500150480</v>
      </c>
      <c r="D11" s="32" t="s">
        <v>106</v>
      </c>
      <c r="E11" s="32">
        <v>50</v>
      </c>
      <c r="F11" s="38">
        <v>19</v>
      </c>
      <c r="G11" s="39">
        <v>50</v>
      </c>
      <c r="H11" s="39">
        <v>49</v>
      </c>
      <c r="I11" s="40">
        <v>22</v>
      </c>
      <c r="J11" s="41">
        <v>71</v>
      </c>
      <c r="K11" s="39">
        <v>41</v>
      </c>
      <c r="L11" s="40">
        <v>22</v>
      </c>
      <c r="M11" s="39">
        <v>21</v>
      </c>
      <c r="N11" s="40">
        <v>22</v>
      </c>
      <c r="O11" s="39">
        <v>22</v>
      </c>
      <c r="P11" s="40">
        <v>22</v>
      </c>
      <c r="Q11" s="38">
        <v>44</v>
      </c>
      <c r="R11" s="42">
        <v>20</v>
      </c>
      <c r="S11" s="42">
        <v>41</v>
      </c>
      <c r="T11" s="42">
        <v>37</v>
      </c>
      <c r="U11" s="37">
        <f t="shared" si="0"/>
        <v>553</v>
      </c>
      <c r="V11" s="37">
        <f t="shared" si="1"/>
        <v>69.13000000000001</v>
      </c>
      <c r="W11" s="42" t="s">
        <v>30</v>
      </c>
      <c r="X11" s="3"/>
    </row>
    <row r="12" spans="1:24" ht="26.25" customHeight="1">
      <c r="A12" s="32">
        <v>8</v>
      </c>
      <c r="B12" s="32">
        <v>484623</v>
      </c>
      <c r="C12" s="32">
        <v>1501360086</v>
      </c>
      <c r="D12" s="32" t="s">
        <v>107</v>
      </c>
      <c r="E12" s="32">
        <v>72</v>
      </c>
      <c r="F12" s="38">
        <v>20</v>
      </c>
      <c r="G12" s="39">
        <v>61</v>
      </c>
      <c r="H12" s="39">
        <v>65</v>
      </c>
      <c r="I12" s="40">
        <v>22</v>
      </c>
      <c r="J12" s="41">
        <v>72</v>
      </c>
      <c r="K12" s="39">
        <v>44</v>
      </c>
      <c r="L12" s="40">
        <v>23</v>
      </c>
      <c r="M12" s="39">
        <v>21</v>
      </c>
      <c r="N12" s="40">
        <v>22</v>
      </c>
      <c r="O12" s="39">
        <v>22</v>
      </c>
      <c r="P12" s="40">
        <v>23</v>
      </c>
      <c r="Q12" s="38">
        <v>46</v>
      </c>
      <c r="R12" s="42">
        <v>23</v>
      </c>
      <c r="S12" s="42">
        <v>41</v>
      </c>
      <c r="T12" s="42">
        <v>43</v>
      </c>
      <c r="U12" s="37">
        <f t="shared" si="0"/>
        <v>620</v>
      </c>
      <c r="V12" s="37">
        <f t="shared" si="1"/>
        <v>77.5</v>
      </c>
      <c r="W12" s="42" t="s">
        <v>25</v>
      </c>
      <c r="X12" s="3"/>
    </row>
    <row r="13" spans="1:24" ht="26.25" customHeight="1">
      <c r="A13" s="32">
        <v>9</v>
      </c>
      <c r="B13" s="32">
        <v>484624</v>
      </c>
      <c r="C13" s="32">
        <v>1501360089</v>
      </c>
      <c r="D13" s="32" t="s">
        <v>108</v>
      </c>
      <c r="E13" s="32">
        <v>81</v>
      </c>
      <c r="F13" s="38">
        <v>22</v>
      </c>
      <c r="G13" s="39">
        <v>68</v>
      </c>
      <c r="H13" s="39">
        <v>69</v>
      </c>
      <c r="I13" s="40">
        <v>22</v>
      </c>
      <c r="J13" s="41">
        <v>79</v>
      </c>
      <c r="K13" s="39">
        <v>45</v>
      </c>
      <c r="L13" s="40">
        <v>23</v>
      </c>
      <c r="M13" s="39">
        <v>24</v>
      </c>
      <c r="N13" s="40">
        <v>24</v>
      </c>
      <c r="O13" s="39">
        <v>23</v>
      </c>
      <c r="P13" s="40">
        <v>23</v>
      </c>
      <c r="Q13" s="38">
        <v>46</v>
      </c>
      <c r="R13" s="42">
        <v>23</v>
      </c>
      <c r="S13" s="42">
        <v>44</v>
      </c>
      <c r="T13" s="42">
        <v>47</v>
      </c>
      <c r="U13" s="37">
        <f t="shared" si="0"/>
        <v>663</v>
      </c>
      <c r="V13" s="37">
        <f t="shared" si="1"/>
        <v>82.88000000000001</v>
      </c>
      <c r="W13" s="42" t="s">
        <v>25</v>
      </c>
      <c r="X13" s="3"/>
    </row>
    <row r="14" spans="1:24" ht="26.25" customHeight="1">
      <c r="A14" s="32">
        <v>10</v>
      </c>
      <c r="B14" s="32">
        <v>484625</v>
      </c>
      <c r="C14" s="32">
        <v>1501360091</v>
      </c>
      <c r="D14" s="32" t="s">
        <v>109</v>
      </c>
      <c r="E14" s="32">
        <v>60</v>
      </c>
      <c r="F14" s="38">
        <v>19</v>
      </c>
      <c r="G14" s="39">
        <v>49</v>
      </c>
      <c r="H14" s="39">
        <v>53</v>
      </c>
      <c r="I14" s="40">
        <v>23</v>
      </c>
      <c r="J14" s="41">
        <v>42</v>
      </c>
      <c r="K14" s="39">
        <v>37</v>
      </c>
      <c r="L14" s="40">
        <v>20</v>
      </c>
      <c r="M14" s="39">
        <v>22</v>
      </c>
      <c r="N14" s="40">
        <v>22</v>
      </c>
      <c r="O14" s="39">
        <v>21</v>
      </c>
      <c r="P14" s="40">
        <v>22</v>
      </c>
      <c r="Q14" s="38">
        <v>44</v>
      </c>
      <c r="R14" s="42">
        <v>23</v>
      </c>
      <c r="S14" s="42">
        <v>39</v>
      </c>
      <c r="T14" s="42">
        <v>27</v>
      </c>
      <c r="U14" s="37">
        <f t="shared" si="0"/>
        <v>523</v>
      </c>
      <c r="V14" s="37">
        <f t="shared" si="1"/>
        <v>65.38000000000001</v>
      </c>
      <c r="W14" s="42" t="s">
        <v>30</v>
      </c>
      <c r="X14" s="3"/>
    </row>
    <row r="15" spans="1:24" ht="26.25" customHeight="1">
      <c r="A15" s="32">
        <v>11</v>
      </c>
      <c r="B15" s="32">
        <v>484626</v>
      </c>
      <c r="C15" s="32">
        <v>1501360093</v>
      </c>
      <c r="D15" s="32" t="s">
        <v>110</v>
      </c>
      <c r="E15" s="32">
        <v>71</v>
      </c>
      <c r="F15" s="38">
        <v>21</v>
      </c>
      <c r="G15" s="39">
        <v>83</v>
      </c>
      <c r="H15" s="39">
        <v>69</v>
      </c>
      <c r="I15" s="40">
        <v>22</v>
      </c>
      <c r="J15" s="41">
        <v>70</v>
      </c>
      <c r="K15" s="39">
        <v>46</v>
      </c>
      <c r="L15" s="40">
        <v>22</v>
      </c>
      <c r="M15" s="39">
        <v>23</v>
      </c>
      <c r="N15" s="40">
        <v>23</v>
      </c>
      <c r="O15" s="39">
        <v>22</v>
      </c>
      <c r="P15" s="40">
        <v>22</v>
      </c>
      <c r="Q15" s="38">
        <v>46</v>
      </c>
      <c r="R15" s="42">
        <v>23</v>
      </c>
      <c r="S15" s="42">
        <v>40</v>
      </c>
      <c r="T15" s="42">
        <v>40</v>
      </c>
      <c r="U15" s="37">
        <f t="shared" si="0"/>
        <v>643</v>
      </c>
      <c r="V15" s="37">
        <f t="shared" si="1"/>
        <v>80.38000000000001</v>
      </c>
      <c r="W15" s="42" t="s">
        <v>25</v>
      </c>
      <c r="X15" s="3"/>
    </row>
    <row r="16" spans="1:24" ht="27.75" customHeight="1">
      <c r="A16" s="32">
        <v>12</v>
      </c>
      <c r="B16" s="32">
        <v>484627</v>
      </c>
      <c r="C16" s="32">
        <v>1501360095</v>
      </c>
      <c r="D16" s="32" t="s">
        <v>111</v>
      </c>
      <c r="E16" s="32">
        <v>86</v>
      </c>
      <c r="F16" s="38">
        <v>22</v>
      </c>
      <c r="G16" s="39">
        <v>67</v>
      </c>
      <c r="H16" s="39">
        <v>82</v>
      </c>
      <c r="I16" s="40">
        <v>22</v>
      </c>
      <c r="J16" s="41">
        <v>81</v>
      </c>
      <c r="K16" s="39">
        <v>47</v>
      </c>
      <c r="L16" s="40">
        <v>24</v>
      </c>
      <c r="M16" s="39">
        <v>24</v>
      </c>
      <c r="N16" s="40">
        <v>24</v>
      </c>
      <c r="O16" s="39">
        <v>23</v>
      </c>
      <c r="P16" s="40">
        <v>23</v>
      </c>
      <c r="Q16" s="38">
        <v>44</v>
      </c>
      <c r="R16" s="42">
        <v>24</v>
      </c>
      <c r="S16" s="42">
        <v>40</v>
      </c>
      <c r="T16" s="42">
        <v>47</v>
      </c>
      <c r="U16" s="37">
        <f t="shared" si="0"/>
        <v>680</v>
      </c>
      <c r="V16" s="37">
        <f t="shared" si="1"/>
        <v>85</v>
      </c>
      <c r="W16" s="42" t="s">
        <v>25</v>
      </c>
      <c r="X16" s="3"/>
    </row>
    <row r="17" spans="1:24" ht="26.25" customHeight="1">
      <c r="A17" s="32">
        <v>13</v>
      </c>
      <c r="B17" s="32">
        <v>484628</v>
      </c>
      <c r="C17" s="32">
        <v>1501360097</v>
      </c>
      <c r="D17" s="32" t="s">
        <v>112</v>
      </c>
      <c r="E17" s="32">
        <v>70</v>
      </c>
      <c r="F17" s="38">
        <v>19</v>
      </c>
      <c r="G17" s="39">
        <v>63</v>
      </c>
      <c r="H17" s="39">
        <v>55</v>
      </c>
      <c r="I17" s="40">
        <v>22</v>
      </c>
      <c r="J17" s="41">
        <v>69</v>
      </c>
      <c r="K17" s="39">
        <v>43</v>
      </c>
      <c r="L17" s="40">
        <v>23</v>
      </c>
      <c r="M17" s="39">
        <v>23</v>
      </c>
      <c r="N17" s="40">
        <v>23</v>
      </c>
      <c r="O17" s="39">
        <v>22</v>
      </c>
      <c r="P17" s="40">
        <v>22</v>
      </c>
      <c r="Q17" s="38">
        <v>44</v>
      </c>
      <c r="R17" s="42">
        <v>23</v>
      </c>
      <c r="S17" s="42">
        <v>42</v>
      </c>
      <c r="T17" s="42">
        <v>40</v>
      </c>
      <c r="U17" s="37">
        <f t="shared" si="0"/>
        <v>603</v>
      </c>
      <c r="V17" s="37">
        <f t="shared" si="1"/>
        <v>75.38000000000001</v>
      </c>
      <c r="W17" s="42" t="s">
        <v>25</v>
      </c>
      <c r="X17" s="3"/>
    </row>
    <row r="18" spans="1:24" ht="26.25" customHeight="1">
      <c r="A18" s="32">
        <v>14</v>
      </c>
      <c r="B18" s="32">
        <v>484629</v>
      </c>
      <c r="C18" s="32">
        <v>1501360098</v>
      </c>
      <c r="D18" s="32" t="s">
        <v>113</v>
      </c>
      <c r="E18" s="32">
        <v>81</v>
      </c>
      <c r="F18" s="38">
        <v>24</v>
      </c>
      <c r="G18" s="39">
        <v>81</v>
      </c>
      <c r="H18" s="39">
        <v>70</v>
      </c>
      <c r="I18" s="40">
        <v>24</v>
      </c>
      <c r="J18" s="41">
        <v>76</v>
      </c>
      <c r="K18" s="39">
        <v>48</v>
      </c>
      <c r="L18" s="40">
        <v>25</v>
      </c>
      <c r="M18" s="39">
        <v>24</v>
      </c>
      <c r="N18" s="40">
        <v>25</v>
      </c>
      <c r="O18" s="39">
        <v>24</v>
      </c>
      <c r="P18" s="40">
        <v>24</v>
      </c>
      <c r="Q18" s="38">
        <v>50</v>
      </c>
      <c r="R18" s="42">
        <v>24</v>
      </c>
      <c r="S18" s="42">
        <v>43</v>
      </c>
      <c r="T18" s="42">
        <v>49</v>
      </c>
      <c r="U18" s="37">
        <f t="shared" si="0"/>
        <v>692</v>
      </c>
      <c r="V18" s="37">
        <f t="shared" si="1"/>
        <v>86.5</v>
      </c>
      <c r="W18" s="42" t="s">
        <v>25</v>
      </c>
      <c r="X18" s="3"/>
    </row>
    <row r="19" spans="1:24" ht="26.25" customHeight="1">
      <c r="A19" s="32">
        <v>15</v>
      </c>
      <c r="B19" s="32">
        <v>484630</v>
      </c>
      <c r="C19" s="32">
        <v>1501360100</v>
      </c>
      <c r="D19" s="32" t="s">
        <v>114</v>
      </c>
      <c r="E19" s="32">
        <v>76</v>
      </c>
      <c r="F19" s="38">
        <v>20</v>
      </c>
      <c r="G19" s="39">
        <v>52</v>
      </c>
      <c r="H19" s="39">
        <v>48</v>
      </c>
      <c r="I19" s="40">
        <v>21</v>
      </c>
      <c r="J19" s="41">
        <v>50</v>
      </c>
      <c r="K19" s="39">
        <v>44</v>
      </c>
      <c r="L19" s="40">
        <v>21</v>
      </c>
      <c r="M19" s="39">
        <v>23</v>
      </c>
      <c r="N19" s="40">
        <v>23</v>
      </c>
      <c r="O19" s="39">
        <v>21</v>
      </c>
      <c r="P19" s="40">
        <v>21</v>
      </c>
      <c r="Q19" s="38">
        <v>44</v>
      </c>
      <c r="R19" s="42">
        <v>24</v>
      </c>
      <c r="S19" s="42">
        <v>43</v>
      </c>
      <c r="T19" s="42">
        <v>36</v>
      </c>
      <c r="U19" s="37">
        <f t="shared" si="0"/>
        <v>567</v>
      </c>
      <c r="V19" s="37">
        <f t="shared" si="1"/>
        <v>70.88000000000001</v>
      </c>
      <c r="W19" s="42" t="s">
        <v>30</v>
      </c>
      <c r="X19" s="3"/>
    </row>
    <row r="20" spans="1:24" ht="26.25" customHeight="1">
      <c r="A20" s="32">
        <v>16</v>
      </c>
      <c r="B20" s="32">
        <v>484631</v>
      </c>
      <c r="C20" s="32">
        <v>1501360104</v>
      </c>
      <c r="D20" s="32" t="s">
        <v>115</v>
      </c>
      <c r="E20" s="32">
        <v>65</v>
      </c>
      <c r="F20" s="38">
        <v>20</v>
      </c>
      <c r="G20" s="39">
        <v>63</v>
      </c>
      <c r="H20" s="39">
        <v>56</v>
      </c>
      <c r="I20" s="40">
        <v>22</v>
      </c>
      <c r="J20" s="41">
        <v>58</v>
      </c>
      <c r="K20" s="39">
        <v>42</v>
      </c>
      <c r="L20" s="40">
        <v>22</v>
      </c>
      <c r="M20" s="39">
        <v>23</v>
      </c>
      <c r="N20" s="40">
        <v>23</v>
      </c>
      <c r="O20" s="39">
        <v>23</v>
      </c>
      <c r="P20" s="40">
        <v>22</v>
      </c>
      <c r="Q20" s="38">
        <v>45</v>
      </c>
      <c r="R20" s="42">
        <v>23</v>
      </c>
      <c r="S20" s="42">
        <v>43</v>
      </c>
      <c r="T20" s="42">
        <v>42</v>
      </c>
      <c r="U20" s="37">
        <f t="shared" si="0"/>
        <v>592</v>
      </c>
      <c r="V20" s="37">
        <f t="shared" si="1"/>
        <v>74</v>
      </c>
      <c r="W20" s="42" t="s">
        <v>30</v>
      </c>
      <c r="X20" s="3"/>
    </row>
    <row r="21" spans="1:24" ht="26.25" customHeight="1">
      <c r="A21" s="32">
        <v>17</v>
      </c>
      <c r="B21" s="32">
        <v>484632</v>
      </c>
      <c r="C21" s="32">
        <v>1501360109</v>
      </c>
      <c r="D21" s="32" t="s">
        <v>116</v>
      </c>
      <c r="E21" s="32">
        <v>68</v>
      </c>
      <c r="F21" s="38">
        <v>20</v>
      </c>
      <c r="G21" s="39">
        <v>67</v>
      </c>
      <c r="H21" s="39">
        <v>78</v>
      </c>
      <c r="I21" s="40">
        <v>22</v>
      </c>
      <c r="J21" s="41">
        <v>67</v>
      </c>
      <c r="K21" s="39">
        <v>45</v>
      </c>
      <c r="L21" s="40">
        <v>24</v>
      </c>
      <c r="M21" s="39">
        <v>22</v>
      </c>
      <c r="N21" s="40">
        <v>23</v>
      </c>
      <c r="O21" s="39">
        <v>23</v>
      </c>
      <c r="P21" s="40">
        <v>23</v>
      </c>
      <c r="Q21" s="38">
        <v>44</v>
      </c>
      <c r="R21" s="42">
        <v>23</v>
      </c>
      <c r="S21" s="42">
        <v>41</v>
      </c>
      <c r="T21" s="42">
        <v>43</v>
      </c>
      <c r="U21" s="37">
        <f t="shared" si="0"/>
        <v>633</v>
      </c>
      <c r="V21" s="37">
        <f t="shared" si="1"/>
        <v>79.13000000000001</v>
      </c>
      <c r="W21" s="42" t="s">
        <v>25</v>
      </c>
      <c r="X21" s="3"/>
    </row>
    <row r="22" spans="1:24" ht="26.25" customHeight="1">
      <c r="A22" s="32">
        <v>18</v>
      </c>
      <c r="B22" s="32">
        <v>484633</v>
      </c>
      <c r="C22" s="32">
        <v>1501360111</v>
      </c>
      <c r="D22" s="32" t="s">
        <v>117</v>
      </c>
      <c r="E22" s="32">
        <v>73</v>
      </c>
      <c r="F22" s="38">
        <v>21</v>
      </c>
      <c r="G22" s="39">
        <v>70</v>
      </c>
      <c r="H22" s="39">
        <v>61</v>
      </c>
      <c r="I22" s="40">
        <v>23</v>
      </c>
      <c r="J22" s="41">
        <v>65</v>
      </c>
      <c r="K22" s="39">
        <v>46</v>
      </c>
      <c r="L22" s="40">
        <v>23</v>
      </c>
      <c r="M22" s="39">
        <v>24</v>
      </c>
      <c r="N22" s="40">
        <v>24</v>
      </c>
      <c r="O22" s="39">
        <v>23</v>
      </c>
      <c r="P22" s="40">
        <v>23</v>
      </c>
      <c r="Q22" s="38">
        <v>47</v>
      </c>
      <c r="R22" s="42">
        <v>23</v>
      </c>
      <c r="S22" s="42">
        <v>40</v>
      </c>
      <c r="T22" s="42">
        <v>47</v>
      </c>
      <c r="U22" s="37">
        <f t="shared" si="0"/>
        <v>633</v>
      </c>
      <c r="V22" s="37">
        <f t="shared" si="1"/>
        <v>79.13000000000001</v>
      </c>
      <c r="W22" s="42" t="s">
        <v>25</v>
      </c>
      <c r="X22" s="3"/>
    </row>
    <row r="23" spans="1:24" ht="26.25" customHeight="1">
      <c r="A23" s="32">
        <v>19</v>
      </c>
      <c r="B23" s="32">
        <v>484634</v>
      </c>
      <c r="C23" s="32">
        <v>1501360112</v>
      </c>
      <c r="D23" s="32" t="s">
        <v>118</v>
      </c>
      <c r="E23" s="32">
        <v>60</v>
      </c>
      <c r="F23" s="38">
        <v>21</v>
      </c>
      <c r="G23" s="39">
        <v>61</v>
      </c>
      <c r="H23" s="39">
        <v>57</v>
      </c>
      <c r="I23" s="40">
        <v>24</v>
      </c>
      <c r="J23" s="41">
        <v>52</v>
      </c>
      <c r="K23" s="39">
        <v>42</v>
      </c>
      <c r="L23" s="40">
        <v>22</v>
      </c>
      <c r="M23" s="39">
        <v>22</v>
      </c>
      <c r="N23" s="40">
        <v>22</v>
      </c>
      <c r="O23" s="39">
        <v>22</v>
      </c>
      <c r="P23" s="40">
        <v>22</v>
      </c>
      <c r="Q23" s="38">
        <v>44</v>
      </c>
      <c r="R23" s="42">
        <v>23</v>
      </c>
      <c r="S23" s="42">
        <v>39</v>
      </c>
      <c r="T23" s="42">
        <v>40</v>
      </c>
      <c r="U23" s="37">
        <f t="shared" si="0"/>
        <v>573</v>
      </c>
      <c r="V23" s="37">
        <f t="shared" si="1"/>
        <v>71.63000000000001</v>
      </c>
      <c r="W23" s="42" t="s">
        <v>30</v>
      </c>
      <c r="X23" s="3"/>
    </row>
    <row r="24" spans="1:24" ht="26.25" customHeight="1">
      <c r="A24" s="32">
        <v>20</v>
      </c>
      <c r="B24" s="32">
        <v>484635</v>
      </c>
      <c r="C24" s="32">
        <v>1501360113</v>
      </c>
      <c r="D24" s="32" t="s">
        <v>119</v>
      </c>
      <c r="E24" s="32">
        <v>74</v>
      </c>
      <c r="F24" s="38">
        <v>22</v>
      </c>
      <c r="G24" s="39">
        <v>73</v>
      </c>
      <c r="H24" s="39">
        <v>63</v>
      </c>
      <c r="I24" s="40">
        <v>24</v>
      </c>
      <c r="J24" s="41">
        <v>77</v>
      </c>
      <c r="K24" s="39">
        <v>47</v>
      </c>
      <c r="L24" s="40">
        <v>25</v>
      </c>
      <c r="M24" s="39">
        <v>24</v>
      </c>
      <c r="N24" s="40">
        <v>24</v>
      </c>
      <c r="O24" s="39">
        <v>23</v>
      </c>
      <c r="P24" s="40">
        <v>22</v>
      </c>
      <c r="Q24" s="38">
        <v>48</v>
      </c>
      <c r="R24" s="42">
        <v>24</v>
      </c>
      <c r="S24" s="42">
        <v>43</v>
      </c>
      <c r="T24" s="42">
        <v>45</v>
      </c>
      <c r="U24" s="37">
        <f t="shared" si="0"/>
        <v>658</v>
      </c>
      <c r="V24" s="37">
        <f t="shared" si="1"/>
        <v>82.25</v>
      </c>
      <c r="W24" s="42" t="s">
        <v>25</v>
      </c>
      <c r="X24" s="3"/>
    </row>
    <row r="25" spans="1:24" ht="26.25" customHeight="1">
      <c r="A25" s="32">
        <v>21</v>
      </c>
      <c r="B25" s="32">
        <v>484636</v>
      </c>
      <c r="C25" s="32">
        <v>1501360115</v>
      </c>
      <c r="D25" s="32" t="s">
        <v>120</v>
      </c>
      <c r="E25" s="32">
        <v>65</v>
      </c>
      <c r="F25" s="38">
        <v>19</v>
      </c>
      <c r="G25" s="39">
        <v>50</v>
      </c>
      <c r="H25" s="39">
        <v>30</v>
      </c>
      <c r="I25" s="40">
        <v>23</v>
      </c>
      <c r="J25" s="41">
        <v>16</v>
      </c>
      <c r="K25" s="39">
        <v>40</v>
      </c>
      <c r="L25" s="40">
        <v>22</v>
      </c>
      <c r="M25" s="39">
        <v>22</v>
      </c>
      <c r="N25" s="40">
        <v>22</v>
      </c>
      <c r="O25" s="39">
        <v>21</v>
      </c>
      <c r="P25" s="40">
        <v>21</v>
      </c>
      <c r="Q25" s="38">
        <v>46</v>
      </c>
      <c r="R25" s="42">
        <v>24</v>
      </c>
      <c r="S25" s="42">
        <v>38</v>
      </c>
      <c r="T25" s="42">
        <v>34</v>
      </c>
      <c r="U25" s="37">
        <f t="shared" si="0"/>
        <v>493</v>
      </c>
      <c r="V25" s="37">
        <f t="shared" si="1"/>
        <v>61.629999999999995</v>
      </c>
      <c r="W25" s="42" t="s">
        <v>23</v>
      </c>
      <c r="X25" s="3"/>
    </row>
    <row r="26" spans="1:24" ht="26.25" customHeight="1">
      <c r="A26" s="32">
        <v>22</v>
      </c>
      <c r="B26" s="32">
        <v>484637</v>
      </c>
      <c r="C26" s="32">
        <v>1501360122</v>
      </c>
      <c r="D26" s="32" t="s">
        <v>121</v>
      </c>
      <c r="E26" s="32">
        <v>67</v>
      </c>
      <c r="F26" s="38">
        <v>22</v>
      </c>
      <c r="G26" s="39">
        <v>68</v>
      </c>
      <c r="H26" s="39">
        <v>47</v>
      </c>
      <c r="I26" s="40">
        <v>22</v>
      </c>
      <c r="J26" s="41">
        <v>64</v>
      </c>
      <c r="K26" s="39">
        <v>41</v>
      </c>
      <c r="L26" s="40">
        <v>23</v>
      </c>
      <c r="M26" s="39">
        <v>22</v>
      </c>
      <c r="N26" s="40">
        <v>23</v>
      </c>
      <c r="O26" s="39">
        <v>23</v>
      </c>
      <c r="P26" s="40">
        <v>24</v>
      </c>
      <c r="Q26" s="38">
        <v>46</v>
      </c>
      <c r="R26" s="42">
        <v>23</v>
      </c>
      <c r="S26" s="42">
        <v>40</v>
      </c>
      <c r="T26" s="42">
        <v>45</v>
      </c>
      <c r="U26" s="37">
        <f t="shared" si="0"/>
        <v>600</v>
      </c>
      <c r="V26" s="37">
        <f t="shared" si="1"/>
        <v>75</v>
      </c>
      <c r="W26" s="42" t="s">
        <v>25</v>
      </c>
      <c r="X26" s="3"/>
    </row>
    <row r="27" spans="1:24" ht="26.25" customHeight="1">
      <c r="A27" s="32">
        <v>23</v>
      </c>
      <c r="B27" s="32">
        <v>484638</v>
      </c>
      <c r="C27" s="32">
        <v>1501360123</v>
      </c>
      <c r="D27" s="32" t="s">
        <v>122</v>
      </c>
      <c r="E27" s="32">
        <v>85</v>
      </c>
      <c r="F27" s="38">
        <v>20</v>
      </c>
      <c r="G27" s="39">
        <v>70</v>
      </c>
      <c r="H27" s="39">
        <v>68</v>
      </c>
      <c r="I27" s="40">
        <v>23</v>
      </c>
      <c r="J27" s="41">
        <v>65</v>
      </c>
      <c r="K27" s="39">
        <v>46</v>
      </c>
      <c r="L27" s="40">
        <v>24</v>
      </c>
      <c r="M27" s="39">
        <v>24</v>
      </c>
      <c r="N27" s="40">
        <v>24</v>
      </c>
      <c r="O27" s="39">
        <v>23</v>
      </c>
      <c r="P27" s="40">
        <v>23</v>
      </c>
      <c r="Q27" s="38">
        <v>46</v>
      </c>
      <c r="R27" s="42">
        <v>23</v>
      </c>
      <c r="S27" s="42">
        <v>43</v>
      </c>
      <c r="T27" s="42">
        <v>46</v>
      </c>
      <c r="U27" s="37">
        <f t="shared" si="0"/>
        <v>653</v>
      </c>
      <c r="V27" s="37">
        <f t="shared" si="1"/>
        <v>81.63000000000001</v>
      </c>
      <c r="W27" s="42" t="s">
        <v>25</v>
      </c>
      <c r="X27" s="3"/>
    </row>
    <row r="28" spans="1:24" ht="26.25" customHeight="1">
      <c r="A28" s="32">
        <v>24</v>
      </c>
      <c r="B28" s="32">
        <v>484639</v>
      </c>
      <c r="C28" s="32">
        <v>1501360125</v>
      </c>
      <c r="D28" s="32" t="s">
        <v>123</v>
      </c>
      <c r="E28" s="32">
        <v>64</v>
      </c>
      <c r="F28" s="38">
        <v>22</v>
      </c>
      <c r="G28" s="39">
        <v>57</v>
      </c>
      <c r="H28" s="39">
        <v>58</v>
      </c>
      <c r="I28" s="40">
        <v>23</v>
      </c>
      <c r="J28" s="41">
        <v>69</v>
      </c>
      <c r="K28" s="39">
        <v>43</v>
      </c>
      <c r="L28" s="40">
        <v>22</v>
      </c>
      <c r="M28" s="39">
        <v>22</v>
      </c>
      <c r="N28" s="40">
        <v>23</v>
      </c>
      <c r="O28" s="39">
        <v>22</v>
      </c>
      <c r="P28" s="40">
        <v>23</v>
      </c>
      <c r="Q28" s="38">
        <v>46</v>
      </c>
      <c r="R28" s="42">
        <v>23</v>
      </c>
      <c r="S28" s="42">
        <v>40</v>
      </c>
      <c r="T28" s="42">
        <v>44</v>
      </c>
      <c r="U28" s="37">
        <f t="shared" si="0"/>
        <v>601</v>
      </c>
      <c r="V28" s="37">
        <f t="shared" si="1"/>
        <v>75.13000000000001</v>
      </c>
      <c r="W28" s="42" t="s">
        <v>30</v>
      </c>
      <c r="X28" s="3"/>
    </row>
    <row r="29" spans="1:24" ht="26.25" customHeight="1">
      <c r="A29" s="32">
        <v>25</v>
      </c>
      <c r="B29" s="32">
        <v>484640</v>
      </c>
      <c r="C29" s="32">
        <v>1501360126</v>
      </c>
      <c r="D29" s="32" t="s">
        <v>124</v>
      </c>
      <c r="E29" s="32">
        <v>81</v>
      </c>
      <c r="F29" s="38">
        <v>23</v>
      </c>
      <c r="G29" s="39">
        <v>77</v>
      </c>
      <c r="H29" s="39">
        <v>72</v>
      </c>
      <c r="I29" s="40">
        <v>25</v>
      </c>
      <c r="J29" s="41">
        <v>78</v>
      </c>
      <c r="K29" s="39">
        <v>49</v>
      </c>
      <c r="L29" s="40">
        <v>25</v>
      </c>
      <c r="M29" s="39">
        <v>24</v>
      </c>
      <c r="N29" s="40">
        <v>24</v>
      </c>
      <c r="O29" s="39">
        <v>25</v>
      </c>
      <c r="P29" s="40">
        <v>24</v>
      </c>
      <c r="Q29" s="38">
        <v>49</v>
      </c>
      <c r="R29" s="42">
        <v>25</v>
      </c>
      <c r="S29" s="42">
        <v>48</v>
      </c>
      <c r="T29" s="42">
        <v>49</v>
      </c>
      <c r="U29" s="37">
        <f t="shared" si="0"/>
        <v>698</v>
      </c>
      <c r="V29" s="37">
        <f t="shared" si="1"/>
        <v>87.25</v>
      </c>
      <c r="W29" s="42" t="s">
        <v>25</v>
      </c>
      <c r="X29" s="3"/>
    </row>
    <row r="30" spans="1:24" ht="26.25" customHeight="1">
      <c r="A30" s="32">
        <v>26</v>
      </c>
      <c r="B30" s="32">
        <v>484641</v>
      </c>
      <c r="C30" s="32">
        <v>1501360134</v>
      </c>
      <c r="D30" s="32" t="s">
        <v>125</v>
      </c>
      <c r="E30" s="32">
        <v>40</v>
      </c>
      <c r="F30" s="38">
        <v>19</v>
      </c>
      <c r="G30" s="39">
        <v>40</v>
      </c>
      <c r="H30" s="39">
        <v>53</v>
      </c>
      <c r="I30" s="40">
        <v>21</v>
      </c>
      <c r="J30" s="41">
        <v>30</v>
      </c>
      <c r="K30" s="39">
        <v>40</v>
      </c>
      <c r="L30" s="40">
        <v>20</v>
      </c>
      <c r="M30" s="39">
        <v>21</v>
      </c>
      <c r="N30" s="40">
        <v>22</v>
      </c>
      <c r="O30" s="39">
        <v>21</v>
      </c>
      <c r="P30" s="40">
        <v>20</v>
      </c>
      <c r="Q30" s="38">
        <v>45</v>
      </c>
      <c r="R30" s="42">
        <v>23</v>
      </c>
      <c r="S30" s="42">
        <v>40</v>
      </c>
      <c r="T30" s="42">
        <v>23</v>
      </c>
      <c r="U30" s="37">
        <f t="shared" si="0"/>
        <v>478</v>
      </c>
      <c r="V30" s="37">
        <f t="shared" si="1"/>
        <v>59.75</v>
      </c>
      <c r="W30" s="42" t="s">
        <v>28</v>
      </c>
      <c r="X30" s="3"/>
    </row>
    <row r="31" spans="1:24" ht="26.25" customHeight="1">
      <c r="A31" s="32">
        <v>27</v>
      </c>
      <c r="B31" s="32">
        <v>484642</v>
      </c>
      <c r="C31" s="32">
        <v>1501360137</v>
      </c>
      <c r="D31" s="32" t="s">
        <v>126</v>
      </c>
      <c r="E31" s="32">
        <v>76</v>
      </c>
      <c r="F31" s="38">
        <v>21</v>
      </c>
      <c r="G31" s="39">
        <v>75</v>
      </c>
      <c r="H31" s="39">
        <v>75</v>
      </c>
      <c r="I31" s="40">
        <v>22</v>
      </c>
      <c r="J31" s="41">
        <v>74</v>
      </c>
      <c r="K31" s="39">
        <v>43</v>
      </c>
      <c r="L31" s="40">
        <v>22</v>
      </c>
      <c r="M31" s="39">
        <v>24</v>
      </c>
      <c r="N31" s="40">
        <v>24</v>
      </c>
      <c r="O31" s="39">
        <v>23</v>
      </c>
      <c r="P31" s="40">
        <v>22</v>
      </c>
      <c r="Q31" s="38">
        <v>48</v>
      </c>
      <c r="R31" s="42">
        <v>22</v>
      </c>
      <c r="S31" s="42">
        <v>42</v>
      </c>
      <c r="T31" s="42">
        <v>46</v>
      </c>
      <c r="U31" s="37">
        <f t="shared" si="0"/>
        <v>659</v>
      </c>
      <c r="V31" s="37">
        <f t="shared" si="1"/>
        <v>82.38000000000001</v>
      </c>
      <c r="W31" s="42" t="s">
        <v>25</v>
      </c>
      <c r="X31" s="3"/>
    </row>
    <row r="32" spans="1:24" ht="26.25" customHeight="1">
      <c r="A32" s="32">
        <v>28</v>
      </c>
      <c r="B32" s="32">
        <v>484643</v>
      </c>
      <c r="C32" s="32">
        <v>1501360140</v>
      </c>
      <c r="D32" s="32" t="s">
        <v>127</v>
      </c>
      <c r="E32" s="32">
        <v>54</v>
      </c>
      <c r="F32" s="38">
        <v>20</v>
      </c>
      <c r="G32" s="39">
        <v>50</v>
      </c>
      <c r="H32" s="39">
        <v>60</v>
      </c>
      <c r="I32" s="40">
        <v>22</v>
      </c>
      <c r="J32" s="41">
        <v>54</v>
      </c>
      <c r="K32" s="39">
        <v>42</v>
      </c>
      <c r="L32" s="40">
        <v>22</v>
      </c>
      <c r="M32" s="39">
        <v>23</v>
      </c>
      <c r="N32" s="40">
        <v>23</v>
      </c>
      <c r="O32" s="39">
        <v>21</v>
      </c>
      <c r="P32" s="40">
        <v>22</v>
      </c>
      <c r="Q32" s="38">
        <v>46</v>
      </c>
      <c r="R32" s="42">
        <v>21</v>
      </c>
      <c r="S32" s="42">
        <v>44</v>
      </c>
      <c r="T32" s="42">
        <v>39</v>
      </c>
      <c r="U32" s="37">
        <f t="shared" si="0"/>
        <v>563</v>
      </c>
      <c r="V32" s="37">
        <f t="shared" si="1"/>
        <v>70.38000000000001</v>
      </c>
      <c r="W32" s="42" t="s">
        <v>30</v>
      </c>
      <c r="X32" s="3"/>
    </row>
    <row r="33" spans="1:24" ht="26.25" customHeight="1">
      <c r="A33" s="32">
        <v>29</v>
      </c>
      <c r="B33" s="32">
        <v>484644</v>
      </c>
      <c r="C33" s="32">
        <v>1501360144</v>
      </c>
      <c r="D33" s="32" t="s">
        <v>128</v>
      </c>
      <c r="E33" s="32">
        <v>51</v>
      </c>
      <c r="F33" s="38">
        <v>21</v>
      </c>
      <c r="G33" s="39">
        <v>45</v>
      </c>
      <c r="H33" s="39">
        <v>10</v>
      </c>
      <c r="I33" s="40">
        <v>23</v>
      </c>
      <c r="J33" s="41">
        <v>44</v>
      </c>
      <c r="K33" s="39">
        <v>44</v>
      </c>
      <c r="L33" s="40">
        <v>23</v>
      </c>
      <c r="M33" s="39">
        <v>24</v>
      </c>
      <c r="N33" s="40">
        <v>24</v>
      </c>
      <c r="O33" s="39">
        <v>23</v>
      </c>
      <c r="P33" s="40">
        <v>23</v>
      </c>
      <c r="Q33" s="38">
        <v>47</v>
      </c>
      <c r="R33" s="42">
        <v>23</v>
      </c>
      <c r="S33" s="42">
        <v>42</v>
      </c>
      <c r="T33" s="42">
        <v>44</v>
      </c>
      <c r="U33" s="37">
        <f t="shared" si="0"/>
        <v>511</v>
      </c>
      <c r="V33" s="37">
        <f t="shared" si="1"/>
        <v>63.879999999999995</v>
      </c>
      <c r="W33" s="42" t="s">
        <v>23</v>
      </c>
      <c r="X33" s="3"/>
    </row>
    <row r="34" spans="1:24" ht="26.25" customHeight="1">
      <c r="A34" s="32">
        <v>30</v>
      </c>
      <c r="B34" s="32">
        <v>484645</v>
      </c>
      <c r="C34" s="32">
        <v>1501360148</v>
      </c>
      <c r="D34" s="32" t="s">
        <v>129</v>
      </c>
      <c r="E34" s="32">
        <v>60</v>
      </c>
      <c r="F34" s="38">
        <v>21</v>
      </c>
      <c r="G34" s="39">
        <v>43</v>
      </c>
      <c r="H34" s="39">
        <v>51</v>
      </c>
      <c r="I34" s="40">
        <v>22</v>
      </c>
      <c r="J34" s="41">
        <v>40</v>
      </c>
      <c r="K34" s="39">
        <v>40</v>
      </c>
      <c r="L34" s="40">
        <v>21</v>
      </c>
      <c r="M34" s="39">
        <v>22</v>
      </c>
      <c r="N34" s="40">
        <v>23</v>
      </c>
      <c r="O34" s="39">
        <v>21</v>
      </c>
      <c r="P34" s="40">
        <v>22</v>
      </c>
      <c r="Q34" s="38">
        <v>45</v>
      </c>
      <c r="R34" s="42">
        <v>21</v>
      </c>
      <c r="S34" s="42">
        <v>42</v>
      </c>
      <c r="T34" s="42">
        <v>34</v>
      </c>
      <c r="U34" s="37">
        <f t="shared" si="0"/>
        <v>528</v>
      </c>
      <c r="V34" s="37">
        <f t="shared" si="1"/>
        <v>66</v>
      </c>
      <c r="W34" s="42" t="s">
        <v>30</v>
      </c>
      <c r="X34" s="3"/>
    </row>
    <row r="35" spans="1:24" ht="26.25" customHeight="1">
      <c r="A35" s="32">
        <v>31</v>
      </c>
      <c r="B35" s="32">
        <v>484646</v>
      </c>
      <c r="C35" s="32">
        <v>1501360151</v>
      </c>
      <c r="D35" s="32" t="s">
        <v>130</v>
      </c>
      <c r="E35" s="32">
        <v>80</v>
      </c>
      <c r="F35" s="38">
        <v>21</v>
      </c>
      <c r="G35" s="39">
        <v>71</v>
      </c>
      <c r="H35" s="39">
        <v>54</v>
      </c>
      <c r="I35" s="40">
        <v>22</v>
      </c>
      <c r="J35" s="41">
        <v>70</v>
      </c>
      <c r="K35" s="39">
        <v>40</v>
      </c>
      <c r="L35" s="40">
        <v>22</v>
      </c>
      <c r="M35" s="39">
        <v>23</v>
      </c>
      <c r="N35" s="40">
        <v>23</v>
      </c>
      <c r="O35" s="39">
        <v>21</v>
      </c>
      <c r="P35" s="40">
        <v>22</v>
      </c>
      <c r="Q35" s="38">
        <v>47</v>
      </c>
      <c r="R35" s="42">
        <v>23</v>
      </c>
      <c r="S35" s="42">
        <v>44</v>
      </c>
      <c r="T35" s="42">
        <v>43</v>
      </c>
      <c r="U35" s="37">
        <f t="shared" si="0"/>
        <v>626</v>
      </c>
      <c r="V35" s="37">
        <f t="shared" si="1"/>
        <v>78.25</v>
      </c>
      <c r="W35" s="42" t="s">
        <v>25</v>
      </c>
      <c r="X35" s="3"/>
    </row>
    <row r="36" spans="1:24" ht="26.25" customHeight="1">
      <c r="A36" s="32">
        <v>32</v>
      </c>
      <c r="B36" s="32">
        <v>484647</v>
      </c>
      <c r="C36" s="32">
        <v>1501360162</v>
      </c>
      <c r="D36" s="32" t="s">
        <v>131</v>
      </c>
      <c r="E36" s="32">
        <v>47</v>
      </c>
      <c r="F36" s="38">
        <v>18</v>
      </c>
      <c r="G36" s="39">
        <v>26</v>
      </c>
      <c r="H36" s="39">
        <v>22</v>
      </c>
      <c r="I36" s="40">
        <v>21</v>
      </c>
      <c r="J36" s="41">
        <v>50</v>
      </c>
      <c r="K36" s="39">
        <v>41</v>
      </c>
      <c r="L36" s="40">
        <v>22</v>
      </c>
      <c r="M36" s="39">
        <v>21</v>
      </c>
      <c r="N36" s="40">
        <v>22</v>
      </c>
      <c r="O36" s="39">
        <v>20</v>
      </c>
      <c r="P36" s="40">
        <v>22</v>
      </c>
      <c r="Q36" s="38">
        <v>47</v>
      </c>
      <c r="R36" s="42">
        <v>20</v>
      </c>
      <c r="S36" s="42">
        <v>36</v>
      </c>
      <c r="T36" s="42">
        <v>29</v>
      </c>
      <c r="U36" s="37">
        <f t="shared" si="0"/>
        <v>464</v>
      </c>
      <c r="V36" s="37">
        <f t="shared" si="1"/>
        <v>58</v>
      </c>
      <c r="W36" s="42" t="s">
        <v>23</v>
      </c>
      <c r="X36" s="3"/>
    </row>
    <row r="37" spans="1:24" ht="26.25" customHeight="1">
      <c r="A37" s="32">
        <v>33</v>
      </c>
      <c r="B37" s="32">
        <v>484648</v>
      </c>
      <c r="C37" s="32">
        <v>1501360164</v>
      </c>
      <c r="D37" s="32" t="s">
        <v>132</v>
      </c>
      <c r="E37" s="32">
        <v>61</v>
      </c>
      <c r="F37" s="38">
        <v>20</v>
      </c>
      <c r="G37" s="39">
        <v>61</v>
      </c>
      <c r="H37" s="39">
        <v>49</v>
      </c>
      <c r="I37" s="40">
        <v>22</v>
      </c>
      <c r="J37" s="41">
        <v>61</v>
      </c>
      <c r="K37" s="39">
        <v>45</v>
      </c>
      <c r="L37" s="40">
        <v>24</v>
      </c>
      <c r="M37" s="39">
        <v>23</v>
      </c>
      <c r="N37" s="40">
        <v>24</v>
      </c>
      <c r="O37" s="39">
        <v>21</v>
      </c>
      <c r="P37" s="40">
        <v>23</v>
      </c>
      <c r="Q37" s="38">
        <v>46</v>
      </c>
      <c r="R37" s="42">
        <v>23</v>
      </c>
      <c r="S37" s="42">
        <v>41</v>
      </c>
      <c r="T37" s="42">
        <v>42</v>
      </c>
      <c r="U37" s="37">
        <f t="shared" ref="U37:U68" si="2">SUM(E37:T37)</f>
        <v>586</v>
      </c>
      <c r="V37" s="37">
        <f t="shared" ref="V37:V68" si="3">ROUNDUP(((U37*100)/800),2.2)</f>
        <v>73.25</v>
      </c>
      <c r="W37" s="42" t="s">
        <v>30</v>
      </c>
      <c r="X37" s="3"/>
    </row>
    <row r="38" spans="1:24" ht="26.25" customHeight="1">
      <c r="A38" s="32">
        <v>34</v>
      </c>
      <c r="B38" s="32">
        <v>484649</v>
      </c>
      <c r="C38" s="32">
        <v>1501360166</v>
      </c>
      <c r="D38" s="32" t="s">
        <v>133</v>
      </c>
      <c r="E38" s="32">
        <v>69</v>
      </c>
      <c r="F38" s="38">
        <v>19</v>
      </c>
      <c r="G38" s="39">
        <v>55</v>
      </c>
      <c r="H38" s="39">
        <v>48</v>
      </c>
      <c r="I38" s="40">
        <v>21</v>
      </c>
      <c r="J38" s="41">
        <v>40</v>
      </c>
      <c r="K38" s="39">
        <v>43</v>
      </c>
      <c r="L38" s="40">
        <v>22</v>
      </c>
      <c r="M38" s="39">
        <v>22</v>
      </c>
      <c r="N38" s="40">
        <v>23</v>
      </c>
      <c r="O38" s="39">
        <v>20</v>
      </c>
      <c r="P38" s="40">
        <v>22</v>
      </c>
      <c r="Q38" s="38">
        <v>45</v>
      </c>
      <c r="R38" s="42">
        <v>21</v>
      </c>
      <c r="S38" s="42">
        <v>42</v>
      </c>
      <c r="T38" s="42">
        <v>32</v>
      </c>
      <c r="U38" s="37">
        <f t="shared" si="2"/>
        <v>544</v>
      </c>
      <c r="V38" s="37">
        <f t="shared" si="3"/>
        <v>68</v>
      </c>
      <c r="W38" s="42" t="s">
        <v>30</v>
      </c>
      <c r="X38" s="3"/>
    </row>
    <row r="39" spans="1:24" ht="26.25" customHeight="1">
      <c r="A39" s="32">
        <v>35</v>
      </c>
      <c r="B39" s="32">
        <v>484650</v>
      </c>
      <c r="C39" s="32">
        <v>1501360169</v>
      </c>
      <c r="D39" s="32" t="s">
        <v>134</v>
      </c>
      <c r="E39" s="32">
        <v>50</v>
      </c>
      <c r="F39" s="38">
        <v>19</v>
      </c>
      <c r="G39" s="39">
        <v>3</v>
      </c>
      <c r="H39" s="39">
        <v>40</v>
      </c>
      <c r="I39" s="40">
        <v>22</v>
      </c>
      <c r="J39" s="41">
        <v>9</v>
      </c>
      <c r="K39" s="39">
        <v>42</v>
      </c>
      <c r="L39" s="40">
        <v>22</v>
      </c>
      <c r="M39" s="39">
        <v>21</v>
      </c>
      <c r="N39" s="40">
        <v>22</v>
      </c>
      <c r="O39" s="39">
        <v>21</v>
      </c>
      <c r="P39" s="40">
        <v>23</v>
      </c>
      <c r="Q39" s="38">
        <v>45</v>
      </c>
      <c r="R39" s="42">
        <v>23</v>
      </c>
      <c r="S39" s="42">
        <v>40</v>
      </c>
      <c r="T39" s="42">
        <v>27</v>
      </c>
      <c r="U39" s="37">
        <f t="shared" si="2"/>
        <v>429</v>
      </c>
      <c r="V39" s="37">
        <f t="shared" si="3"/>
        <v>53.629999999999995</v>
      </c>
      <c r="W39" s="42" t="s">
        <v>23</v>
      </c>
      <c r="X39" s="3"/>
    </row>
    <row r="40" spans="1:24" ht="26.25" customHeight="1">
      <c r="A40" s="32">
        <v>36</v>
      </c>
      <c r="B40" s="32">
        <v>484651</v>
      </c>
      <c r="C40" s="32">
        <v>1501360184</v>
      </c>
      <c r="D40" s="32" t="s">
        <v>135</v>
      </c>
      <c r="E40" s="32">
        <v>66</v>
      </c>
      <c r="F40" s="38">
        <v>21</v>
      </c>
      <c r="G40" s="39">
        <v>62</v>
      </c>
      <c r="H40" s="39">
        <v>67</v>
      </c>
      <c r="I40" s="40">
        <v>24</v>
      </c>
      <c r="J40" s="41">
        <v>68</v>
      </c>
      <c r="K40" s="39">
        <v>45</v>
      </c>
      <c r="L40" s="40">
        <v>24</v>
      </c>
      <c r="M40" s="39">
        <v>23</v>
      </c>
      <c r="N40" s="40">
        <v>24</v>
      </c>
      <c r="O40" s="39">
        <v>23</v>
      </c>
      <c r="P40" s="40">
        <v>23</v>
      </c>
      <c r="Q40" s="38">
        <v>48</v>
      </c>
      <c r="R40" s="42">
        <v>23</v>
      </c>
      <c r="S40" s="42">
        <v>42</v>
      </c>
      <c r="T40" s="42">
        <v>45</v>
      </c>
      <c r="U40" s="37">
        <f t="shared" si="2"/>
        <v>628</v>
      </c>
      <c r="V40" s="37">
        <f t="shared" si="3"/>
        <v>78.5</v>
      </c>
      <c r="W40" s="42" t="s">
        <v>25</v>
      </c>
      <c r="X40" s="3"/>
    </row>
    <row r="41" spans="1:24" ht="26.25" customHeight="1">
      <c r="A41" s="32">
        <v>37</v>
      </c>
      <c r="B41" s="32">
        <v>484652</v>
      </c>
      <c r="C41" s="32">
        <v>1501360186</v>
      </c>
      <c r="D41" s="32" t="s">
        <v>136</v>
      </c>
      <c r="E41" s="32">
        <v>55</v>
      </c>
      <c r="F41" s="38">
        <v>18</v>
      </c>
      <c r="G41" s="39">
        <v>40</v>
      </c>
      <c r="H41" s="39">
        <v>20</v>
      </c>
      <c r="I41" s="40">
        <v>22</v>
      </c>
      <c r="J41" s="41">
        <v>30</v>
      </c>
      <c r="K41" s="39">
        <v>42</v>
      </c>
      <c r="L41" s="40">
        <v>22</v>
      </c>
      <c r="M41" s="39">
        <v>22</v>
      </c>
      <c r="N41" s="40">
        <v>22</v>
      </c>
      <c r="O41" s="39">
        <v>23</v>
      </c>
      <c r="P41" s="40">
        <v>23</v>
      </c>
      <c r="Q41" s="38">
        <v>45</v>
      </c>
      <c r="R41" s="42">
        <v>22</v>
      </c>
      <c r="S41" s="42">
        <v>40</v>
      </c>
      <c r="T41" s="42">
        <v>32</v>
      </c>
      <c r="U41" s="37">
        <f t="shared" si="2"/>
        <v>478</v>
      </c>
      <c r="V41" s="37">
        <f t="shared" si="3"/>
        <v>59.75</v>
      </c>
      <c r="W41" s="42" t="s">
        <v>23</v>
      </c>
      <c r="X41" s="3"/>
    </row>
    <row r="42" spans="1:24" ht="26.25" customHeight="1">
      <c r="A42" s="32">
        <v>38</v>
      </c>
      <c r="B42" s="32">
        <v>484653</v>
      </c>
      <c r="C42" s="32">
        <v>1501360188</v>
      </c>
      <c r="D42" s="32" t="s">
        <v>137</v>
      </c>
      <c r="E42" s="32">
        <v>41</v>
      </c>
      <c r="F42" s="38">
        <v>17</v>
      </c>
      <c r="G42" s="39">
        <v>12</v>
      </c>
      <c r="H42" s="39">
        <v>20</v>
      </c>
      <c r="I42" s="40">
        <v>21</v>
      </c>
      <c r="J42" s="41">
        <v>6</v>
      </c>
      <c r="K42" s="39">
        <v>38</v>
      </c>
      <c r="L42" s="40">
        <v>20</v>
      </c>
      <c r="M42" s="39">
        <v>20</v>
      </c>
      <c r="N42" s="40">
        <v>21</v>
      </c>
      <c r="O42" s="39">
        <v>19</v>
      </c>
      <c r="P42" s="40">
        <v>21</v>
      </c>
      <c r="Q42" s="38">
        <v>44</v>
      </c>
      <c r="R42" s="42">
        <v>19</v>
      </c>
      <c r="S42" s="42">
        <v>37</v>
      </c>
      <c r="T42" s="42">
        <v>16</v>
      </c>
      <c r="U42" s="37">
        <f t="shared" si="2"/>
        <v>372</v>
      </c>
      <c r="V42" s="37">
        <f t="shared" si="3"/>
        <v>46.5</v>
      </c>
      <c r="W42" s="42" t="s">
        <v>40</v>
      </c>
      <c r="X42" s="3"/>
    </row>
    <row r="43" spans="1:24" ht="26.25" customHeight="1">
      <c r="A43" s="32">
        <v>39</v>
      </c>
      <c r="B43" s="32">
        <v>484654</v>
      </c>
      <c r="C43" s="32">
        <v>1501360189</v>
      </c>
      <c r="D43" s="32" t="s">
        <v>138</v>
      </c>
      <c r="E43" s="32">
        <v>42</v>
      </c>
      <c r="F43" s="38">
        <v>19</v>
      </c>
      <c r="G43" s="39">
        <v>40</v>
      </c>
      <c r="H43" s="39">
        <v>40</v>
      </c>
      <c r="I43" s="40">
        <v>19</v>
      </c>
      <c r="J43" s="41">
        <v>61</v>
      </c>
      <c r="K43" s="39">
        <v>36</v>
      </c>
      <c r="L43" s="40">
        <v>20</v>
      </c>
      <c r="M43" s="39">
        <v>20</v>
      </c>
      <c r="N43" s="40">
        <v>21</v>
      </c>
      <c r="O43" s="39">
        <v>19</v>
      </c>
      <c r="P43" s="40">
        <v>21</v>
      </c>
      <c r="Q43" s="38">
        <v>44</v>
      </c>
      <c r="R43" s="42">
        <v>18</v>
      </c>
      <c r="S43" s="42">
        <v>38</v>
      </c>
      <c r="T43" s="42">
        <v>28</v>
      </c>
      <c r="U43" s="37">
        <f t="shared" si="2"/>
        <v>486</v>
      </c>
      <c r="V43" s="37">
        <f t="shared" si="3"/>
        <v>60.75</v>
      </c>
      <c r="W43" s="42" t="s">
        <v>30</v>
      </c>
      <c r="X43" s="3"/>
    </row>
    <row r="44" spans="1:24" ht="26.25" customHeight="1">
      <c r="A44" s="32">
        <v>40</v>
      </c>
      <c r="B44" s="32">
        <v>484655</v>
      </c>
      <c r="C44" s="32">
        <v>1501360191</v>
      </c>
      <c r="D44" s="32" t="s">
        <v>139</v>
      </c>
      <c r="E44" s="32">
        <v>62</v>
      </c>
      <c r="F44" s="38">
        <v>19</v>
      </c>
      <c r="G44" s="39">
        <v>52</v>
      </c>
      <c r="H44" s="39">
        <v>47</v>
      </c>
      <c r="I44" s="40">
        <v>21</v>
      </c>
      <c r="J44" s="41">
        <v>48</v>
      </c>
      <c r="K44" s="39">
        <v>42</v>
      </c>
      <c r="L44" s="40">
        <v>21</v>
      </c>
      <c r="M44" s="39">
        <v>21</v>
      </c>
      <c r="N44" s="40">
        <v>23</v>
      </c>
      <c r="O44" s="39">
        <v>19</v>
      </c>
      <c r="P44" s="40">
        <v>23</v>
      </c>
      <c r="Q44" s="38">
        <v>44</v>
      </c>
      <c r="R44" s="42">
        <v>21</v>
      </c>
      <c r="S44" s="42">
        <v>42</v>
      </c>
      <c r="T44" s="42">
        <v>33</v>
      </c>
      <c r="U44" s="37">
        <f t="shared" si="2"/>
        <v>538</v>
      </c>
      <c r="V44" s="37">
        <f t="shared" si="3"/>
        <v>67.25</v>
      </c>
      <c r="W44" s="42" t="s">
        <v>30</v>
      </c>
      <c r="X44" s="3"/>
    </row>
    <row r="45" spans="1:24" ht="26.25" customHeight="1">
      <c r="A45" s="32">
        <v>41</v>
      </c>
      <c r="B45" s="32">
        <v>484656</v>
      </c>
      <c r="C45" s="32">
        <v>1501360192</v>
      </c>
      <c r="D45" s="32" t="s">
        <v>140</v>
      </c>
      <c r="E45" s="32"/>
      <c r="F45" s="38"/>
      <c r="G45" s="39"/>
      <c r="H45" s="39"/>
      <c r="I45" s="40"/>
      <c r="J45" s="41"/>
      <c r="K45" s="39"/>
      <c r="L45" s="40"/>
      <c r="M45" s="39"/>
      <c r="N45" s="40"/>
      <c r="O45" s="39"/>
      <c r="P45" s="40"/>
      <c r="Q45" s="38"/>
      <c r="R45" s="42"/>
      <c r="S45" s="42"/>
      <c r="T45" s="42"/>
      <c r="U45" s="37">
        <f t="shared" si="2"/>
        <v>0</v>
      </c>
      <c r="V45" s="37">
        <f t="shared" si="3"/>
        <v>0</v>
      </c>
      <c r="W45" s="42"/>
      <c r="X45" s="3"/>
    </row>
    <row r="46" spans="1:24" ht="26.25" customHeight="1">
      <c r="A46" s="32">
        <v>42</v>
      </c>
      <c r="B46" s="32">
        <v>484657</v>
      </c>
      <c r="C46" s="32">
        <v>1501360193</v>
      </c>
      <c r="D46" s="32" t="s">
        <v>141</v>
      </c>
      <c r="E46" s="32">
        <v>78</v>
      </c>
      <c r="F46" s="38">
        <v>21</v>
      </c>
      <c r="G46" s="39">
        <v>70</v>
      </c>
      <c r="H46" s="39">
        <v>79</v>
      </c>
      <c r="I46" s="40">
        <v>23</v>
      </c>
      <c r="J46" s="41">
        <v>81</v>
      </c>
      <c r="K46" s="39">
        <v>45</v>
      </c>
      <c r="L46" s="40">
        <v>24</v>
      </c>
      <c r="M46" s="39">
        <v>24</v>
      </c>
      <c r="N46" s="40">
        <v>24</v>
      </c>
      <c r="O46" s="39">
        <v>24</v>
      </c>
      <c r="P46" s="40">
        <v>21</v>
      </c>
      <c r="Q46" s="38">
        <v>49</v>
      </c>
      <c r="R46" s="42">
        <v>23</v>
      </c>
      <c r="S46" s="42">
        <v>45</v>
      </c>
      <c r="T46" s="42">
        <v>45</v>
      </c>
      <c r="U46" s="37">
        <f t="shared" si="2"/>
        <v>676</v>
      </c>
      <c r="V46" s="37">
        <f t="shared" si="3"/>
        <v>84.5</v>
      </c>
      <c r="W46" s="42" t="s">
        <v>25</v>
      </c>
      <c r="X46" s="3"/>
    </row>
    <row r="47" spans="1:24" ht="26.25" customHeight="1">
      <c r="A47" s="32">
        <v>43</v>
      </c>
      <c r="B47" s="32">
        <v>484658</v>
      </c>
      <c r="C47" s="32">
        <v>1501360194</v>
      </c>
      <c r="D47" s="32" t="s">
        <v>142</v>
      </c>
      <c r="E47" s="32">
        <v>40</v>
      </c>
      <c r="F47" s="38">
        <v>19</v>
      </c>
      <c r="G47" s="39">
        <v>44</v>
      </c>
      <c r="H47" s="39">
        <v>30</v>
      </c>
      <c r="I47" s="40">
        <v>20</v>
      </c>
      <c r="J47" s="41">
        <v>18</v>
      </c>
      <c r="K47" s="39">
        <v>42</v>
      </c>
      <c r="L47" s="40">
        <v>21</v>
      </c>
      <c r="M47" s="39">
        <v>21</v>
      </c>
      <c r="N47" s="40">
        <v>21</v>
      </c>
      <c r="O47" s="39">
        <v>20</v>
      </c>
      <c r="P47" s="40">
        <v>22</v>
      </c>
      <c r="Q47" s="38">
        <v>47</v>
      </c>
      <c r="R47" s="42">
        <v>20</v>
      </c>
      <c r="S47" s="42">
        <v>37</v>
      </c>
      <c r="T47" s="42">
        <v>23</v>
      </c>
      <c r="U47" s="37">
        <f t="shared" si="2"/>
        <v>445</v>
      </c>
      <c r="V47" s="37">
        <f t="shared" si="3"/>
        <v>55.629999999999995</v>
      </c>
      <c r="W47" s="42" t="s">
        <v>23</v>
      </c>
      <c r="X47" s="3"/>
    </row>
    <row r="48" spans="1:24" ht="26.25" customHeight="1">
      <c r="A48" s="32">
        <v>44</v>
      </c>
      <c r="B48" s="32">
        <v>484659</v>
      </c>
      <c r="C48" s="32">
        <v>1501360196</v>
      </c>
      <c r="D48" s="32" t="s">
        <v>143</v>
      </c>
      <c r="E48" s="32">
        <v>51</v>
      </c>
      <c r="F48" s="38">
        <v>18</v>
      </c>
      <c r="G48" s="39">
        <v>47</v>
      </c>
      <c r="H48" s="39">
        <v>33</v>
      </c>
      <c r="I48" s="40">
        <v>21</v>
      </c>
      <c r="J48" s="41">
        <v>45</v>
      </c>
      <c r="K48" s="39">
        <v>40</v>
      </c>
      <c r="L48" s="40">
        <v>20</v>
      </c>
      <c r="M48" s="39">
        <v>22</v>
      </c>
      <c r="N48" s="40">
        <v>23</v>
      </c>
      <c r="O48" s="39">
        <v>19</v>
      </c>
      <c r="P48" s="40">
        <v>21</v>
      </c>
      <c r="Q48" s="38">
        <v>46</v>
      </c>
      <c r="R48" s="42">
        <v>21</v>
      </c>
      <c r="S48" s="42">
        <v>39</v>
      </c>
      <c r="T48" s="42">
        <v>26</v>
      </c>
      <c r="U48" s="37">
        <f t="shared" si="2"/>
        <v>492</v>
      </c>
      <c r="V48" s="37">
        <f t="shared" si="3"/>
        <v>61.5</v>
      </c>
      <c r="W48" s="42" t="s">
        <v>28</v>
      </c>
      <c r="X48" s="3"/>
    </row>
    <row r="49" spans="1:24" ht="26.25" customHeight="1">
      <c r="A49" s="32">
        <v>45</v>
      </c>
      <c r="B49" s="32">
        <v>484660</v>
      </c>
      <c r="C49" s="32">
        <v>1501360199</v>
      </c>
      <c r="D49" s="32" t="s">
        <v>144</v>
      </c>
      <c r="E49" s="32">
        <v>43</v>
      </c>
      <c r="F49" s="38">
        <v>18</v>
      </c>
      <c r="G49" s="39">
        <v>41</v>
      </c>
      <c r="H49" s="39">
        <v>31</v>
      </c>
      <c r="I49" s="40">
        <v>21</v>
      </c>
      <c r="J49" s="41">
        <v>49</v>
      </c>
      <c r="K49" s="39">
        <v>40</v>
      </c>
      <c r="L49" s="40">
        <v>22</v>
      </c>
      <c r="M49" s="39">
        <v>22</v>
      </c>
      <c r="N49" s="40">
        <v>23</v>
      </c>
      <c r="O49" s="39">
        <v>20</v>
      </c>
      <c r="P49" s="40">
        <v>21</v>
      </c>
      <c r="Q49" s="38">
        <v>45</v>
      </c>
      <c r="R49" s="42">
        <v>22</v>
      </c>
      <c r="S49" s="42">
        <v>38</v>
      </c>
      <c r="T49" s="42">
        <v>27</v>
      </c>
      <c r="U49" s="37">
        <f t="shared" si="2"/>
        <v>483</v>
      </c>
      <c r="V49" s="37">
        <f t="shared" si="3"/>
        <v>60.379999999999995</v>
      </c>
      <c r="W49" s="42" t="s">
        <v>28</v>
      </c>
      <c r="X49" s="3"/>
    </row>
    <row r="50" spans="1:24" ht="26.25" customHeight="1">
      <c r="A50" s="32">
        <v>46</v>
      </c>
      <c r="B50" s="32">
        <v>484661</v>
      </c>
      <c r="C50" s="32">
        <v>1501360200</v>
      </c>
      <c r="D50" s="32" t="s">
        <v>145</v>
      </c>
      <c r="E50" s="32">
        <v>52</v>
      </c>
      <c r="F50" s="38">
        <v>20</v>
      </c>
      <c r="G50" s="39">
        <v>53</v>
      </c>
      <c r="H50" s="39">
        <v>52</v>
      </c>
      <c r="I50" s="40">
        <v>22</v>
      </c>
      <c r="J50" s="41">
        <v>25</v>
      </c>
      <c r="K50" s="39">
        <v>42</v>
      </c>
      <c r="L50" s="40">
        <v>23</v>
      </c>
      <c r="M50" s="39">
        <v>23</v>
      </c>
      <c r="N50" s="40">
        <v>23</v>
      </c>
      <c r="O50" s="39">
        <v>21</v>
      </c>
      <c r="P50" s="40">
        <v>23</v>
      </c>
      <c r="Q50" s="38">
        <v>47</v>
      </c>
      <c r="R50" s="42">
        <v>23</v>
      </c>
      <c r="S50" s="42">
        <v>44</v>
      </c>
      <c r="T50" s="42">
        <v>34</v>
      </c>
      <c r="U50" s="37">
        <f t="shared" si="2"/>
        <v>527</v>
      </c>
      <c r="V50" s="37">
        <f t="shared" si="3"/>
        <v>65.88000000000001</v>
      </c>
      <c r="W50" s="42" t="s">
        <v>23</v>
      </c>
      <c r="X50" s="3"/>
    </row>
    <row r="51" spans="1:24" ht="26.25" customHeight="1">
      <c r="A51" s="32">
        <v>47</v>
      </c>
      <c r="B51" s="32">
        <v>484662</v>
      </c>
      <c r="C51" s="32">
        <v>1501360201</v>
      </c>
      <c r="D51" s="32" t="s">
        <v>146</v>
      </c>
      <c r="E51" s="32">
        <v>50</v>
      </c>
      <c r="F51" s="38">
        <v>19</v>
      </c>
      <c r="G51" s="39">
        <v>44</v>
      </c>
      <c r="H51" s="39">
        <v>34</v>
      </c>
      <c r="I51" s="40">
        <v>22</v>
      </c>
      <c r="J51" s="41">
        <v>22</v>
      </c>
      <c r="K51" s="39">
        <v>43</v>
      </c>
      <c r="L51" s="40">
        <v>22</v>
      </c>
      <c r="M51" s="39">
        <v>21</v>
      </c>
      <c r="N51" s="40">
        <v>22</v>
      </c>
      <c r="O51" s="39">
        <v>20</v>
      </c>
      <c r="P51" s="40">
        <v>21</v>
      </c>
      <c r="Q51" s="38">
        <v>45</v>
      </c>
      <c r="R51" s="42">
        <v>20</v>
      </c>
      <c r="S51" s="42">
        <v>41</v>
      </c>
      <c r="T51" s="42">
        <v>27</v>
      </c>
      <c r="U51" s="37">
        <f t="shared" si="2"/>
        <v>473</v>
      </c>
      <c r="V51" s="37">
        <f t="shared" si="3"/>
        <v>59.129999999999995</v>
      </c>
      <c r="W51" s="42" t="s">
        <v>23</v>
      </c>
      <c r="X51" s="3"/>
    </row>
    <row r="52" spans="1:24" ht="26.25" customHeight="1">
      <c r="A52" s="32">
        <v>48</v>
      </c>
      <c r="B52" s="32">
        <v>484663</v>
      </c>
      <c r="C52" s="32">
        <v>1501360202</v>
      </c>
      <c r="D52" s="32" t="s">
        <v>147</v>
      </c>
      <c r="E52" s="32">
        <v>68</v>
      </c>
      <c r="F52" s="38">
        <v>22</v>
      </c>
      <c r="G52" s="39">
        <v>53</v>
      </c>
      <c r="H52" s="39">
        <v>76</v>
      </c>
      <c r="I52" s="40">
        <v>21</v>
      </c>
      <c r="J52" s="41">
        <v>80</v>
      </c>
      <c r="K52" s="39">
        <v>48</v>
      </c>
      <c r="L52" s="40">
        <v>24</v>
      </c>
      <c r="M52" s="39">
        <v>23</v>
      </c>
      <c r="N52" s="40">
        <v>24</v>
      </c>
      <c r="O52" s="39">
        <v>23</v>
      </c>
      <c r="P52" s="40">
        <v>22</v>
      </c>
      <c r="Q52" s="38">
        <v>46</v>
      </c>
      <c r="R52" s="42">
        <v>23</v>
      </c>
      <c r="S52" s="42">
        <v>44</v>
      </c>
      <c r="T52" s="42">
        <v>45</v>
      </c>
      <c r="U52" s="37">
        <f t="shared" si="2"/>
        <v>642</v>
      </c>
      <c r="V52" s="37">
        <f t="shared" si="3"/>
        <v>80.25</v>
      </c>
      <c r="W52" s="42" t="s">
        <v>25</v>
      </c>
      <c r="X52" s="3"/>
    </row>
    <row r="53" spans="1:24" ht="26.25" customHeight="1">
      <c r="A53" s="32">
        <v>49</v>
      </c>
      <c r="B53" s="32">
        <v>484664</v>
      </c>
      <c r="C53" s="32">
        <v>1501360203</v>
      </c>
      <c r="D53" s="32" t="s">
        <v>148</v>
      </c>
      <c r="E53" s="32">
        <v>84</v>
      </c>
      <c r="F53" s="38">
        <v>22</v>
      </c>
      <c r="G53" s="39">
        <v>72</v>
      </c>
      <c r="H53" s="39">
        <v>57</v>
      </c>
      <c r="I53" s="40">
        <v>24</v>
      </c>
      <c r="J53" s="41">
        <v>85</v>
      </c>
      <c r="K53" s="39">
        <v>49</v>
      </c>
      <c r="L53" s="40">
        <v>25</v>
      </c>
      <c r="M53" s="39">
        <v>23</v>
      </c>
      <c r="N53" s="40">
        <v>24</v>
      </c>
      <c r="O53" s="39">
        <v>24</v>
      </c>
      <c r="P53" s="40">
        <v>22</v>
      </c>
      <c r="Q53" s="38">
        <v>49</v>
      </c>
      <c r="R53" s="42">
        <v>24</v>
      </c>
      <c r="S53" s="42">
        <v>44</v>
      </c>
      <c r="T53" s="42">
        <v>46</v>
      </c>
      <c r="U53" s="37">
        <f t="shared" si="2"/>
        <v>674</v>
      </c>
      <c r="V53" s="37">
        <f t="shared" si="3"/>
        <v>84.25</v>
      </c>
      <c r="W53" s="42" t="s">
        <v>25</v>
      </c>
      <c r="X53" s="3"/>
    </row>
    <row r="54" spans="1:24" ht="26.25" customHeight="1">
      <c r="A54" s="32">
        <v>50</v>
      </c>
      <c r="B54" s="32">
        <v>484665</v>
      </c>
      <c r="C54" s="32">
        <v>1501360204</v>
      </c>
      <c r="D54" s="32" t="s">
        <v>149</v>
      </c>
      <c r="E54" s="32">
        <v>54</v>
      </c>
      <c r="F54" s="38">
        <v>22</v>
      </c>
      <c r="G54" s="39">
        <v>25</v>
      </c>
      <c r="H54" s="39">
        <v>21</v>
      </c>
      <c r="I54" s="40">
        <v>22</v>
      </c>
      <c r="J54" s="41">
        <v>16</v>
      </c>
      <c r="K54" s="39">
        <v>42</v>
      </c>
      <c r="L54" s="40">
        <v>22</v>
      </c>
      <c r="M54" s="39">
        <v>22</v>
      </c>
      <c r="N54" s="40">
        <v>22</v>
      </c>
      <c r="O54" s="39">
        <v>20</v>
      </c>
      <c r="P54" s="40">
        <v>22</v>
      </c>
      <c r="Q54" s="38">
        <v>45</v>
      </c>
      <c r="R54" s="42">
        <v>20</v>
      </c>
      <c r="S54" s="42">
        <v>44</v>
      </c>
      <c r="T54" s="42">
        <v>28</v>
      </c>
      <c r="U54" s="37">
        <f t="shared" si="2"/>
        <v>447</v>
      </c>
      <c r="V54" s="37">
        <f t="shared" si="3"/>
        <v>55.879999999999995</v>
      </c>
      <c r="W54" s="42" t="s">
        <v>40</v>
      </c>
      <c r="X54" s="3"/>
    </row>
    <row r="55" spans="1:24" ht="26.25" customHeight="1">
      <c r="A55" s="32">
        <v>51</v>
      </c>
      <c r="B55" s="32">
        <v>484666</v>
      </c>
      <c r="C55" s="32">
        <v>1501360206</v>
      </c>
      <c r="D55" s="32" t="s">
        <v>150</v>
      </c>
      <c r="E55" s="32">
        <v>40</v>
      </c>
      <c r="F55" s="38">
        <v>20</v>
      </c>
      <c r="G55" s="39">
        <v>47</v>
      </c>
      <c r="H55" s="39">
        <v>30</v>
      </c>
      <c r="I55" s="40">
        <v>22</v>
      </c>
      <c r="J55" s="41">
        <v>40</v>
      </c>
      <c r="K55" s="39">
        <v>46</v>
      </c>
      <c r="L55" s="40">
        <v>23</v>
      </c>
      <c r="M55" s="39">
        <v>22</v>
      </c>
      <c r="N55" s="40">
        <v>23</v>
      </c>
      <c r="O55" s="39">
        <v>22</v>
      </c>
      <c r="P55" s="40">
        <v>22</v>
      </c>
      <c r="Q55" s="38">
        <v>47</v>
      </c>
      <c r="R55" s="42">
        <v>22</v>
      </c>
      <c r="S55" s="42">
        <v>42</v>
      </c>
      <c r="T55" s="42">
        <v>36</v>
      </c>
      <c r="U55" s="37">
        <f t="shared" si="2"/>
        <v>504</v>
      </c>
      <c r="V55" s="37">
        <f t="shared" si="3"/>
        <v>63</v>
      </c>
      <c r="W55" s="42" t="s">
        <v>28</v>
      </c>
      <c r="X55" s="3"/>
    </row>
    <row r="56" spans="1:24" ht="26.25" customHeight="1">
      <c r="A56" s="32">
        <v>52</v>
      </c>
      <c r="B56" s="32">
        <v>484667</v>
      </c>
      <c r="C56" s="32">
        <v>1501360207</v>
      </c>
      <c r="D56" s="32" t="s">
        <v>151</v>
      </c>
      <c r="E56" s="32">
        <v>73</v>
      </c>
      <c r="F56" s="38">
        <v>20</v>
      </c>
      <c r="G56" s="39">
        <v>62</v>
      </c>
      <c r="H56" s="39">
        <v>47</v>
      </c>
      <c r="I56" s="40">
        <v>23</v>
      </c>
      <c r="J56" s="41">
        <v>61</v>
      </c>
      <c r="K56" s="39">
        <v>42</v>
      </c>
      <c r="L56" s="40">
        <v>22</v>
      </c>
      <c r="M56" s="39">
        <v>23</v>
      </c>
      <c r="N56" s="40">
        <v>23</v>
      </c>
      <c r="O56" s="39">
        <v>22</v>
      </c>
      <c r="P56" s="40">
        <v>23</v>
      </c>
      <c r="Q56" s="38">
        <v>46</v>
      </c>
      <c r="R56" s="42">
        <v>22</v>
      </c>
      <c r="S56" s="42">
        <v>41</v>
      </c>
      <c r="T56" s="42">
        <v>42</v>
      </c>
      <c r="U56" s="37">
        <f t="shared" si="2"/>
        <v>592</v>
      </c>
      <c r="V56" s="37">
        <f t="shared" si="3"/>
        <v>74</v>
      </c>
      <c r="W56" s="42" t="s">
        <v>30</v>
      </c>
      <c r="X56" s="3"/>
    </row>
    <row r="57" spans="1:24" ht="26.25" customHeight="1">
      <c r="A57" s="32">
        <v>53</v>
      </c>
      <c r="B57" s="32">
        <v>484668</v>
      </c>
      <c r="C57" s="32">
        <v>1501360208</v>
      </c>
      <c r="D57" s="32" t="s">
        <v>152</v>
      </c>
      <c r="E57" s="32">
        <v>85</v>
      </c>
      <c r="F57" s="38">
        <v>20</v>
      </c>
      <c r="G57" s="39">
        <v>63</v>
      </c>
      <c r="H57" s="39">
        <v>56</v>
      </c>
      <c r="I57" s="40">
        <v>18</v>
      </c>
      <c r="J57" s="41">
        <v>46</v>
      </c>
      <c r="K57" s="39">
        <v>44</v>
      </c>
      <c r="L57" s="40">
        <v>22</v>
      </c>
      <c r="M57" s="39">
        <v>22</v>
      </c>
      <c r="N57" s="40">
        <v>23</v>
      </c>
      <c r="O57" s="39">
        <v>21</v>
      </c>
      <c r="P57" s="40">
        <v>22</v>
      </c>
      <c r="Q57" s="38">
        <v>46</v>
      </c>
      <c r="R57" s="42">
        <v>19</v>
      </c>
      <c r="S57" s="42">
        <v>41</v>
      </c>
      <c r="T57" s="42">
        <v>37</v>
      </c>
      <c r="U57" s="37">
        <f t="shared" si="2"/>
        <v>585</v>
      </c>
      <c r="V57" s="37">
        <f t="shared" si="3"/>
        <v>73.13000000000001</v>
      </c>
      <c r="W57" s="42" t="s">
        <v>30</v>
      </c>
      <c r="X57" s="3"/>
    </row>
    <row r="58" spans="1:24" ht="26.25" customHeight="1">
      <c r="A58" s="32">
        <v>54</v>
      </c>
      <c r="B58" s="32">
        <v>484669</v>
      </c>
      <c r="C58" s="32">
        <v>1501360209</v>
      </c>
      <c r="D58" s="32" t="s">
        <v>153</v>
      </c>
      <c r="E58" s="32">
        <v>64</v>
      </c>
      <c r="F58" s="38">
        <v>19</v>
      </c>
      <c r="G58" s="39">
        <v>71</v>
      </c>
      <c r="H58" s="39">
        <v>62</v>
      </c>
      <c r="I58" s="40">
        <v>23</v>
      </c>
      <c r="J58" s="41">
        <v>50</v>
      </c>
      <c r="K58" s="39">
        <v>43</v>
      </c>
      <c r="L58" s="40">
        <v>23</v>
      </c>
      <c r="M58" s="39">
        <v>22</v>
      </c>
      <c r="N58" s="40">
        <v>23</v>
      </c>
      <c r="O58" s="39">
        <v>21</v>
      </c>
      <c r="P58" s="40">
        <v>22</v>
      </c>
      <c r="Q58" s="38">
        <v>45</v>
      </c>
      <c r="R58" s="42">
        <v>22</v>
      </c>
      <c r="S58" s="42">
        <v>41</v>
      </c>
      <c r="T58" s="42">
        <v>39</v>
      </c>
      <c r="U58" s="37">
        <f t="shared" si="2"/>
        <v>590</v>
      </c>
      <c r="V58" s="37">
        <f t="shared" si="3"/>
        <v>73.75</v>
      </c>
      <c r="W58" s="42" t="s">
        <v>30</v>
      </c>
      <c r="X58" s="3"/>
    </row>
    <row r="59" spans="1:24" ht="26.25" customHeight="1">
      <c r="A59" s="32">
        <v>55</v>
      </c>
      <c r="B59" s="32">
        <v>484670</v>
      </c>
      <c r="C59" s="32">
        <v>1501360211</v>
      </c>
      <c r="D59" s="32" t="s">
        <v>154</v>
      </c>
      <c r="E59" s="32">
        <v>75</v>
      </c>
      <c r="F59" s="38">
        <v>20</v>
      </c>
      <c r="G59" s="39">
        <v>53</v>
      </c>
      <c r="H59" s="39">
        <v>62</v>
      </c>
      <c r="I59" s="40">
        <v>21</v>
      </c>
      <c r="J59" s="41">
        <v>62</v>
      </c>
      <c r="K59" s="39">
        <v>40</v>
      </c>
      <c r="L59" s="40">
        <v>21</v>
      </c>
      <c r="M59" s="39">
        <v>22</v>
      </c>
      <c r="N59" s="40">
        <v>23</v>
      </c>
      <c r="O59" s="39">
        <v>20</v>
      </c>
      <c r="P59" s="40">
        <v>22</v>
      </c>
      <c r="Q59" s="38">
        <v>46</v>
      </c>
      <c r="R59" s="42">
        <v>23</v>
      </c>
      <c r="S59" s="42">
        <v>40</v>
      </c>
      <c r="T59" s="42">
        <v>34</v>
      </c>
      <c r="U59" s="37">
        <f t="shared" si="2"/>
        <v>584</v>
      </c>
      <c r="V59" s="37">
        <f t="shared" si="3"/>
        <v>73</v>
      </c>
      <c r="W59" s="42" t="s">
        <v>30</v>
      </c>
      <c r="X59" s="3"/>
    </row>
    <row r="60" spans="1:24" ht="23.25" customHeight="1">
      <c r="A60" s="32">
        <v>56</v>
      </c>
      <c r="B60" s="32">
        <v>484671</v>
      </c>
      <c r="C60" s="32">
        <v>1501360212</v>
      </c>
      <c r="D60" s="32" t="s">
        <v>155</v>
      </c>
      <c r="E60" s="32">
        <v>65</v>
      </c>
      <c r="F60" s="38">
        <v>19</v>
      </c>
      <c r="G60" s="39">
        <v>46</v>
      </c>
      <c r="H60" s="39">
        <v>52</v>
      </c>
      <c r="I60" s="40">
        <v>22</v>
      </c>
      <c r="J60" s="41">
        <v>32</v>
      </c>
      <c r="K60" s="39">
        <v>41</v>
      </c>
      <c r="L60" s="40">
        <v>21</v>
      </c>
      <c r="M60" s="39">
        <v>22</v>
      </c>
      <c r="N60" s="40">
        <v>22</v>
      </c>
      <c r="O60" s="39">
        <v>20</v>
      </c>
      <c r="P60" s="40">
        <v>22</v>
      </c>
      <c r="Q60" s="38">
        <v>44</v>
      </c>
      <c r="R60" s="42">
        <v>22</v>
      </c>
      <c r="S60" s="42">
        <v>37</v>
      </c>
      <c r="T60" s="42">
        <v>30</v>
      </c>
      <c r="U60" s="37">
        <f t="shared" si="2"/>
        <v>517</v>
      </c>
      <c r="V60" s="37">
        <f t="shared" si="3"/>
        <v>64.63000000000001</v>
      </c>
      <c r="W60" s="42" t="s">
        <v>23</v>
      </c>
      <c r="X60" s="3"/>
    </row>
    <row r="61" spans="1:24" ht="32.25" customHeight="1">
      <c r="A61" s="32">
        <v>57</v>
      </c>
      <c r="B61" s="32">
        <v>484672</v>
      </c>
      <c r="C61" s="32">
        <v>1501360214</v>
      </c>
      <c r="D61" s="32" t="s">
        <v>156</v>
      </c>
      <c r="E61" s="32">
        <v>47</v>
      </c>
      <c r="F61" s="38">
        <v>19</v>
      </c>
      <c r="G61" s="39">
        <v>50</v>
      </c>
      <c r="H61" s="39">
        <v>32</v>
      </c>
      <c r="I61" s="40">
        <v>21</v>
      </c>
      <c r="J61" s="41">
        <v>49</v>
      </c>
      <c r="K61" s="39">
        <v>41</v>
      </c>
      <c r="L61" s="40">
        <v>21</v>
      </c>
      <c r="M61" s="39">
        <v>22</v>
      </c>
      <c r="N61" s="40">
        <v>22</v>
      </c>
      <c r="O61" s="39">
        <v>20</v>
      </c>
      <c r="P61" s="40">
        <v>22</v>
      </c>
      <c r="Q61" s="38">
        <v>44</v>
      </c>
      <c r="R61" s="42">
        <v>23</v>
      </c>
      <c r="S61" s="42">
        <v>38</v>
      </c>
      <c r="T61" s="42">
        <v>28</v>
      </c>
      <c r="U61" s="37">
        <f t="shared" si="2"/>
        <v>499</v>
      </c>
      <c r="V61" s="37">
        <f t="shared" si="3"/>
        <v>62.379999999999995</v>
      </c>
      <c r="W61" s="42" t="s">
        <v>28</v>
      </c>
      <c r="X61" s="3"/>
    </row>
    <row r="62" spans="1:24" ht="26.25" customHeight="1">
      <c r="A62" s="32">
        <v>58</v>
      </c>
      <c r="B62" s="32">
        <v>484673</v>
      </c>
      <c r="C62" s="32">
        <v>1501360215</v>
      </c>
      <c r="D62" s="32" t="s">
        <v>157</v>
      </c>
      <c r="E62" s="32">
        <v>73</v>
      </c>
      <c r="F62" s="38">
        <v>22</v>
      </c>
      <c r="G62" s="39">
        <v>69</v>
      </c>
      <c r="H62" s="39">
        <v>74</v>
      </c>
      <c r="I62" s="40">
        <v>24</v>
      </c>
      <c r="J62" s="41">
        <v>80</v>
      </c>
      <c r="K62" s="39">
        <v>45</v>
      </c>
      <c r="L62" s="40">
        <v>23</v>
      </c>
      <c r="M62" s="39">
        <v>24</v>
      </c>
      <c r="N62" s="40">
        <v>24</v>
      </c>
      <c r="O62" s="39">
        <v>23</v>
      </c>
      <c r="P62" s="40">
        <v>23</v>
      </c>
      <c r="Q62" s="38">
        <v>49</v>
      </c>
      <c r="R62" s="42">
        <v>23</v>
      </c>
      <c r="S62" s="42">
        <v>44</v>
      </c>
      <c r="T62" s="42">
        <v>46</v>
      </c>
      <c r="U62" s="37">
        <f t="shared" si="2"/>
        <v>666</v>
      </c>
      <c r="V62" s="37">
        <f t="shared" si="3"/>
        <v>83.25</v>
      </c>
      <c r="W62" s="42" t="s">
        <v>25</v>
      </c>
      <c r="X62" s="3"/>
    </row>
    <row r="63" spans="1:24" ht="26.25" customHeight="1">
      <c r="A63" s="32">
        <v>59</v>
      </c>
      <c r="B63" s="32">
        <v>484674</v>
      </c>
      <c r="C63" s="32">
        <v>1501360306</v>
      </c>
      <c r="D63" s="32" t="s">
        <v>158</v>
      </c>
      <c r="E63" s="32">
        <v>80</v>
      </c>
      <c r="F63" s="38">
        <v>22</v>
      </c>
      <c r="G63" s="39">
        <v>75</v>
      </c>
      <c r="H63" s="39">
        <v>80</v>
      </c>
      <c r="I63" s="40">
        <v>23</v>
      </c>
      <c r="J63" s="41">
        <v>74</v>
      </c>
      <c r="K63" s="39">
        <v>48</v>
      </c>
      <c r="L63" s="40">
        <v>24</v>
      </c>
      <c r="M63" s="39">
        <v>24</v>
      </c>
      <c r="N63" s="40">
        <v>24</v>
      </c>
      <c r="O63" s="39">
        <v>24</v>
      </c>
      <c r="P63" s="40">
        <v>23</v>
      </c>
      <c r="Q63" s="38">
        <v>49</v>
      </c>
      <c r="R63" s="42">
        <v>23</v>
      </c>
      <c r="S63" s="42">
        <v>44</v>
      </c>
      <c r="T63" s="42">
        <v>47</v>
      </c>
      <c r="U63" s="37">
        <f t="shared" si="2"/>
        <v>684</v>
      </c>
      <c r="V63" s="37">
        <f t="shared" si="3"/>
        <v>85.5</v>
      </c>
      <c r="W63" s="42" t="s">
        <v>25</v>
      </c>
      <c r="X63" s="3"/>
    </row>
    <row r="64" spans="1:24" ht="26.25" customHeight="1">
      <c r="A64" s="32">
        <v>60</v>
      </c>
      <c r="B64" s="32">
        <v>484675</v>
      </c>
      <c r="C64" s="32">
        <v>1511630039</v>
      </c>
      <c r="D64" s="32" t="s">
        <v>159</v>
      </c>
      <c r="E64" s="32">
        <v>69</v>
      </c>
      <c r="F64" s="38">
        <v>20</v>
      </c>
      <c r="G64" s="39">
        <v>61</v>
      </c>
      <c r="H64" s="39">
        <v>43</v>
      </c>
      <c r="I64" s="40">
        <v>22</v>
      </c>
      <c r="J64" s="41">
        <v>32</v>
      </c>
      <c r="K64" s="39">
        <v>44</v>
      </c>
      <c r="L64" s="40">
        <v>22</v>
      </c>
      <c r="M64" s="39">
        <v>22</v>
      </c>
      <c r="N64" s="40">
        <v>24</v>
      </c>
      <c r="O64" s="39">
        <v>22</v>
      </c>
      <c r="P64" s="40">
        <v>23</v>
      </c>
      <c r="Q64" s="38">
        <v>46</v>
      </c>
      <c r="R64" s="42">
        <v>23</v>
      </c>
      <c r="S64" s="42">
        <v>42</v>
      </c>
      <c r="T64" s="42">
        <v>33</v>
      </c>
      <c r="U64" s="37">
        <f t="shared" si="2"/>
        <v>548</v>
      </c>
      <c r="V64" s="37">
        <f t="shared" si="3"/>
        <v>68.5</v>
      </c>
      <c r="W64" s="42" t="s">
        <v>28</v>
      </c>
      <c r="X64" s="3"/>
    </row>
    <row r="65" spans="1:24" ht="30.75" customHeight="1">
      <c r="A65" s="32">
        <v>61</v>
      </c>
      <c r="B65" s="32">
        <v>484676</v>
      </c>
      <c r="C65" s="32">
        <v>1601360271</v>
      </c>
      <c r="D65" s="32" t="s">
        <v>160</v>
      </c>
      <c r="E65" s="43">
        <v>48</v>
      </c>
      <c r="F65" s="38">
        <v>18</v>
      </c>
      <c r="G65" s="39">
        <v>57</v>
      </c>
      <c r="H65" s="39">
        <v>34</v>
      </c>
      <c r="I65" s="40">
        <v>22</v>
      </c>
      <c r="J65" s="41">
        <v>9</v>
      </c>
      <c r="K65" s="39">
        <v>39</v>
      </c>
      <c r="L65" s="40">
        <v>20</v>
      </c>
      <c r="M65" s="39">
        <v>20</v>
      </c>
      <c r="N65" s="40">
        <v>21</v>
      </c>
      <c r="O65" s="39">
        <v>20</v>
      </c>
      <c r="P65" s="40">
        <v>22</v>
      </c>
      <c r="Q65" s="38">
        <v>45</v>
      </c>
      <c r="R65" s="42">
        <v>20</v>
      </c>
      <c r="S65" s="42">
        <v>38</v>
      </c>
      <c r="T65" s="42">
        <v>22</v>
      </c>
      <c r="U65" s="37">
        <f t="shared" si="2"/>
        <v>455</v>
      </c>
      <c r="V65" s="37">
        <f t="shared" si="3"/>
        <v>56.879999999999995</v>
      </c>
      <c r="W65" s="42" t="s">
        <v>23</v>
      </c>
      <c r="X65" s="3"/>
    </row>
    <row r="66" spans="1:24" ht="26.25" customHeight="1">
      <c r="A66" s="32">
        <v>62</v>
      </c>
      <c r="B66" s="32">
        <v>484677</v>
      </c>
      <c r="C66" s="32">
        <v>1601360291</v>
      </c>
      <c r="D66" s="32" t="s">
        <v>161</v>
      </c>
      <c r="E66" s="32">
        <v>41</v>
      </c>
      <c r="F66" s="38">
        <v>20</v>
      </c>
      <c r="G66" s="39">
        <v>40</v>
      </c>
      <c r="H66" s="39">
        <v>34</v>
      </c>
      <c r="I66" s="40">
        <v>21</v>
      </c>
      <c r="J66" s="41">
        <v>40</v>
      </c>
      <c r="K66" s="39">
        <v>41</v>
      </c>
      <c r="L66" s="40">
        <v>21</v>
      </c>
      <c r="M66" s="39">
        <v>22</v>
      </c>
      <c r="N66" s="40">
        <v>22</v>
      </c>
      <c r="O66" s="39">
        <v>21</v>
      </c>
      <c r="P66" s="40">
        <v>21</v>
      </c>
      <c r="Q66" s="38">
        <v>46</v>
      </c>
      <c r="R66" s="42">
        <v>22</v>
      </c>
      <c r="S66" s="42">
        <v>45</v>
      </c>
      <c r="T66" s="42">
        <v>28</v>
      </c>
      <c r="U66" s="37">
        <f t="shared" si="2"/>
        <v>485</v>
      </c>
      <c r="V66" s="37">
        <f t="shared" si="3"/>
        <v>60.629999999999995</v>
      </c>
      <c r="W66" s="42" t="s">
        <v>23</v>
      </c>
      <c r="X66" s="3"/>
    </row>
    <row r="67" spans="1:24" ht="26.25" customHeight="1">
      <c r="A67" s="32">
        <v>63</v>
      </c>
      <c r="B67" s="32">
        <v>484678</v>
      </c>
      <c r="C67" s="32">
        <v>1601360292</v>
      </c>
      <c r="D67" s="32" t="s">
        <v>162</v>
      </c>
      <c r="E67" s="32">
        <v>43</v>
      </c>
      <c r="F67" s="38">
        <v>18</v>
      </c>
      <c r="G67" s="39">
        <v>18</v>
      </c>
      <c r="H67" s="39">
        <v>25</v>
      </c>
      <c r="I67" s="40">
        <v>22</v>
      </c>
      <c r="J67" s="41">
        <v>47</v>
      </c>
      <c r="K67" s="39">
        <v>42</v>
      </c>
      <c r="L67" s="40">
        <v>21</v>
      </c>
      <c r="M67" s="39">
        <v>21</v>
      </c>
      <c r="N67" s="40">
        <v>22</v>
      </c>
      <c r="O67" s="39">
        <v>20</v>
      </c>
      <c r="P67" s="40">
        <v>21</v>
      </c>
      <c r="Q67" s="38">
        <v>46</v>
      </c>
      <c r="R67" s="42">
        <v>23</v>
      </c>
      <c r="S67" s="42">
        <v>36</v>
      </c>
      <c r="T67" s="42">
        <v>22</v>
      </c>
      <c r="U67" s="37">
        <f t="shared" si="2"/>
        <v>447</v>
      </c>
      <c r="V67" s="37">
        <f t="shared" si="3"/>
        <v>55.879999999999995</v>
      </c>
      <c r="W67" s="42" t="s">
        <v>23</v>
      </c>
      <c r="X67" s="3"/>
    </row>
    <row r="68" spans="1:24" ht="39.75" customHeight="1">
      <c r="A68" s="32">
        <v>64</v>
      </c>
      <c r="B68" s="32">
        <v>484679</v>
      </c>
      <c r="C68" s="32">
        <v>1601360299</v>
      </c>
      <c r="D68" s="32" t="s">
        <v>163</v>
      </c>
      <c r="E68" s="32">
        <v>65</v>
      </c>
      <c r="F68" s="38">
        <v>21</v>
      </c>
      <c r="G68" s="39">
        <v>43</v>
      </c>
      <c r="H68" s="39">
        <v>50</v>
      </c>
      <c r="I68" s="40">
        <v>24</v>
      </c>
      <c r="J68" s="41">
        <v>50</v>
      </c>
      <c r="K68" s="39">
        <v>43</v>
      </c>
      <c r="L68" s="40">
        <v>22</v>
      </c>
      <c r="M68" s="39">
        <v>22</v>
      </c>
      <c r="N68" s="40">
        <v>22</v>
      </c>
      <c r="O68" s="39">
        <v>22</v>
      </c>
      <c r="P68" s="40">
        <v>22</v>
      </c>
      <c r="Q68" s="38">
        <v>45</v>
      </c>
      <c r="R68" s="42">
        <v>23</v>
      </c>
      <c r="S68" s="42">
        <v>42</v>
      </c>
      <c r="T68" s="42">
        <v>41</v>
      </c>
      <c r="U68" s="37">
        <f t="shared" si="2"/>
        <v>557</v>
      </c>
      <c r="V68" s="37">
        <f t="shared" si="3"/>
        <v>69.63000000000001</v>
      </c>
      <c r="W68" s="42" t="s">
        <v>30</v>
      </c>
      <c r="X68" s="3"/>
    </row>
    <row r="69" spans="1:24" ht="26.25" customHeight="1">
      <c r="A69" s="32">
        <v>65</v>
      </c>
      <c r="B69" s="32">
        <v>484680</v>
      </c>
      <c r="C69" s="32">
        <v>1601360304</v>
      </c>
      <c r="D69" s="32" t="s">
        <v>164</v>
      </c>
      <c r="E69" s="32">
        <v>71</v>
      </c>
      <c r="F69" s="44">
        <v>20</v>
      </c>
      <c r="G69" s="45">
        <v>71</v>
      </c>
      <c r="H69" s="32">
        <v>46</v>
      </c>
      <c r="I69" s="46">
        <v>21</v>
      </c>
      <c r="J69" s="47">
        <v>59</v>
      </c>
      <c r="K69" s="32">
        <v>44</v>
      </c>
      <c r="L69" s="46">
        <v>22</v>
      </c>
      <c r="M69" s="32">
        <v>22</v>
      </c>
      <c r="N69" s="46">
        <v>22</v>
      </c>
      <c r="O69" s="32">
        <v>22</v>
      </c>
      <c r="P69" s="46">
        <v>22</v>
      </c>
      <c r="Q69" s="44">
        <v>45</v>
      </c>
      <c r="R69" s="47">
        <v>23</v>
      </c>
      <c r="S69" s="47">
        <v>37</v>
      </c>
      <c r="T69" s="47">
        <v>37</v>
      </c>
      <c r="U69" s="37">
        <f t="shared" ref="U69:U72" si="4">SUM(E69:T69)</f>
        <v>584</v>
      </c>
      <c r="V69" s="37">
        <f t="shared" ref="V69:V72" si="5">ROUNDUP(((U69*100)/800),2.2)</f>
        <v>73</v>
      </c>
      <c r="W69" s="47" t="s">
        <v>30</v>
      </c>
    </row>
    <row r="70" spans="1:24" ht="26.25" customHeight="1">
      <c r="A70" s="32">
        <v>66</v>
      </c>
      <c r="B70" s="32">
        <v>484681</v>
      </c>
      <c r="C70" s="32">
        <v>1601360305</v>
      </c>
      <c r="D70" s="32" t="s">
        <v>165</v>
      </c>
      <c r="E70" s="32">
        <v>48</v>
      </c>
      <c r="F70" s="44">
        <v>20</v>
      </c>
      <c r="G70" s="45">
        <v>40</v>
      </c>
      <c r="H70" s="32">
        <v>34</v>
      </c>
      <c r="I70" s="46">
        <v>22</v>
      </c>
      <c r="J70" s="47">
        <v>40</v>
      </c>
      <c r="K70" s="32">
        <v>40</v>
      </c>
      <c r="L70" s="46">
        <v>21</v>
      </c>
      <c r="M70" s="32">
        <v>22</v>
      </c>
      <c r="N70" s="46">
        <v>22</v>
      </c>
      <c r="O70" s="32">
        <v>21</v>
      </c>
      <c r="P70" s="46">
        <v>21</v>
      </c>
      <c r="Q70" s="44">
        <v>46</v>
      </c>
      <c r="R70" s="47">
        <v>23</v>
      </c>
      <c r="S70" s="47">
        <v>41</v>
      </c>
      <c r="T70" s="47">
        <v>28</v>
      </c>
      <c r="U70" s="37">
        <f t="shared" si="4"/>
        <v>489</v>
      </c>
      <c r="V70" s="37">
        <f t="shared" si="5"/>
        <v>61.129999999999995</v>
      </c>
      <c r="W70" s="47" t="s">
        <v>28</v>
      </c>
    </row>
    <row r="71" spans="1:24" ht="26.25" customHeight="1">
      <c r="A71" s="32">
        <v>67</v>
      </c>
      <c r="B71" s="32">
        <v>484682</v>
      </c>
      <c r="C71" s="32">
        <v>1601360312</v>
      </c>
      <c r="D71" s="32" t="s">
        <v>166</v>
      </c>
      <c r="E71" s="32">
        <v>54</v>
      </c>
      <c r="F71" s="44">
        <v>20</v>
      </c>
      <c r="G71" s="45">
        <v>67</v>
      </c>
      <c r="H71" s="32">
        <v>45</v>
      </c>
      <c r="I71" s="46">
        <v>21</v>
      </c>
      <c r="J71" s="47">
        <v>47</v>
      </c>
      <c r="K71" s="32">
        <v>40</v>
      </c>
      <c r="L71" s="46">
        <v>20</v>
      </c>
      <c r="M71" s="32">
        <v>23</v>
      </c>
      <c r="N71" s="46">
        <v>23</v>
      </c>
      <c r="O71" s="32">
        <v>22</v>
      </c>
      <c r="P71" s="46">
        <v>21</v>
      </c>
      <c r="Q71" s="44">
        <v>46</v>
      </c>
      <c r="R71" s="47">
        <v>23</v>
      </c>
      <c r="S71" s="47">
        <v>40</v>
      </c>
      <c r="T71" s="47">
        <v>36</v>
      </c>
      <c r="U71" s="37">
        <f t="shared" si="4"/>
        <v>548</v>
      </c>
      <c r="V71" s="37">
        <f t="shared" si="5"/>
        <v>68.5</v>
      </c>
      <c r="W71" s="47" t="s">
        <v>30</v>
      </c>
    </row>
    <row r="72" spans="1:24" ht="26.25" customHeight="1">
      <c r="A72" s="32">
        <v>68</v>
      </c>
      <c r="B72" s="32">
        <v>484683</v>
      </c>
      <c r="C72" s="32">
        <v>1601360319</v>
      </c>
      <c r="D72" s="32" t="s">
        <v>167</v>
      </c>
      <c r="E72" s="32">
        <v>41</v>
      </c>
      <c r="F72" s="44">
        <v>19</v>
      </c>
      <c r="G72" s="45">
        <v>49</v>
      </c>
      <c r="H72" s="32">
        <v>32</v>
      </c>
      <c r="I72" s="46">
        <v>22</v>
      </c>
      <c r="J72" s="47">
        <v>21</v>
      </c>
      <c r="K72" s="32">
        <v>42</v>
      </c>
      <c r="L72" s="46">
        <v>22</v>
      </c>
      <c r="M72" s="32">
        <v>21</v>
      </c>
      <c r="N72" s="46">
        <v>22</v>
      </c>
      <c r="O72" s="32">
        <v>20</v>
      </c>
      <c r="P72" s="46">
        <v>22</v>
      </c>
      <c r="Q72" s="44">
        <v>45</v>
      </c>
      <c r="R72" s="47">
        <v>22</v>
      </c>
      <c r="S72" s="47">
        <v>40</v>
      </c>
      <c r="T72" s="47">
        <v>27</v>
      </c>
      <c r="U72" s="37">
        <f t="shared" si="4"/>
        <v>467</v>
      </c>
      <c r="V72" s="37">
        <f t="shared" si="5"/>
        <v>58.379999999999995</v>
      </c>
      <c r="W72" s="47" t="s">
        <v>23</v>
      </c>
    </row>
    <row r="73" spans="1:24" ht="26.25" customHeight="1">
      <c r="A73" s="15"/>
      <c r="B73" s="3"/>
      <c r="C73" s="3"/>
      <c r="D73" s="16"/>
      <c r="E73" s="16"/>
      <c r="F73" s="3"/>
      <c r="G73" s="1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4" ht="18.75">
      <c r="A74" s="15"/>
      <c r="B74" s="3"/>
      <c r="C74" s="3"/>
      <c r="D74" s="16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4" ht="18.75">
      <c r="A75" s="15"/>
      <c r="B75" s="3"/>
      <c r="C75" s="3"/>
      <c r="D75" s="16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4" ht="18.75">
      <c r="A76" s="15"/>
      <c r="B76" s="3"/>
      <c r="C76" s="3"/>
      <c r="D76" s="16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4" ht="18.75">
      <c r="A77" s="15"/>
      <c r="B77" s="3"/>
      <c r="C77" s="3"/>
      <c r="D77" s="16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4" ht="18.75">
      <c r="A78" s="15"/>
      <c r="B78" s="3"/>
      <c r="C78" s="3"/>
      <c r="D78" s="16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4" ht="18.75">
      <c r="A79" s="15"/>
      <c r="B79" s="3"/>
      <c r="C79" s="3"/>
      <c r="D79" s="16"/>
      <c r="E79" s="16"/>
      <c r="F79" s="4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</sheetData>
  <autoFilter ref="H1:H140"/>
  <mergeCells count="8">
    <mergeCell ref="A1:W1"/>
    <mergeCell ref="A2:W2"/>
    <mergeCell ref="E3:F3"/>
    <mergeCell ref="H3:I3"/>
    <mergeCell ref="J3:L3"/>
    <mergeCell ref="M3:N3"/>
    <mergeCell ref="O3:P3"/>
    <mergeCell ref="Q3:R3"/>
  </mergeCells>
  <printOptions horizontalCentered="1" verticalCentered="1"/>
  <pageMargins left="0" right="0" top="0" bottom="0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7"/>
  <sheetViews>
    <sheetView tabSelected="1" view="pageBreakPreview" topLeftCell="B1" zoomScale="89" zoomScaleNormal="75" zoomScaleSheetLayoutView="89" workbookViewId="0">
      <selection activeCell="Q5" sqref="Q5:Q77"/>
    </sheetView>
  </sheetViews>
  <sheetFormatPr defaultRowHeight="15"/>
  <cols>
    <col min="1" max="1" width="9.140625" style="1"/>
    <col min="2" max="2" width="16.42578125" style="1"/>
    <col min="3" max="3" width="17.85546875" style="1"/>
    <col min="4" max="4" width="47.5703125" style="2"/>
    <col min="5" max="5" width="8.7109375" style="1"/>
    <col min="6" max="15" width="5.85546875" style="1"/>
    <col min="16" max="16" width="9.42578125" style="1"/>
    <col min="17" max="17" width="9.140625" style="1"/>
    <col min="18" max="18" width="6.85546875" style="1"/>
    <col min="19" max="19" width="13" style="1"/>
    <col min="20" max="20" width="10.42578125" style="1"/>
    <col min="21" max="21" width="11.7109375" style="1"/>
    <col min="22" max="23" width="8.5703125"/>
    <col min="24" max="24" width="9.140625" style="49"/>
    <col min="25" max="1025" width="8.5703125"/>
  </cols>
  <sheetData>
    <row r="1" spans="1:24" ht="31.5" customHeight="1">
      <c r="A1" s="149" t="s">
        <v>90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X1" s="15"/>
    </row>
    <row r="2" spans="1:24" ht="28.5" customHeight="1">
      <c r="A2" s="150" t="s">
        <v>168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X2" s="15"/>
    </row>
    <row r="3" spans="1:24" s="6" customFormat="1" ht="38.25" customHeight="1">
      <c r="A3" s="18" t="s">
        <v>2</v>
      </c>
      <c r="B3" s="19" t="s">
        <v>3</v>
      </c>
      <c r="C3" s="18" t="s">
        <v>4</v>
      </c>
      <c r="D3" s="18" t="s">
        <v>5</v>
      </c>
      <c r="E3" s="192" t="s">
        <v>169</v>
      </c>
      <c r="F3" s="152" t="s">
        <v>170</v>
      </c>
      <c r="G3" s="152"/>
      <c r="H3" s="152"/>
      <c r="I3" s="189" t="s">
        <v>171</v>
      </c>
      <c r="J3" s="189"/>
      <c r="K3" s="152" t="s">
        <v>172</v>
      </c>
      <c r="L3" s="152"/>
      <c r="M3" s="152"/>
      <c r="N3" s="189" t="s">
        <v>173</v>
      </c>
      <c r="O3" s="189"/>
      <c r="P3" s="193" t="s">
        <v>174</v>
      </c>
      <c r="Q3" s="192" t="s">
        <v>175</v>
      </c>
      <c r="R3" s="18" t="s">
        <v>13</v>
      </c>
      <c r="S3" s="18" t="s">
        <v>14</v>
      </c>
      <c r="T3" s="21" t="s">
        <v>15</v>
      </c>
      <c r="U3" s="4" t="s">
        <v>16</v>
      </c>
      <c r="X3" s="15"/>
    </row>
    <row r="4" spans="1:24" ht="20.25">
      <c r="A4" s="50"/>
      <c r="B4" s="51"/>
      <c r="C4" s="30"/>
      <c r="D4" s="50"/>
      <c r="E4" s="190" t="s">
        <v>17</v>
      </c>
      <c r="F4" s="26" t="s">
        <v>17</v>
      </c>
      <c r="G4" s="52" t="s">
        <v>20</v>
      </c>
      <c r="H4" s="27" t="s">
        <v>19</v>
      </c>
      <c r="I4" s="190" t="s">
        <v>17</v>
      </c>
      <c r="J4" s="191" t="s">
        <v>19</v>
      </c>
      <c r="K4" s="26" t="s">
        <v>17</v>
      </c>
      <c r="L4" s="28" t="s">
        <v>18</v>
      </c>
      <c r="M4" s="27" t="s">
        <v>19</v>
      </c>
      <c r="N4" s="190" t="s">
        <v>17</v>
      </c>
      <c r="O4" s="191" t="s">
        <v>19</v>
      </c>
      <c r="P4" s="190" t="s">
        <v>20</v>
      </c>
      <c r="Q4" s="194" t="s">
        <v>19</v>
      </c>
      <c r="R4" s="30" t="s">
        <v>13</v>
      </c>
      <c r="S4" s="53">
        <v>850</v>
      </c>
      <c r="T4" s="54"/>
      <c r="U4" s="7"/>
      <c r="X4" s="15"/>
    </row>
    <row r="5" spans="1:24" ht="26.25" customHeight="1">
      <c r="A5" s="37">
        <v>1</v>
      </c>
      <c r="B5" s="55">
        <v>484528</v>
      </c>
      <c r="C5" s="56">
        <v>1601360018</v>
      </c>
      <c r="D5" s="57" t="s">
        <v>32</v>
      </c>
      <c r="E5" s="42">
        <v>95</v>
      </c>
      <c r="F5" s="39">
        <v>78</v>
      </c>
      <c r="G5" s="11">
        <v>42</v>
      </c>
      <c r="H5" s="40">
        <v>21</v>
      </c>
      <c r="I5" s="39">
        <v>85</v>
      </c>
      <c r="J5" s="40">
        <v>24</v>
      </c>
      <c r="K5" s="39">
        <v>94</v>
      </c>
      <c r="L5" s="41">
        <v>20</v>
      </c>
      <c r="M5" s="40">
        <v>40</v>
      </c>
      <c r="N5" s="39">
        <v>88</v>
      </c>
      <c r="O5" s="40">
        <v>22</v>
      </c>
      <c r="P5" s="39">
        <v>40</v>
      </c>
      <c r="Q5" s="42">
        <v>47</v>
      </c>
      <c r="R5" s="42">
        <v>44</v>
      </c>
      <c r="S5" s="37">
        <f t="shared" ref="S5:S36" si="0">SUM(E5:R5)</f>
        <v>740</v>
      </c>
      <c r="T5" s="58">
        <f t="shared" ref="T5:T36" si="1">ROUNDUP(((S5*100)/850),2.2)</f>
        <v>87.06</v>
      </c>
      <c r="U5" s="11" t="s">
        <v>25</v>
      </c>
      <c r="X5" s="15"/>
    </row>
    <row r="6" spans="1:24" ht="24" customHeight="1">
      <c r="A6" s="11">
        <v>2</v>
      </c>
      <c r="B6" s="55">
        <v>484527</v>
      </c>
      <c r="C6" s="56">
        <v>1601360016</v>
      </c>
      <c r="D6" s="57" t="s">
        <v>31</v>
      </c>
      <c r="E6" s="11">
        <v>100</v>
      </c>
      <c r="F6" s="11">
        <v>78</v>
      </c>
      <c r="G6" s="11">
        <v>44</v>
      </c>
      <c r="H6" s="11">
        <v>21</v>
      </c>
      <c r="I6" s="11">
        <v>77</v>
      </c>
      <c r="J6" s="11">
        <v>24</v>
      </c>
      <c r="K6" s="11">
        <v>87</v>
      </c>
      <c r="L6" s="11">
        <v>21</v>
      </c>
      <c r="M6" s="11">
        <v>39</v>
      </c>
      <c r="N6" s="11">
        <v>91</v>
      </c>
      <c r="O6" s="11">
        <v>23</v>
      </c>
      <c r="P6" s="11">
        <v>39</v>
      </c>
      <c r="Q6" s="11">
        <v>45</v>
      </c>
      <c r="R6" s="11">
        <v>44</v>
      </c>
      <c r="S6" s="37">
        <f t="shared" si="0"/>
        <v>733</v>
      </c>
      <c r="T6" s="58">
        <f t="shared" si="1"/>
        <v>86.240000000000009</v>
      </c>
      <c r="U6" s="11" t="s">
        <v>25</v>
      </c>
      <c r="X6" s="15"/>
    </row>
    <row r="7" spans="1:24" ht="26.25" customHeight="1">
      <c r="A7" s="11">
        <v>3</v>
      </c>
      <c r="B7" s="55">
        <v>484526</v>
      </c>
      <c r="C7" s="56">
        <v>1601360014</v>
      </c>
      <c r="D7" s="57" t="s">
        <v>29</v>
      </c>
      <c r="E7" s="11">
        <v>83</v>
      </c>
      <c r="F7" s="11">
        <v>71</v>
      </c>
      <c r="G7" s="11">
        <v>46</v>
      </c>
      <c r="H7" s="11">
        <v>22</v>
      </c>
      <c r="I7" s="11">
        <v>66</v>
      </c>
      <c r="J7" s="11">
        <v>22</v>
      </c>
      <c r="K7" s="11">
        <v>85</v>
      </c>
      <c r="L7" s="11">
        <v>23</v>
      </c>
      <c r="M7" s="11">
        <v>44</v>
      </c>
      <c r="N7" s="11">
        <v>76</v>
      </c>
      <c r="O7" s="11">
        <v>22</v>
      </c>
      <c r="P7" s="11">
        <v>42</v>
      </c>
      <c r="Q7" s="11">
        <v>42</v>
      </c>
      <c r="R7" s="11">
        <v>35</v>
      </c>
      <c r="S7" s="37">
        <f t="shared" si="0"/>
        <v>679</v>
      </c>
      <c r="T7" s="58">
        <f t="shared" si="1"/>
        <v>79.89</v>
      </c>
      <c r="U7" s="11" t="s">
        <v>25</v>
      </c>
      <c r="X7" s="15"/>
    </row>
    <row r="8" spans="1:24" ht="26.25" customHeight="1">
      <c r="A8" s="37">
        <v>4</v>
      </c>
      <c r="B8" s="55">
        <v>484546</v>
      </c>
      <c r="C8" s="56">
        <v>1601360069</v>
      </c>
      <c r="D8" s="57" t="s">
        <v>52</v>
      </c>
      <c r="E8" s="42">
        <v>86</v>
      </c>
      <c r="F8" s="42">
        <v>89</v>
      </c>
      <c r="G8" s="42">
        <v>44</v>
      </c>
      <c r="H8" s="42">
        <v>20</v>
      </c>
      <c r="I8" s="42">
        <v>85</v>
      </c>
      <c r="J8" s="42">
        <v>24</v>
      </c>
      <c r="K8" s="42">
        <v>74</v>
      </c>
      <c r="L8" s="42">
        <v>21</v>
      </c>
      <c r="M8" s="42">
        <v>38</v>
      </c>
      <c r="N8" s="42">
        <v>66</v>
      </c>
      <c r="O8" s="42">
        <v>22</v>
      </c>
      <c r="P8" s="42">
        <v>31</v>
      </c>
      <c r="Q8" s="42">
        <v>46</v>
      </c>
      <c r="R8" s="42">
        <v>40</v>
      </c>
      <c r="S8" s="37">
        <f t="shared" si="0"/>
        <v>686</v>
      </c>
      <c r="T8" s="58">
        <f t="shared" si="1"/>
        <v>80.710000000000008</v>
      </c>
      <c r="U8" s="11" t="s">
        <v>25</v>
      </c>
      <c r="X8" s="15"/>
    </row>
    <row r="9" spans="1:24" ht="26.25" customHeight="1">
      <c r="A9" s="42">
        <v>5</v>
      </c>
      <c r="B9" s="55">
        <v>484535</v>
      </c>
      <c r="C9" s="56">
        <v>1601360039</v>
      </c>
      <c r="D9" s="57" t="s">
        <v>41</v>
      </c>
      <c r="E9" s="42">
        <v>100</v>
      </c>
      <c r="F9" s="39">
        <v>78</v>
      </c>
      <c r="G9" s="11">
        <v>48</v>
      </c>
      <c r="H9" s="40">
        <v>23</v>
      </c>
      <c r="I9" s="39">
        <v>93</v>
      </c>
      <c r="J9" s="40">
        <v>24</v>
      </c>
      <c r="K9" s="39">
        <v>91</v>
      </c>
      <c r="L9" s="41">
        <v>24</v>
      </c>
      <c r="M9" s="40">
        <v>45</v>
      </c>
      <c r="N9" s="39">
        <v>81</v>
      </c>
      <c r="O9" s="40">
        <v>24</v>
      </c>
      <c r="P9" s="39">
        <v>46</v>
      </c>
      <c r="Q9" s="42">
        <v>49</v>
      </c>
      <c r="R9" s="42">
        <v>46</v>
      </c>
      <c r="S9" s="37">
        <f t="shared" si="0"/>
        <v>772</v>
      </c>
      <c r="T9" s="58">
        <f t="shared" si="1"/>
        <v>90.83</v>
      </c>
      <c r="U9" s="11" t="s">
        <v>25</v>
      </c>
      <c r="X9" s="15"/>
    </row>
    <row r="10" spans="1:24" ht="26.25" customHeight="1">
      <c r="A10" s="42">
        <v>6</v>
      </c>
      <c r="B10" s="55">
        <v>484539</v>
      </c>
      <c r="C10" s="56">
        <v>1601360046</v>
      </c>
      <c r="D10" s="57" t="s">
        <v>45</v>
      </c>
      <c r="E10" s="42">
        <v>47</v>
      </c>
      <c r="F10" s="42">
        <v>70</v>
      </c>
      <c r="G10" s="42">
        <v>44</v>
      </c>
      <c r="H10" s="42">
        <v>22</v>
      </c>
      <c r="I10" s="42">
        <v>54</v>
      </c>
      <c r="J10" s="42">
        <v>24</v>
      </c>
      <c r="K10" s="42">
        <v>90</v>
      </c>
      <c r="L10" s="42">
        <v>20</v>
      </c>
      <c r="M10" s="42">
        <v>37</v>
      </c>
      <c r="N10" s="42">
        <v>54</v>
      </c>
      <c r="O10" s="42">
        <v>23</v>
      </c>
      <c r="P10" s="42">
        <v>32</v>
      </c>
      <c r="Q10" s="42">
        <v>48</v>
      </c>
      <c r="R10" s="42">
        <v>36</v>
      </c>
      <c r="S10" s="37">
        <f t="shared" si="0"/>
        <v>601</v>
      </c>
      <c r="T10" s="58">
        <f t="shared" si="1"/>
        <v>70.710000000000008</v>
      </c>
      <c r="U10" s="11" t="s">
        <v>30</v>
      </c>
      <c r="X10" s="15"/>
    </row>
    <row r="11" spans="1:24" ht="26.25" customHeight="1">
      <c r="A11" s="42">
        <v>7</v>
      </c>
      <c r="B11" s="55">
        <v>484540</v>
      </c>
      <c r="C11" s="56">
        <v>1601360047</v>
      </c>
      <c r="D11" s="57" t="s">
        <v>46</v>
      </c>
      <c r="E11" s="42">
        <v>47</v>
      </c>
      <c r="F11" s="39">
        <v>69</v>
      </c>
      <c r="G11" s="11">
        <v>42</v>
      </c>
      <c r="H11" s="40">
        <v>22</v>
      </c>
      <c r="I11" s="39">
        <v>51</v>
      </c>
      <c r="J11" s="40">
        <v>23</v>
      </c>
      <c r="K11" s="39">
        <v>84</v>
      </c>
      <c r="L11" s="41">
        <v>22</v>
      </c>
      <c r="M11" s="40">
        <v>41</v>
      </c>
      <c r="N11" s="39">
        <v>55</v>
      </c>
      <c r="O11" s="40">
        <v>21</v>
      </c>
      <c r="P11" s="39">
        <v>41</v>
      </c>
      <c r="Q11" s="42">
        <v>46</v>
      </c>
      <c r="R11" s="42">
        <v>30</v>
      </c>
      <c r="S11" s="37">
        <f t="shared" si="0"/>
        <v>594</v>
      </c>
      <c r="T11" s="58">
        <f t="shared" si="1"/>
        <v>69.89</v>
      </c>
      <c r="U11" s="11" t="s">
        <v>30</v>
      </c>
      <c r="X11" s="15"/>
    </row>
    <row r="12" spans="1:24" ht="26.25" customHeight="1">
      <c r="A12" s="42">
        <v>8</v>
      </c>
      <c r="B12" s="55">
        <v>484541</v>
      </c>
      <c r="C12" s="56">
        <v>1601360052</v>
      </c>
      <c r="D12" s="57" t="s">
        <v>47</v>
      </c>
      <c r="E12" s="42">
        <v>49</v>
      </c>
      <c r="F12" s="39">
        <v>72</v>
      </c>
      <c r="G12" s="11">
        <v>39</v>
      </c>
      <c r="H12" s="40">
        <v>21</v>
      </c>
      <c r="I12" s="39">
        <v>61</v>
      </c>
      <c r="J12" s="40">
        <v>22</v>
      </c>
      <c r="K12" s="39">
        <v>76</v>
      </c>
      <c r="L12" s="41">
        <v>18</v>
      </c>
      <c r="M12" s="40">
        <v>37</v>
      </c>
      <c r="N12" s="39">
        <v>61</v>
      </c>
      <c r="O12" s="40">
        <v>21</v>
      </c>
      <c r="P12" s="39">
        <v>41</v>
      </c>
      <c r="Q12" s="42">
        <v>47</v>
      </c>
      <c r="R12" s="42">
        <v>33</v>
      </c>
      <c r="S12" s="37">
        <f t="shared" si="0"/>
        <v>598</v>
      </c>
      <c r="T12" s="58">
        <f t="shared" si="1"/>
        <v>70.36</v>
      </c>
      <c r="U12" s="11" t="s">
        <v>30</v>
      </c>
      <c r="X12" s="15"/>
    </row>
    <row r="13" spans="1:24" ht="26.25" customHeight="1">
      <c r="A13" s="37">
        <v>9</v>
      </c>
      <c r="B13" s="55">
        <v>484511</v>
      </c>
      <c r="C13" s="56">
        <v>1501360102</v>
      </c>
      <c r="D13" s="57" t="s">
        <v>181</v>
      </c>
      <c r="E13" s="42">
        <v>30</v>
      </c>
      <c r="F13" s="39">
        <v>24</v>
      </c>
      <c r="G13" s="11">
        <v>25</v>
      </c>
      <c r="H13" s="40">
        <v>14</v>
      </c>
      <c r="I13" s="39">
        <v>2</v>
      </c>
      <c r="J13" s="40">
        <v>19</v>
      </c>
      <c r="K13" s="39">
        <v>18</v>
      </c>
      <c r="L13" s="41">
        <v>12</v>
      </c>
      <c r="M13" s="40">
        <v>27</v>
      </c>
      <c r="N13" s="39">
        <v>10</v>
      </c>
      <c r="O13" s="40">
        <v>17</v>
      </c>
      <c r="P13" s="39">
        <v>38</v>
      </c>
      <c r="Q13" s="42">
        <v>29</v>
      </c>
      <c r="R13" s="42">
        <v>14</v>
      </c>
      <c r="S13" s="37">
        <f t="shared" si="0"/>
        <v>279</v>
      </c>
      <c r="T13" s="58">
        <f t="shared" si="1"/>
        <v>32.83</v>
      </c>
      <c r="U13" s="11" t="s">
        <v>40</v>
      </c>
      <c r="X13" s="15"/>
    </row>
    <row r="14" spans="1:24" ht="26.25" customHeight="1">
      <c r="A14" s="37">
        <v>10</v>
      </c>
      <c r="B14" s="55">
        <v>484575</v>
      </c>
      <c r="C14" s="56">
        <v>1601360141</v>
      </c>
      <c r="D14" s="57" t="s">
        <v>83</v>
      </c>
      <c r="E14" s="42">
        <v>90</v>
      </c>
      <c r="F14" s="39">
        <v>73</v>
      </c>
      <c r="G14" s="11">
        <v>40</v>
      </c>
      <c r="H14" s="40">
        <v>21</v>
      </c>
      <c r="I14" s="39">
        <v>71</v>
      </c>
      <c r="J14" s="40">
        <v>22</v>
      </c>
      <c r="K14" s="39">
        <v>85</v>
      </c>
      <c r="L14" s="41">
        <v>19</v>
      </c>
      <c r="M14" s="40">
        <v>42</v>
      </c>
      <c r="N14" s="39">
        <v>56</v>
      </c>
      <c r="O14" s="40">
        <v>22</v>
      </c>
      <c r="P14" s="39">
        <v>40</v>
      </c>
      <c r="Q14" s="42">
        <v>45</v>
      </c>
      <c r="R14" s="42">
        <v>33</v>
      </c>
      <c r="S14" s="37">
        <f t="shared" si="0"/>
        <v>659</v>
      </c>
      <c r="T14" s="58">
        <f t="shared" si="1"/>
        <v>77.53</v>
      </c>
      <c r="U14" s="11" t="s">
        <v>25</v>
      </c>
      <c r="X14" s="15"/>
    </row>
    <row r="15" spans="1:24" ht="26.25" customHeight="1">
      <c r="A15" s="42">
        <v>11</v>
      </c>
      <c r="B15" s="55">
        <v>484542</v>
      </c>
      <c r="C15" s="56">
        <v>1601360056</v>
      </c>
      <c r="D15" s="57" t="s">
        <v>48</v>
      </c>
      <c r="E15" s="42">
        <v>78</v>
      </c>
      <c r="F15" s="39">
        <v>75</v>
      </c>
      <c r="G15" s="11">
        <v>38</v>
      </c>
      <c r="H15" s="40">
        <v>19</v>
      </c>
      <c r="I15" s="39">
        <v>78</v>
      </c>
      <c r="J15" s="40">
        <v>22</v>
      </c>
      <c r="K15" s="39">
        <v>76</v>
      </c>
      <c r="L15" s="41">
        <v>16</v>
      </c>
      <c r="M15" s="40">
        <v>37</v>
      </c>
      <c r="N15" s="39">
        <v>72</v>
      </c>
      <c r="O15" s="40">
        <v>21</v>
      </c>
      <c r="P15" s="39">
        <v>40</v>
      </c>
      <c r="Q15" s="42">
        <v>37</v>
      </c>
      <c r="R15" s="42">
        <v>34</v>
      </c>
      <c r="S15" s="37">
        <f t="shared" si="0"/>
        <v>643</v>
      </c>
      <c r="T15" s="58">
        <f t="shared" si="1"/>
        <v>75.650000000000006</v>
      </c>
      <c r="U15" s="11" t="s">
        <v>25</v>
      </c>
      <c r="X15" s="15"/>
    </row>
    <row r="16" spans="1:24" ht="26.25" customHeight="1">
      <c r="A16" s="42">
        <v>12</v>
      </c>
      <c r="B16" s="55">
        <v>484532</v>
      </c>
      <c r="C16" s="56">
        <v>1601360030</v>
      </c>
      <c r="D16" s="57" t="s">
        <v>36</v>
      </c>
      <c r="E16" s="42">
        <v>52</v>
      </c>
      <c r="F16" s="39">
        <v>48</v>
      </c>
      <c r="G16" s="11">
        <v>37</v>
      </c>
      <c r="H16" s="40">
        <v>18</v>
      </c>
      <c r="I16" s="39">
        <v>40</v>
      </c>
      <c r="J16" s="40">
        <v>19</v>
      </c>
      <c r="K16" s="39">
        <v>71</v>
      </c>
      <c r="L16" s="41">
        <v>19</v>
      </c>
      <c r="M16" s="40">
        <v>39</v>
      </c>
      <c r="N16" s="39">
        <v>23</v>
      </c>
      <c r="O16" s="40">
        <v>18</v>
      </c>
      <c r="P16" s="39">
        <v>37</v>
      </c>
      <c r="Q16" s="42">
        <v>33</v>
      </c>
      <c r="R16" s="42">
        <v>22</v>
      </c>
      <c r="S16" s="37">
        <f t="shared" si="0"/>
        <v>476</v>
      </c>
      <c r="T16" s="58">
        <f t="shared" si="1"/>
        <v>56</v>
      </c>
      <c r="U16" s="11" t="s">
        <v>23</v>
      </c>
      <c r="X16" s="15"/>
    </row>
    <row r="17" spans="1:24" ht="26.25" customHeight="1">
      <c r="A17" s="11">
        <v>13</v>
      </c>
      <c r="B17" s="55">
        <v>484537</v>
      </c>
      <c r="C17" s="56">
        <v>1601360043</v>
      </c>
      <c r="D17" s="57" t="s">
        <v>43</v>
      </c>
      <c r="E17" s="11">
        <v>61</v>
      </c>
      <c r="F17" s="11">
        <v>77</v>
      </c>
      <c r="G17" s="11">
        <v>38</v>
      </c>
      <c r="H17" s="11">
        <v>21</v>
      </c>
      <c r="I17" s="11">
        <v>66</v>
      </c>
      <c r="J17" s="11">
        <v>23</v>
      </c>
      <c r="K17" s="11">
        <v>81</v>
      </c>
      <c r="L17" s="11">
        <v>20</v>
      </c>
      <c r="M17" s="11">
        <v>40</v>
      </c>
      <c r="N17" s="11">
        <v>54</v>
      </c>
      <c r="O17" s="11">
        <v>22</v>
      </c>
      <c r="P17" s="11">
        <v>37</v>
      </c>
      <c r="Q17" s="11">
        <v>46</v>
      </c>
      <c r="R17" s="11">
        <v>36</v>
      </c>
      <c r="S17" s="37">
        <f t="shared" si="0"/>
        <v>622</v>
      </c>
      <c r="T17" s="58">
        <f t="shared" si="1"/>
        <v>73.180000000000007</v>
      </c>
      <c r="U17" s="11" t="s">
        <v>30</v>
      </c>
      <c r="X17" s="15"/>
    </row>
    <row r="18" spans="1:24" ht="26.25" customHeight="1">
      <c r="A18" s="37">
        <v>14</v>
      </c>
      <c r="B18" s="55">
        <v>484573</v>
      </c>
      <c r="C18" s="56">
        <v>1601360138</v>
      </c>
      <c r="D18" s="60" t="s">
        <v>81</v>
      </c>
      <c r="E18" s="42">
        <v>23</v>
      </c>
      <c r="F18" s="39">
        <v>43</v>
      </c>
      <c r="G18" s="11">
        <v>38</v>
      </c>
      <c r="H18" s="40">
        <v>20</v>
      </c>
      <c r="I18" s="39">
        <v>40</v>
      </c>
      <c r="J18" s="40">
        <v>20</v>
      </c>
      <c r="K18" s="39">
        <v>53</v>
      </c>
      <c r="L18" s="41">
        <v>19</v>
      </c>
      <c r="M18" s="40">
        <v>38</v>
      </c>
      <c r="N18" s="39">
        <v>17</v>
      </c>
      <c r="O18" s="40">
        <v>22</v>
      </c>
      <c r="P18" s="39">
        <v>41</v>
      </c>
      <c r="Q18" s="42">
        <v>45</v>
      </c>
      <c r="R18" s="42">
        <v>25</v>
      </c>
      <c r="S18" s="37">
        <f t="shared" si="0"/>
        <v>444</v>
      </c>
      <c r="T18" s="58">
        <f t="shared" si="1"/>
        <v>52.239999999999995</v>
      </c>
      <c r="U18" s="11" t="s">
        <v>23</v>
      </c>
      <c r="X18" s="15"/>
    </row>
    <row r="19" spans="1:24" ht="26.25" customHeight="1">
      <c r="A19" s="11">
        <v>15</v>
      </c>
      <c r="B19" s="55">
        <v>484525</v>
      </c>
      <c r="C19" s="56">
        <v>1601360010</v>
      </c>
      <c r="D19" s="57" t="s">
        <v>27</v>
      </c>
      <c r="E19" s="11">
        <v>53</v>
      </c>
      <c r="F19" s="11">
        <v>56</v>
      </c>
      <c r="G19" s="11">
        <v>40</v>
      </c>
      <c r="H19" s="11">
        <v>21</v>
      </c>
      <c r="I19" s="11">
        <v>43</v>
      </c>
      <c r="J19" s="11">
        <v>22</v>
      </c>
      <c r="K19" s="11">
        <v>57</v>
      </c>
      <c r="L19" s="11">
        <v>22</v>
      </c>
      <c r="M19" s="11">
        <v>39</v>
      </c>
      <c r="N19" s="11">
        <v>51</v>
      </c>
      <c r="O19" s="11">
        <v>20</v>
      </c>
      <c r="P19" s="11">
        <v>40</v>
      </c>
      <c r="Q19" s="11">
        <v>46</v>
      </c>
      <c r="R19" s="11">
        <v>31</v>
      </c>
      <c r="S19" s="37">
        <f t="shared" si="0"/>
        <v>541</v>
      </c>
      <c r="T19" s="58">
        <f t="shared" si="1"/>
        <v>63.65</v>
      </c>
      <c r="U19" s="11" t="s">
        <v>189</v>
      </c>
      <c r="X19" s="15"/>
    </row>
    <row r="20" spans="1:24" ht="26.25" customHeight="1">
      <c r="A20" s="42">
        <v>16</v>
      </c>
      <c r="B20" s="55">
        <v>484534</v>
      </c>
      <c r="C20" s="56">
        <v>1601360033</v>
      </c>
      <c r="D20" s="57" t="s">
        <v>38</v>
      </c>
      <c r="E20" s="42">
        <v>24</v>
      </c>
      <c r="F20" s="39">
        <v>48</v>
      </c>
      <c r="G20" s="11">
        <v>35</v>
      </c>
      <c r="H20" s="40">
        <v>19</v>
      </c>
      <c r="I20" s="39">
        <v>23</v>
      </c>
      <c r="J20" s="40">
        <v>17</v>
      </c>
      <c r="K20" s="39">
        <v>71</v>
      </c>
      <c r="L20" s="41">
        <v>17</v>
      </c>
      <c r="M20" s="40">
        <v>36</v>
      </c>
      <c r="N20" s="39">
        <v>40</v>
      </c>
      <c r="O20" s="40">
        <v>21</v>
      </c>
      <c r="P20" s="39">
        <v>40</v>
      </c>
      <c r="Q20" s="42">
        <v>44</v>
      </c>
      <c r="R20" s="42">
        <v>23</v>
      </c>
      <c r="S20" s="37">
        <f t="shared" si="0"/>
        <v>458</v>
      </c>
      <c r="T20" s="58">
        <f t="shared" si="1"/>
        <v>53.89</v>
      </c>
      <c r="U20" s="11" t="s">
        <v>23</v>
      </c>
      <c r="X20" s="15"/>
    </row>
    <row r="21" spans="1:24" ht="26.25" customHeight="1">
      <c r="A21" s="37">
        <v>17</v>
      </c>
      <c r="B21" s="55">
        <v>484577</v>
      </c>
      <c r="C21" s="56">
        <v>1601360166</v>
      </c>
      <c r="D21" s="57" t="s">
        <v>85</v>
      </c>
      <c r="E21" s="42">
        <v>86</v>
      </c>
      <c r="F21" s="39">
        <v>60</v>
      </c>
      <c r="G21" s="11">
        <v>40</v>
      </c>
      <c r="H21" s="40">
        <v>20</v>
      </c>
      <c r="I21" s="39">
        <v>63</v>
      </c>
      <c r="J21" s="40">
        <v>21</v>
      </c>
      <c r="K21" s="39">
        <v>85</v>
      </c>
      <c r="L21" s="41">
        <v>19</v>
      </c>
      <c r="M21" s="40">
        <v>36</v>
      </c>
      <c r="N21" s="39">
        <v>73</v>
      </c>
      <c r="O21" s="40">
        <v>21</v>
      </c>
      <c r="P21" s="39">
        <v>33</v>
      </c>
      <c r="Q21" s="42">
        <v>45</v>
      </c>
      <c r="R21" s="42">
        <v>34</v>
      </c>
      <c r="S21" s="37">
        <f t="shared" si="0"/>
        <v>636</v>
      </c>
      <c r="T21" s="58">
        <f t="shared" si="1"/>
        <v>74.83</v>
      </c>
      <c r="U21" s="11" t="s">
        <v>25</v>
      </c>
      <c r="X21" s="15"/>
    </row>
    <row r="22" spans="1:24" ht="26.25" customHeight="1">
      <c r="A22" s="37">
        <v>18</v>
      </c>
      <c r="B22" s="55">
        <v>484543</v>
      </c>
      <c r="C22" s="56">
        <v>1601360061</v>
      </c>
      <c r="D22" s="57" t="s">
        <v>49</v>
      </c>
      <c r="E22" s="42">
        <v>63</v>
      </c>
      <c r="F22" s="39">
        <v>63</v>
      </c>
      <c r="G22" s="11">
        <v>38</v>
      </c>
      <c r="H22" s="40">
        <v>18</v>
      </c>
      <c r="I22" s="39">
        <v>54</v>
      </c>
      <c r="J22" s="40">
        <v>20</v>
      </c>
      <c r="K22" s="39">
        <v>80</v>
      </c>
      <c r="L22" s="41">
        <v>17</v>
      </c>
      <c r="M22" s="40">
        <v>33</v>
      </c>
      <c r="N22" s="39">
        <v>50</v>
      </c>
      <c r="O22" s="40">
        <v>20</v>
      </c>
      <c r="P22" s="39">
        <v>26</v>
      </c>
      <c r="Q22" s="42">
        <v>39</v>
      </c>
      <c r="R22" s="42">
        <v>27</v>
      </c>
      <c r="S22" s="37">
        <f t="shared" si="0"/>
        <v>548</v>
      </c>
      <c r="T22" s="58">
        <f t="shared" si="1"/>
        <v>64.48</v>
      </c>
      <c r="U22" s="11" t="s">
        <v>30</v>
      </c>
      <c r="X22" s="15"/>
    </row>
    <row r="23" spans="1:24" ht="26.25" customHeight="1">
      <c r="A23" s="11">
        <v>19</v>
      </c>
      <c r="B23" s="55">
        <v>484531</v>
      </c>
      <c r="C23" s="56">
        <v>1601360027</v>
      </c>
      <c r="D23" s="57" t="s">
        <v>35</v>
      </c>
      <c r="E23" s="11">
        <v>35</v>
      </c>
      <c r="F23" s="11">
        <v>40</v>
      </c>
      <c r="G23" s="11">
        <v>26</v>
      </c>
      <c r="H23" s="11">
        <v>17</v>
      </c>
      <c r="I23" s="11">
        <v>25</v>
      </c>
      <c r="J23" s="11">
        <v>16</v>
      </c>
      <c r="K23" s="11" t="s">
        <v>183</v>
      </c>
      <c r="L23" s="11">
        <v>12</v>
      </c>
      <c r="M23" s="11">
        <v>29</v>
      </c>
      <c r="N23" s="11">
        <v>19</v>
      </c>
      <c r="O23" s="11">
        <v>19</v>
      </c>
      <c r="P23" s="11">
        <v>26</v>
      </c>
      <c r="Q23" s="11">
        <v>44</v>
      </c>
      <c r="R23" s="11">
        <v>14</v>
      </c>
      <c r="S23" s="37">
        <f t="shared" si="0"/>
        <v>322</v>
      </c>
      <c r="T23" s="58">
        <f t="shared" si="1"/>
        <v>37.89</v>
      </c>
      <c r="U23" s="11" t="s">
        <v>40</v>
      </c>
      <c r="X23" s="15"/>
    </row>
    <row r="24" spans="1:24" ht="26.25" customHeight="1">
      <c r="A24" s="37">
        <v>20</v>
      </c>
      <c r="B24" s="55">
        <v>484529</v>
      </c>
      <c r="C24" s="56">
        <v>1601360022</v>
      </c>
      <c r="D24" s="57" t="s">
        <v>33</v>
      </c>
      <c r="E24" s="42">
        <v>69</v>
      </c>
      <c r="F24" s="39">
        <v>65</v>
      </c>
      <c r="G24" s="11">
        <v>37</v>
      </c>
      <c r="H24" s="40">
        <v>20</v>
      </c>
      <c r="I24" s="39">
        <v>45</v>
      </c>
      <c r="J24" s="40">
        <v>22</v>
      </c>
      <c r="K24" s="39">
        <v>77</v>
      </c>
      <c r="L24" s="41">
        <v>19</v>
      </c>
      <c r="M24" s="40">
        <v>39</v>
      </c>
      <c r="N24" s="39">
        <v>40</v>
      </c>
      <c r="O24" s="40">
        <v>21</v>
      </c>
      <c r="P24" s="39">
        <v>32</v>
      </c>
      <c r="Q24" s="42">
        <v>46</v>
      </c>
      <c r="R24" s="42">
        <v>29</v>
      </c>
      <c r="S24" s="37">
        <f t="shared" si="0"/>
        <v>561</v>
      </c>
      <c r="T24" s="58">
        <f t="shared" si="1"/>
        <v>66</v>
      </c>
      <c r="U24" s="11" t="s">
        <v>30</v>
      </c>
      <c r="X24" s="15"/>
    </row>
    <row r="25" spans="1:24" ht="26.25" customHeight="1">
      <c r="A25" s="11">
        <v>21</v>
      </c>
      <c r="B25" s="55">
        <v>484544</v>
      </c>
      <c r="C25" s="56">
        <v>1601360063</v>
      </c>
      <c r="D25" s="57" t="s">
        <v>50</v>
      </c>
      <c r="E25" s="11">
        <v>100</v>
      </c>
      <c r="F25" s="11">
        <v>80</v>
      </c>
      <c r="G25" s="11">
        <v>42</v>
      </c>
      <c r="H25" s="11">
        <v>22</v>
      </c>
      <c r="I25" s="11">
        <v>80</v>
      </c>
      <c r="J25" s="11">
        <v>24</v>
      </c>
      <c r="K25" s="11">
        <v>96</v>
      </c>
      <c r="L25" s="11">
        <v>19</v>
      </c>
      <c r="M25" s="11">
        <v>42</v>
      </c>
      <c r="N25" s="11">
        <v>80</v>
      </c>
      <c r="O25" s="11">
        <v>23</v>
      </c>
      <c r="P25" s="11">
        <v>41</v>
      </c>
      <c r="Q25" s="11">
        <v>48</v>
      </c>
      <c r="R25" s="11">
        <v>44</v>
      </c>
      <c r="S25" s="37">
        <f t="shared" si="0"/>
        <v>741</v>
      </c>
      <c r="T25" s="58">
        <f t="shared" si="1"/>
        <v>87.18</v>
      </c>
      <c r="U25" s="11" t="s">
        <v>25</v>
      </c>
      <c r="X25" s="15"/>
    </row>
    <row r="26" spans="1:24" ht="26.25" customHeight="1">
      <c r="A26" s="37">
        <v>22</v>
      </c>
      <c r="B26" s="55">
        <v>484545</v>
      </c>
      <c r="C26" s="56">
        <v>1601360066</v>
      </c>
      <c r="D26" s="57" t="s">
        <v>51</v>
      </c>
      <c r="E26" s="42">
        <v>20</v>
      </c>
      <c r="F26" s="39">
        <v>40</v>
      </c>
      <c r="G26" s="11">
        <v>30</v>
      </c>
      <c r="H26" s="40">
        <v>14</v>
      </c>
      <c r="I26" s="39">
        <v>13</v>
      </c>
      <c r="J26" s="40">
        <v>13</v>
      </c>
      <c r="K26" s="39">
        <v>48</v>
      </c>
      <c r="L26" s="41">
        <v>12</v>
      </c>
      <c r="M26" s="40">
        <v>27</v>
      </c>
      <c r="N26" s="39">
        <v>8</v>
      </c>
      <c r="O26" s="40">
        <v>18</v>
      </c>
      <c r="P26" s="39">
        <v>30</v>
      </c>
      <c r="Q26" s="42">
        <v>38</v>
      </c>
      <c r="R26" s="42">
        <v>7</v>
      </c>
      <c r="S26" s="37">
        <f t="shared" si="0"/>
        <v>318</v>
      </c>
      <c r="T26" s="58">
        <f t="shared" si="1"/>
        <v>37.419999999999995</v>
      </c>
      <c r="U26" s="11" t="s">
        <v>40</v>
      </c>
      <c r="X26" s="15"/>
    </row>
    <row r="27" spans="1:24" ht="26.25" customHeight="1">
      <c r="A27" s="37">
        <v>23</v>
      </c>
      <c r="B27" s="55">
        <v>484547</v>
      </c>
      <c r="C27" s="56">
        <v>1601360073</v>
      </c>
      <c r="D27" s="57" t="s">
        <v>53</v>
      </c>
      <c r="E27" s="42">
        <v>41</v>
      </c>
      <c r="F27" s="39">
        <v>31</v>
      </c>
      <c r="G27" s="11">
        <v>28</v>
      </c>
      <c r="H27" s="40">
        <v>18</v>
      </c>
      <c r="I27" s="39">
        <v>40</v>
      </c>
      <c r="J27" s="40">
        <v>19</v>
      </c>
      <c r="K27" s="39">
        <v>56</v>
      </c>
      <c r="L27" s="41">
        <v>15</v>
      </c>
      <c r="M27" s="40">
        <v>31</v>
      </c>
      <c r="N27" s="39">
        <v>21</v>
      </c>
      <c r="O27" s="40">
        <v>18</v>
      </c>
      <c r="P27" s="39">
        <v>28</v>
      </c>
      <c r="Q27" s="42">
        <v>36</v>
      </c>
      <c r="R27" s="42">
        <v>20</v>
      </c>
      <c r="S27" s="37">
        <f t="shared" si="0"/>
        <v>402</v>
      </c>
      <c r="T27" s="58">
        <f t="shared" si="1"/>
        <v>47.3</v>
      </c>
      <c r="U27" s="11" t="s">
        <v>23</v>
      </c>
      <c r="X27" s="15"/>
    </row>
    <row r="28" spans="1:24" ht="26.25" customHeight="1">
      <c r="A28" s="37">
        <v>24</v>
      </c>
      <c r="B28" s="55">
        <v>484548</v>
      </c>
      <c r="C28" s="56">
        <v>1601360077</v>
      </c>
      <c r="D28" s="57" t="s">
        <v>54</v>
      </c>
      <c r="E28" s="42">
        <v>90</v>
      </c>
      <c r="F28" s="39">
        <v>84</v>
      </c>
      <c r="G28" s="11">
        <v>41</v>
      </c>
      <c r="H28" s="40">
        <v>21</v>
      </c>
      <c r="I28" s="39">
        <v>86</v>
      </c>
      <c r="J28" s="40">
        <v>24</v>
      </c>
      <c r="K28" s="39">
        <v>89</v>
      </c>
      <c r="L28" s="41">
        <v>22</v>
      </c>
      <c r="M28" s="40">
        <v>40</v>
      </c>
      <c r="N28" s="39">
        <v>84</v>
      </c>
      <c r="O28" s="40">
        <v>22</v>
      </c>
      <c r="P28" s="39">
        <v>30</v>
      </c>
      <c r="Q28" s="42">
        <v>47</v>
      </c>
      <c r="R28" s="42">
        <v>39</v>
      </c>
      <c r="S28" s="37">
        <f t="shared" si="0"/>
        <v>719</v>
      </c>
      <c r="T28" s="58">
        <f t="shared" si="1"/>
        <v>84.59</v>
      </c>
      <c r="U28" s="11" t="s">
        <v>25</v>
      </c>
      <c r="X28" s="15"/>
    </row>
    <row r="29" spans="1:24" ht="26.25" customHeight="1">
      <c r="A29" s="42">
        <v>25</v>
      </c>
      <c r="B29" s="55">
        <v>484574</v>
      </c>
      <c r="C29" s="56">
        <v>1601360140</v>
      </c>
      <c r="D29" s="57" t="s">
        <v>82</v>
      </c>
      <c r="E29" s="42">
        <v>40</v>
      </c>
      <c r="F29" s="39">
        <v>55</v>
      </c>
      <c r="G29" s="11">
        <v>35</v>
      </c>
      <c r="H29" s="40">
        <v>17</v>
      </c>
      <c r="I29" s="39">
        <v>40</v>
      </c>
      <c r="J29" s="40">
        <v>20</v>
      </c>
      <c r="K29" s="39">
        <v>80</v>
      </c>
      <c r="L29" s="41">
        <v>16</v>
      </c>
      <c r="M29" s="40">
        <v>34</v>
      </c>
      <c r="N29" s="39">
        <v>40</v>
      </c>
      <c r="O29" s="40">
        <v>19</v>
      </c>
      <c r="P29" s="39">
        <v>28</v>
      </c>
      <c r="Q29" s="42">
        <v>41</v>
      </c>
      <c r="R29" s="42">
        <v>24</v>
      </c>
      <c r="S29" s="37">
        <f t="shared" si="0"/>
        <v>489</v>
      </c>
      <c r="T29" s="58">
        <f t="shared" si="1"/>
        <v>57.53</v>
      </c>
      <c r="U29" s="11" t="s">
        <v>187</v>
      </c>
      <c r="X29" s="15"/>
    </row>
    <row r="30" spans="1:24" ht="26.25" customHeight="1">
      <c r="A30" s="42">
        <v>26</v>
      </c>
      <c r="B30" s="55">
        <v>484580</v>
      </c>
      <c r="C30" s="56">
        <v>1601360174</v>
      </c>
      <c r="D30" s="57" t="s">
        <v>88</v>
      </c>
      <c r="E30" s="42">
        <v>34</v>
      </c>
      <c r="F30" s="39">
        <v>30</v>
      </c>
      <c r="G30" s="11">
        <v>33</v>
      </c>
      <c r="H30" s="40">
        <v>18</v>
      </c>
      <c r="I30" s="39">
        <v>11</v>
      </c>
      <c r="J30" s="40">
        <v>20</v>
      </c>
      <c r="K30" s="39">
        <v>60</v>
      </c>
      <c r="L30" s="41">
        <v>17</v>
      </c>
      <c r="M30" s="40">
        <v>36</v>
      </c>
      <c r="N30" s="39">
        <v>40</v>
      </c>
      <c r="O30" s="40">
        <v>20</v>
      </c>
      <c r="P30" s="39">
        <v>40</v>
      </c>
      <c r="Q30" s="42">
        <v>43</v>
      </c>
      <c r="R30" s="42">
        <v>19</v>
      </c>
      <c r="S30" s="37">
        <f t="shared" si="0"/>
        <v>421</v>
      </c>
      <c r="T30" s="58">
        <f t="shared" si="1"/>
        <v>49.53</v>
      </c>
      <c r="U30" s="11" t="s">
        <v>40</v>
      </c>
      <c r="X30" s="15"/>
    </row>
    <row r="31" spans="1:24" ht="26.25" customHeight="1">
      <c r="A31" s="42">
        <v>27</v>
      </c>
      <c r="B31" s="55">
        <v>484549</v>
      </c>
      <c r="C31" s="56">
        <v>1601360086</v>
      </c>
      <c r="D31" s="57" t="s">
        <v>55</v>
      </c>
      <c r="E31" s="42">
        <v>86</v>
      </c>
      <c r="F31" s="39">
        <v>60</v>
      </c>
      <c r="G31" s="11">
        <v>32</v>
      </c>
      <c r="H31" s="40">
        <v>18</v>
      </c>
      <c r="I31" s="39">
        <v>63</v>
      </c>
      <c r="J31" s="40">
        <v>23</v>
      </c>
      <c r="K31" s="39">
        <v>67</v>
      </c>
      <c r="L31" s="41">
        <v>16</v>
      </c>
      <c r="M31" s="40">
        <v>32</v>
      </c>
      <c r="N31" s="39">
        <v>27</v>
      </c>
      <c r="O31" s="40">
        <v>19</v>
      </c>
      <c r="P31" s="39">
        <v>28</v>
      </c>
      <c r="Q31" s="42">
        <v>42</v>
      </c>
      <c r="R31" s="42">
        <v>28</v>
      </c>
      <c r="S31" s="37">
        <f t="shared" si="0"/>
        <v>541</v>
      </c>
      <c r="T31" s="58">
        <f t="shared" si="1"/>
        <v>63.65</v>
      </c>
      <c r="U31" s="11" t="s">
        <v>23</v>
      </c>
      <c r="X31" s="15"/>
    </row>
    <row r="32" spans="1:24" ht="26.25" customHeight="1">
      <c r="A32" s="37">
        <v>28</v>
      </c>
      <c r="B32" s="55">
        <v>484538</v>
      </c>
      <c r="C32" s="56">
        <v>1601360044</v>
      </c>
      <c r="D32" s="57" t="s">
        <v>44</v>
      </c>
      <c r="E32" s="42">
        <v>56</v>
      </c>
      <c r="F32" s="39">
        <v>75</v>
      </c>
      <c r="G32" s="11">
        <v>31</v>
      </c>
      <c r="H32" s="40">
        <v>18</v>
      </c>
      <c r="I32" s="39">
        <v>64</v>
      </c>
      <c r="J32" s="40">
        <v>22</v>
      </c>
      <c r="K32" s="39">
        <v>78</v>
      </c>
      <c r="L32" s="41">
        <v>17</v>
      </c>
      <c r="M32" s="40">
        <v>38</v>
      </c>
      <c r="N32" s="39">
        <v>56</v>
      </c>
      <c r="O32" s="40">
        <v>19</v>
      </c>
      <c r="P32" s="39">
        <v>40</v>
      </c>
      <c r="Q32" s="42">
        <v>43</v>
      </c>
      <c r="R32" s="42">
        <v>29</v>
      </c>
      <c r="S32" s="37">
        <f t="shared" si="0"/>
        <v>586</v>
      </c>
      <c r="T32" s="58">
        <f t="shared" si="1"/>
        <v>68.95</v>
      </c>
      <c r="U32" s="11" t="s">
        <v>30</v>
      </c>
      <c r="X32" s="15"/>
    </row>
    <row r="33" spans="1:24" ht="26.25" customHeight="1">
      <c r="A33" s="42">
        <v>29</v>
      </c>
      <c r="B33" s="55">
        <v>484550</v>
      </c>
      <c r="C33" s="56">
        <v>1601360088</v>
      </c>
      <c r="D33" s="57" t="s">
        <v>56</v>
      </c>
      <c r="E33" s="42">
        <v>78</v>
      </c>
      <c r="F33" s="39">
        <v>79</v>
      </c>
      <c r="G33" s="11">
        <v>41</v>
      </c>
      <c r="H33" s="40">
        <v>20</v>
      </c>
      <c r="I33" s="39">
        <v>73</v>
      </c>
      <c r="J33" s="40">
        <v>23</v>
      </c>
      <c r="K33" s="39">
        <v>75</v>
      </c>
      <c r="L33" s="41">
        <v>17</v>
      </c>
      <c r="M33" s="40">
        <v>37</v>
      </c>
      <c r="N33" s="39">
        <v>61</v>
      </c>
      <c r="O33" s="40">
        <v>21</v>
      </c>
      <c r="P33" s="39">
        <v>28</v>
      </c>
      <c r="Q33" s="42">
        <v>42</v>
      </c>
      <c r="R33" s="42">
        <v>36</v>
      </c>
      <c r="S33" s="37">
        <f t="shared" si="0"/>
        <v>631</v>
      </c>
      <c r="T33" s="58">
        <f t="shared" si="1"/>
        <v>74.240000000000009</v>
      </c>
      <c r="U33" s="11" t="s">
        <v>30</v>
      </c>
      <c r="X33" s="15"/>
    </row>
    <row r="34" spans="1:24" ht="26.25" customHeight="1">
      <c r="A34" s="42">
        <v>30</v>
      </c>
      <c r="B34" s="55">
        <v>484524</v>
      </c>
      <c r="C34" s="56">
        <v>1601360007</v>
      </c>
      <c r="D34" s="57" t="s">
        <v>26</v>
      </c>
      <c r="E34" s="42">
        <v>59</v>
      </c>
      <c r="F34" s="39">
        <v>78</v>
      </c>
      <c r="G34" s="11">
        <v>45</v>
      </c>
      <c r="H34" s="40">
        <v>22</v>
      </c>
      <c r="I34" s="39">
        <v>60</v>
      </c>
      <c r="J34" s="40">
        <v>24</v>
      </c>
      <c r="K34" s="39">
        <v>89</v>
      </c>
      <c r="L34" s="41">
        <v>22</v>
      </c>
      <c r="M34" s="40">
        <v>41</v>
      </c>
      <c r="N34" s="39">
        <v>66</v>
      </c>
      <c r="O34" s="40">
        <v>22</v>
      </c>
      <c r="P34" s="39">
        <v>42</v>
      </c>
      <c r="Q34" s="42">
        <v>46</v>
      </c>
      <c r="R34" s="42">
        <v>41</v>
      </c>
      <c r="S34" s="37">
        <f t="shared" si="0"/>
        <v>657</v>
      </c>
      <c r="T34" s="58">
        <f t="shared" si="1"/>
        <v>77.300000000000011</v>
      </c>
      <c r="U34" s="11" t="s">
        <v>25</v>
      </c>
      <c r="X34" s="15"/>
    </row>
    <row r="35" spans="1:24" ht="26.25" customHeight="1">
      <c r="A35" s="37">
        <v>31</v>
      </c>
      <c r="B35" s="55">
        <v>484551</v>
      </c>
      <c r="C35" s="56">
        <v>1601360091</v>
      </c>
      <c r="D35" s="57" t="s">
        <v>57</v>
      </c>
      <c r="E35" s="42">
        <v>68</v>
      </c>
      <c r="F35" s="39">
        <v>72</v>
      </c>
      <c r="G35" s="11">
        <v>40</v>
      </c>
      <c r="H35" s="40">
        <v>18</v>
      </c>
      <c r="I35" s="39">
        <v>79</v>
      </c>
      <c r="J35" s="40">
        <v>23</v>
      </c>
      <c r="K35" s="39">
        <v>87</v>
      </c>
      <c r="L35" s="41">
        <v>16</v>
      </c>
      <c r="M35" s="40">
        <v>35</v>
      </c>
      <c r="N35" s="39">
        <v>64</v>
      </c>
      <c r="O35" s="40">
        <v>22</v>
      </c>
      <c r="P35" s="39">
        <v>29</v>
      </c>
      <c r="Q35" s="42">
        <v>42</v>
      </c>
      <c r="R35" s="42">
        <v>32</v>
      </c>
      <c r="S35" s="37">
        <f t="shared" si="0"/>
        <v>627</v>
      </c>
      <c r="T35" s="58">
        <f t="shared" si="1"/>
        <v>73.77000000000001</v>
      </c>
      <c r="U35" s="11" t="s">
        <v>30</v>
      </c>
      <c r="X35" s="15"/>
    </row>
    <row r="36" spans="1:24" ht="26.25" customHeight="1">
      <c r="A36" s="42">
        <v>32</v>
      </c>
      <c r="B36" s="55">
        <v>484552</v>
      </c>
      <c r="C36" s="56">
        <v>1601360096</v>
      </c>
      <c r="D36" s="57" t="s">
        <v>58</v>
      </c>
      <c r="E36" s="42">
        <v>47</v>
      </c>
      <c r="F36" s="39">
        <v>62</v>
      </c>
      <c r="G36" s="11">
        <v>44</v>
      </c>
      <c r="H36" s="40">
        <v>22</v>
      </c>
      <c r="I36" s="39">
        <v>48</v>
      </c>
      <c r="J36" s="40">
        <v>22</v>
      </c>
      <c r="K36" s="39">
        <v>72</v>
      </c>
      <c r="L36" s="41">
        <v>20</v>
      </c>
      <c r="M36" s="40">
        <v>35</v>
      </c>
      <c r="N36" s="39">
        <v>41</v>
      </c>
      <c r="O36" s="40">
        <v>19</v>
      </c>
      <c r="P36" s="39">
        <v>37</v>
      </c>
      <c r="Q36" s="42">
        <v>49</v>
      </c>
      <c r="R36" s="42">
        <v>31</v>
      </c>
      <c r="S36" s="37">
        <f t="shared" si="0"/>
        <v>549</v>
      </c>
      <c r="T36" s="58">
        <f t="shared" si="1"/>
        <v>64.59</v>
      </c>
      <c r="U36" s="11" t="s">
        <v>30</v>
      </c>
      <c r="X36" s="15"/>
    </row>
    <row r="37" spans="1:24" ht="26.25" customHeight="1">
      <c r="A37" s="42">
        <v>33</v>
      </c>
      <c r="B37" s="55">
        <v>484523</v>
      </c>
      <c r="C37" s="56">
        <v>1601360006</v>
      </c>
      <c r="D37" s="57" t="s">
        <v>24</v>
      </c>
      <c r="E37" s="42">
        <v>80</v>
      </c>
      <c r="F37" s="39">
        <v>77</v>
      </c>
      <c r="G37" s="11">
        <v>46</v>
      </c>
      <c r="H37" s="40">
        <v>22</v>
      </c>
      <c r="I37" s="39">
        <v>81</v>
      </c>
      <c r="J37" s="40">
        <v>24</v>
      </c>
      <c r="K37" s="39">
        <v>90</v>
      </c>
      <c r="L37" s="41">
        <v>19</v>
      </c>
      <c r="M37" s="40">
        <v>39</v>
      </c>
      <c r="N37" s="39">
        <v>84</v>
      </c>
      <c r="O37" s="40">
        <v>22</v>
      </c>
      <c r="P37" s="39">
        <v>45</v>
      </c>
      <c r="Q37" s="42">
        <v>44</v>
      </c>
      <c r="R37" s="42">
        <v>42</v>
      </c>
      <c r="S37" s="37">
        <f t="shared" ref="S37:S65" si="2">SUM(E37:R37)</f>
        <v>715</v>
      </c>
      <c r="T37" s="58">
        <f t="shared" ref="T37:T65" si="3">ROUNDUP(((S37*100)/850),2.2)</f>
        <v>84.12</v>
      </c>
      <c r="U37" s="11" t="s">
        <v>25</v>
      </c>
      <c r="X37" s="15"/>
    </row>
    <row r="38" spans="1:24" ht="26.25" customHeight="1">
      <c r="A38" s="37">
        <v>34</v>
      </c>
      <c r="B38" s="55">
        <v>484553</v>
      </c>
      <c r="C38" s="56">
        <v>1601360099</v>
      </c>
      <c r="D38" s="57" t="s">
        <v>59</v>
      </c>
      <c r="E38" s="42">
        <v>50</v>
      </c>
      <c r="F38" s="39">
        <v>59</v>
      </c>
      <c r="G38" s="11">
        <v>38</v>
      </c>
      <c r="H38" s="40">
        <v>19</v>
      </c>
      <c r="I38" s="39">
        <v>44</v>
      </c>
      <c r="J38" s="40">
        <v>23</v>
      </c>
      <c r="K38" s="39">
        <v>84</v>
      </c>
      <c r="L38" s="41">
        <v>16</v>
      </c>
      <c r="M38" s="40">
        <v>34</v>
      </c>
      <c r="N38" s="39">
        <v>40</v>
      </c>
      <c r="O38" s="40">
        <v>22</v>
      </c>
      <c r="P38" s="39">
        <v>30</v>
      </c>
      <c r="Q38" s="42">
        <v>43</v>
      </c>
      <c r="R38" s="42">
        <v>32</v>
      </c>
      <c r="S38" s="37">
        <f t="shared" si="2"/>
        <v>534</v>
      </c>
      <c r="T38" s="58">
        <f t="shared" si="3"/>
        <v>62.83</v>
      </c>
      <c r="U38" s="11" t="s">
        <v>30</v>
      </c>
      <c r="X38" s="15"/>
    </row>
    <row r="39" spans="1:24" ht="26.25" customHeight="1">
      <c r="A39" s="37">
        <v>35</v>
      </c>
      <c r="B39" s="55">
        <v>484554</v>
      </c>
      <c r="C39" s="56">
        <v>1601360102</v>
      </c>
      <c r="D39" s="57" t="s">
        <v>60</v>
      </c>
      <c r="E39" s="42">
        <v>99</v>
      </c>
      <c r="F39" s="39">
        <v>88</v>
      </c>
      <c r="G39" s="11">
        <v>48</v>
      </c>
      <c r="H39" s="40">
        <v>23</v>
      </c>
      <c r="I39" s="39">
        <v>78</v>
      </c>
      <c r="J39" s="40">
        <v>24</v>
      </c>
      <c r="K39" s="39">
        <v>89</v>
      </c>
      <c r="L39" s="41">
        <v>24</v>
      </c>
      <c r="M39" s="40">
        <v>43</v>
      </c>
      <c r="N39" s="39">
        <v>76</v>
      </c>
      <c r="O39" s="40">
        <v>24</v>
      </c>
      <c r="P39" s="39">
        <v>47</v>
      </c>
      <c r="Q39" s="42">
        <v>49</v>
      </c>
      <c r="R39" s="42">
        <v>42</v>
      </c>
      <c r="S39" s="37">
        <f t="shared" si="2"/>
        <v>754</v>
      </c>
      <c r="T39" s="58">
        <f t="shared" si="3"/>
        <v>88.710000000000008</v>
      </c>
      <c r="U39" s="11" t="s">
        <v>25</v>
      </c>
      <c r="X39" s="15"/>
    </row>
    <row r="40" spans="1:24" ht="26.25" customHeight="1">
      <c r="A40" s="42">
        <v>36</v>
      </c>
      <c r="B40" s="55">
        <v>484536</v>
      </c>
      <c r="C40" s="56">
        <v>1601360041</v>
      </c>
      <c r="D40" s="57" t="s">
        <v>42</v>
      </c>
      <c r="E40" s="42">
        <v>26</v>
      </c>
      <c r="F40" s="39">
        <v>42</v>
      </c>
      <c r="G40" s="11">
        <v>26</v>
      </c>
      <c r="H40" s="40">
        <v>15</v>
      </c>
      <c r="I40" s="39">
        <v>21</v>
      </c>
      <c r="J40" s="40">
        <v>14</v>
      </c>
      <c r="K40" s="39">
        <v>50</v>
      </c>
      <c r="L40" s="41">
        <v>12</v>
      </c>
      <c r="M40" s="40">
        <v>29</v>
      </c>
      <c r="N40" s="39">
        <v>10</v>
      </c>
      <c r="O40" s="40">
        <v>19</v>
      </c>
      <c r="P40" s="39">
        <v>30</v>
      </c>
      <c r="Q40" s="42">
        <v>33</v>
      </c>
      <c r="R40" s="42">
        <v>15</v>
      </c>
      <c r="S40" s="37">
        <f t="shared" si="2"/>
        <v>342</v>
      </c>
      <c r="T40" s="58">
        <f t="shared" si="3"/>
        <v>40.239999999999995</v>
      </c>
      <c r="U40" s="11" t="s">
        <v>40</v>
      </c>
      <c r="X40" s="15"/>
    </row>
    <row r="41" spans="1:24" ht="26.25" customHeight="1">
      <c r="A41" s="11">
        <v>37</v>
      </c>
      <c r="B41" s="55">
        <v>484555</v>
      </c>
      <c r="C41" s="56">
        <v>1601360105</v>
      </c>
      <c r="D41" s="57" t="s">
        <v>61</v>
      </c>
      <c r="E41" s="11">
        <v>56</v>
      </c>
      <c r="F41" s="11">
        <v>72</v>
      </c>
      <c r="G41" s="11">
        <v>42</v>
      </c>
      <c r="H41" s="11">
        <v>20</v>
      </c>
      <c r="I41" s="11">
        <v>63</v>
      </c>
      <c r="J41" s="11">
        <v>23</v>
      </c>
      <c r="K41" s="11">
        <v>85</v>
      </c>
      <c r="L41" s="11">
        <v>22</v>
      </c>
      <c r="M41" s="11">
        <v>40</v>
      </c>
      <c r="N41" s="11">
        <v>59</v>
      </c>
      <c r="O41" s="11">
        <v>22</v>
      </c>
      <c r="P41" s="11">
        <v>45</v>
      </c>
      <c r="Q41" s="11">
        <v>47</v>
      </c>
      <c r="R41" s="11">
        <v>34</v>
      </c>
      <c r="S41" s="37">
        <f t="shared" si="2"/>
        <v>630</v>
      </c>
      <c r="T41" s="58">
        <f t="shared" si="3"/>
        <v>74.12</v>
      </c>
      <c r="U41" s="11" t="s">
        <v>30</v>
      </c>
      <c r="X41" s="15"/>
    </row>
    <row r="42" spans="1:24" ht="26.25" customHeight="1">
      <c r="A42" s="42">
        <v>38</v>
      </c>
      <c r="B42" s="55">
        <v>484581</v>
      </c>
      <c r="C42" s="56">
        <v>1601360239</v>
      </c>
      <c r="D42" s="57" t="s">
        <v>89</v>
      </c>
      <c r="E42" s="42">
        <v>86</v>
      </c>
      <c r="F42" s="39">
        <v>72</v>
      </c>
      <c r="G42" s="11">
        <v>42</v>
      </c>
      <c r="H42" s="40">
        <v>21</v>
      </c>
      <c r="I42" s="39">
        <v>86</v>
      </c>
      <c r="J42" s="40">
        <v>23</v>
      </c>
      <c r="K42" s="39">
        <v>87</v>
      </c>
      <c r="L42" s="41">
        <v>20</v>
      </c>
      <c r="M42" s="40">
        <v>38</v>
      </c>
      <c r="N42" s="39">
        <v>82</v>
      </c>
      <c r="O42" s="40">
        <v>21</v>
      </c>
      <c r="P42" s="39">
        <v>32</v>
      </c>
      <c r="Q42" s="42">
        <v>44</v>
      </c>
      <c r="R42" s="42">
        <v>40</v>
      </c>
      <c r="S42" s="37">
        <f t="shared" si="2"/>
        <v>694</v>
      </c>
      <c r="T42" s="58">
        <f t="shared" si="3"/>
        <v>81.650000000000006</v>
      </c>
      <c r="U42" s="11" t="s">
        <v>25</v>
      </c>
      <c r="X42" s="15"/>
    </row>
    <row r="43" spans="1:24" ht="26.25" customHeight="1">
      <c r="A43" s="42">
        <v>39</v>
      </c>
      <c r="B43" s="55">
        <v>484556</v>
      </c>
      <c r="C43" s="56">
        <v>1601360107</v>
      </c>
      <c r="D43" s="57" t="s">
        <v>62</v>
      </c>
      <c r="E43" s="42">
        <v>33</v>
      </c>
      <c r="F43" s="39">
        <v>22</v>
      </c>
      <c r="G43" s="11">
        <v>38</v>
      </c>
      <c r="H43" s="40">
        <v>16</v>
      </c>
      <c r="I43" s="39">
        <v>18</v>
      </c>
      <c r="J43" s="40">
        <v>21</v>
      </c>
      <c r="K43" s="39">
        <v>60</v>
      </c>
      <c r="L43" s="41">
        <v>18</v>
      </c>
      <c r="M43" s="40">
        <v>33</v>
      </c>
      <c r="N43" s="39">
        <v>26</v>
      </c>
      <c r="O43" s="40">
        <v>19</v>
      </c>
      <c r="P43" s="39">
        <v>28</v>
      </c>
      <c r="Q43" s="42">
        <v>42</v>
      </c>
      <c r="R43" s="42">
        <v>24</v>
      </c>
      <c r="S43" s="37">
        <f t="shared" si="2"/>
        <v>398</v>
      </c>
      <c r="T43" s="58">
        <f t="shared" si="3"/>
        <v>46.83</v>
      </c>
      <c r="U43" s="11" t="s">
        <v>40</v>
      </c>
      <c r="X43" s="15"/>
    </row>
    <row r="44" spans="1:24" ht="26.25" customHeight="1">
      <c r="A44" s="42">
        <v>40</v>
      </c>
      <c r="B44" s="55">
        <v>484558</v>
      </c>
      <c r="C44" s="56">
        <v>1601360114</v>
      </c>
      <c r="D44" s="57" t="s">
        <v>65</v>
      </c>
      <c r="E44" s="42">
        <v>63</v>
      </c>
      <c r="F44" s="39">
        <v>82</v>
      </c>
      <c r="G44" s="11">
        <v>41</v>
      </c>
      <c r="H44" s="40">
        <v>21</v>
      </c>
      <c r="I44" s="39">
        <v>82</v>
      </c>
      <c r="J44" s="40">
        <v>23</v>
      </c>
      <c r="K44" s="39">
        <v>87</v>
      </c>
      <c r="L44" s="41">
        <v>19</v>
      </c>
      <c r="M44" s="40">
        <v>41</v>
      </c>
      <c r="N44" s="39">
        <v>72</v>
      </c>
      <c r="O44" s="40">
        <v>21</v>
      </c>
      <c r="P44" s="39">
        <v>32</v>
      </c>
      <c r="Q44" s="42">
        <v>41</v>
      </c>
      <c r="R44" s="42">
        <v>40</v>
      </c>
      <c r="S44" s="37">
        <f t="shared" si="2"/>
        <v>665</v>
      </c>
      <c r="T44" s="58">
        <f t="shared" si="3"/>
        <v>78.240000000000009</v>
      </c>
      <c r="U44" s="11" t="s">
        <v>25</v>
      </c>
      <c r="X44" s="15"/>
    </row>
    <row r="45" spans="1:24" ht="26.25" customHeight="1">
      <c r="A45" s="42">
        <v>41</v>
      </c>
      <c r="B45" s="55">
        <v>484557</v>
      </c>
      <c r="C45" s="56">
        <v>1601360112</v>
      </c>
      <c r="D45" s="57" t="s">
        <v>64</v>
      </c>
      <c r="E45" s="42">
        <v>54</v>
      </c>
      <c r="F45" s="39">
        <v>67</v>
      </c>
      <c r="G45" s="11">
        <v>37</v>
      </c>
      <c r="H45" s="40">
        <v>17</v>
      </c>
      <c r="I45" s="39">
        <v>75</v>
      </c>
      <c r="J45" s="40">
        <v>22</v>
      </c>
      <c r="K45" s="39">
        <v>80</v>
      </c>
      <c r="L45" s="41">
        <v>18</v>
      </c>
      <c r="M45" s="40">
        <v>39</v>
      </c>
      <c r="N45" s="39">
        <v>47</v>
      </c>
      <c r="O45" s="40">
        <v>20</v>
      </c>
      <c r="P45" s="39">
        <v>32</v>
      </c>
      <c r="Q45" s="42">
        <v>42</v>
      </c>
      <c r="R45" s="42">
        <v>28</v>
      </c>
      <c r="S45" s="37">
        <f t="shared" si="2"/>
        <v>578</v>
      </c>
      <c r="T45" s="58">
        <f t="shared" si="3"/>
        <v>68</v>
      </c>
      <c r="U45" s="11" t="s">
        <v>30</v>
      </c>
      <c r="X45" s="15"/>
    </row>
    <row r="46" spans="1:24" ht="26.25" customHeight="1">
      <c r="A46" s="42">
        <v>42</v>
      </c>
      <c r="B46" s="55">
        <v>484530</v>
      </c>
      <c r="C46" s="56">
        <v>1601360024</v>
      </c>
      <c r="D46" s="57" t="s">
        <v>34</v>
      </c>
      <c r="E46" s="42">
        <v>47</v>
      </c>
      <c r="F46" s="39">
        <v>69</v>
      </c>
      <c r="G46" s="11">
        <v>41</v>
      </c>
      <c r="H46" s="40">
        <v>20</v>
      </c>
      <c r="I46" s="39">
        <v>44</v>
      </c>
      <c r="J46" s="40">
        <v>23</v>
      </c>
      <c r="K46" s="39">
        <v>70</v>
      </c>
      <c r="L46" s="41">
        <v>19</v>
      </c>
      <c r="M46" s="40">
        <v>36</v>
      </c>
      <c r="N46" s="39">
        <v>58</v>
      </c>
      <c r="O46" s="40">
        <v>21</v>
      </c>
      <c r="P46" s="39">
        <v>35</v>
      </c>
      <c r="Q46" s="42">
        <v>47</v>
      </c>
      <c r="R46" s="42">
        <v>30</v>
      </c>
      <c r="S46" s="37">
        <f t="shared" si="2"/>
        <v>560</v>
      </c>
      <c r="T46" s="58">
        <f t="shared" si="3"/>
        <v>65.89</v>
      </c>
      <c r="U46" s="11" t="s">
        <v>30</v>
      </c>
      <c r="X46" s="15"/>
    </row>
    <row r="47" spans="1:24" ht="26.25" customHeight="1">
      <c r="A47" s="37">
        <v>43</v>
      </c>
      <c r="B47" s="55">
        <v>484559</v>
      </c>
      <c r="C47" s="56">
        <v>1601360117</v>
      </c>
      <c r="D47" s="57" t="s">
        <v>66</v>
      </c>
      <c r="E47" s="42">
        <v>70</v>
      </c>
      <c r="F47" s="39">
        <v>63</v>
      </c>
      <c r="G47" s="11">
        <v>43</v>
      </c>
      <c r="H47" s="40">
        <v>21</v>
      </c>
      <c r="I47" s="39">
        <v>69</v>
      </c>
      <c r="J47" s="40">
        <v>24</v>
      </c>
      <c r="K47" s="39">
        <v>80</v>
      </c>
      <c r="L47" s="41">
        <v>23</v>
      </c>
      <c r="M47" s="40">
        <v>38</v>
      </c>
      <c r="N47" s="39">
        <v>74</v>
      </c>
      <c r="O47" s="40">
        <v>22</v>
      </c>
      <c r="P47" s="39">
        <v>42</v>
      </c>
      <c r="Q47" s="42">
        <v>48</v>
      </c>
      <c r="R47" s="42">
        <v>37</v>
      </c>
      <c r="S47" s="37">
        <f t="shared" si="2"/>
        <v>654</v>
      </c>
      <c r="T47" s="58">
        <f t="shared" si="3"/>
        <v>76.95</v>
      </c>
      <c r="U47" s="11" t="s">
        <v>25</v>
      </c>
      <c r="X47" s="15"/>
    </row>
    <row r="48" spans="1:24" ht="32.25" customHeight="1">
      <c r="A48" s="37">
        <v>44</v>
      </c>
      <c r="B48" s="55">
        <v>484560</v>
      </c>
      <c r="C48" s="56">
        <v>1601360118</v>
      </c>
      <c r="D48" s="57" t="s">
        <v>67</v>
      </c>
      <c r="E48" s="42">
        <v>57</v>
      </c>
      <c r="F48" s="39">
        <v>47</v>
      </c>
      <c r="G48" s="11">
        <v>35</v>
      </c>
      <c r="H48" s="40">
        <v>19</v>
      </c>
      <c r="I48" s="39">
        <v>40</v>
      </c>
      <c r="J48" s="40">
        <v>23</v>
      </c>
      <c r="K48" s="39">
        <v>59</v>
      </c>
      <c r="L48" s="41">
        <v>19</v>
      </c>
      <c r="M48" s="40">
        <v>36</v>
      </c>
      <c r="N48" s="39">
        <v>43</v>
      </c>
      <c r="O48" s="40">
        <v>21</v>
      </c>
      <c r="P48" s="39">
        <v>32</v>
      </c>
      <c r="Q48" s="42">
        <v>42</v>
      </c>
      <c r="R48" s="42">
        <v>28</v>
      </c>
      <c r="S48" s="37">
        <f t="shared" si="2"/>
        <v>501</v>
      </c>
      <c r="T48" s="58">
        <f t="shared" si="3"/>
        <v>58.949999999999996</v>
      </c>
      <c r="U48" s="11" t="s">
        <v>187</v>
      </c>
      <c r="X48" s="15"/>
    </row>
    <row r="49" spans="1:24" ht="26.25" customHeight="1">
      <c r="A49" s="42">
        <v>45</v>
      </c>
      <c r="B49" s="55">
        <v>484561</v>
      </c>
      <c r="C49" s="56">
        <v>1601360119</v>
      </c>
      <c r="D49" s="57" t="s">
        <v>68</v>
      </c>
      <c r="E49" s="42">
        <v>48</v>
      </c>
      <c r="F49" s="39">
        <v>50</v>
      </c>
      <c r="G49" s="11">
        <v>37</v>
      </c>
      <c r="H49" s="40">
        <v>19</v>
      </c>
      <c r="I49" s="39">
        <v>44</v>
      </c>
      <c r="J49" s="40">
        <v>22</v>
      </c>
      <c r="K49" s="39">
        <v>85</v>
      </c>
      <c r="L49" s="41">
        <v>20</v>
      </c>
      <c r="M49" s="40">
        <v>39</v>
      </c>
      <c r="N49" s="39">
        <v>40</v>
      </c>
      <c r="O49" s="40">
        <v>21</v>
      </c>
      <c r="P49" s="39">
        <v>35</v>
      </c>
      <c r="Q49" s="42">
        <v>46</v>
      </c>
      <c r="R49" s="42">
        <v>28</v>
      </c>
      <c r="S49" s="37">
        <f t="shared" si="2"/>
        <v>534</v>
      </c>
      <c r="T49" s="58">
        <f t="shared" si="3"/>
        <v>62.83</v>
      </c>
      <c r="U49" s="11" t="s">
        <v>30</v>
      </c>
      <c r="X49" s="15"/>
    </row>
    <row r="50" spans="1:24" ht="26.25" customHeight="1">
      <c r="A50" s="42">
        <v>46</v>
      </c>
      <c r="B50" s="55">
        <v>484562</v>
      </c>
      <c r="C50" s="56">
        <v>1601360120</v>
      </c>
      <c r="D50" s="57" t="s">
        <v>69</v>
      </c>
      <c r="E50" s="42">
        <v>87</v>
      </c>
      <c r="F50" s="39">
        <v>32</v>
      </c>
      <c r="G50" s="11">
        <v>37</v>
      </c>
      <c r="H50" s="40">
        <v>17</v>
      </c>
      <c r="I50" s="39">
        <v>33</v>
      </c>
      <c r="J50" s="40">
        <v>20</v>
      </c>
      <c r="K50" s="39">
        <v>48</v>
      </c>
      <c r="L50" s="41">
        <v>20</v>
      </c>
      <c r="M50" s="40">
        <v>37</v>
      </c>
      <c r="N50" s="39">
        <v>24</v>
      </c>
      <c r="O50" s="40">
        <v>18</v>
      </c>
      <c r="P50" s="39">
        <v>32</v>
      </c>
      <c r="Q50" s="42">
        <v>41</v>
      </c>
      <c r="R50" s="42">
        <v>18</v>
      </c>
      <c r="S50" s="37">
        <f t="shared" si="2"/>
        <v>464</v>
      </c>
      <c r="T50" s="58">
        <f t="shared" si="3"/>
        <v>54.589999999999996</v>
      </c>
      <c r="U50" s="11" t="s">
        <v>40</v>
      </c>
      <c r="X50" s="15"/>
    </row>
    <row r="51" spans="1:24" ht="26.25" customHeight="1">
      <c r="A51" s="42">
        <v>47</v>
      </c>
      <c r="B51" s="55">
        <v>484563</v>
      </c>
      <c r="C51" s="56">
        <v>1601360121</v>
      </c>
      <c r="D51" s="57" t="s">
        <v>70</v>
      </c>
      <c r="E51" s="42">
        <v>48</v>
      </c>
      <c r="F51" s="39">
        <v>59</v>
      </c>
      <c r="G51" s="11">
        <v>42</v>
      </c>
      <c r="H51" s="40">
        <v>20</v>
      </c>
      <c r="I51" s="39">
        <v>55</v>
      </c>
      <c r="J51" s="40">
        <v>23</v>
      </c>
      <c r="K51" s="39">
        <v>62</v>
      </c>
      <c r="L51" s="41">
        <v>21</v>
      </c>
      <c r="M51" s="40">
        <v>40</v>
      </c>
      <c r="N51" s="39">
        <v>66</v>
      </c>
      <c r="O51" s="40">
        <v>20</v>
      </c>
      <c r="P51" s="39">
        <v>39</v>
      </c>
      <c r="Q51" s="42">
        <v>44</v>
      </c>
      <c r="R51" s="42">
        <v>27</v>
      </c>
      <c r="S51" s="37">
        <f t="shared" si="2"/>
        <v>566</v>
      </c>
      <c r="T51" s="58">
        <f t="shared" si="3"/>
        <v>66.59</v>
      </c>
      <c r="U51" s="11" t="s">
        <v>30</v>
      </c>
      <c r="X51" s="15"/>
    </row>
    <row r="52" spans="1:24" ht="26.25" customHeight="1">
      <c r="A52" s="42">
        <v>48</v>
      </c>
      <c r="B52" s="55">
        <v>484564</v>
      </c>
      <c r="C52" s="56">
        <v>1601360122</v>
      </c>
      <c r="D52" s="57" t="s">
        <v>71</v>
      </c>
      <c r="E52" s="42">
        <v>55</v>
      </c>
      <c r="F52" s="39">
        <v>67</v>
      </c>
      <c r="G52" s="11">
        <v>42</v>
      </c>
      <c r="H52" s="40">
        <v>18</v>
      </c>
      <c r="I52" s="39">
        <v>54</v>
      </c>
      <c r="J52" s="40">
        <v>23</v>
      </c>
      <c r="K52" s="39">
        <v>57</v>
      </c>
      <c r="L52" s="41">
        <v>21</v>
      </c>
      <c r="M52" s="40">
        <v>38</v>
      </c>
      <c r="N52" s="39">
        <v>55</v>
      </c>
      <c r="O52" s="40">
        <v>20</v>
      </c>
      <c r="P52" s="39">
        <v>32</v>
      </c>
      <c r="Q52" s="42">
        <v>43</v>
      </c>
      <c r="R52" s="42">
        <v>28</v>
      </c>
      <c r="S52" s="37">
        <f t="shared" si="2"/>
        <v>553</v>
      </c>
      <c r="T52" s="58">
        <f t="shared" si="3"/>
        <v>65.06</v>
      </c>
      <c r="U52" s="11" t="s">
        <v>30</v>
      </c>
      <c r="X52" s="15"/>
    </row>
    <row r="53" spans="1:24" ht="26.25" customHeight="1">
      <c r="A53" s="42">
        <v>49</v>
      </c>
      <c r="B53" s="55">
        <v>484565</v>
      </c>
      <c r="C53" s="56">
        <v>1601360124</v>
      </c>
      <c r="D53" s="57" t="s">
        <v>73</v>
      </c>
      <c r="E53" s="42">
        <v>60</v>
      </c>
      <c r="F53" s="39">
        <v>62</v>
      </c>
      <c r="G53" s="11">
        <v>39</v>
      </c>
      <c r="H53" s="40">
        <v>19</v>
      </c>
      <c r="I53" s="39">
        <v>64</v>
      </c>
      <c r="J53" s="40">
        <v>21</v>
      </c>
      <c r="K53" s="39">
        <v>74</v>
      </c>
      <c r="L53" s="41">
        <v>21</v>
      </c>
      <c r="M53" s="40">
        <v>36</v>
      </c>
      <c r="N53" s="39">
        <v>42</v>
      </c>
      <c r="O53" s="40">
        <v>21</v>
      </c>
      <c r="P53" s="39">
        <v>31</v>
      </c>
      <c r="Q53" s="42">
        <v>45</v>
      </c>
      <c r="R53" s="42">
        <v>33</v>
      </c>
      <c r="S53" s="37">
        <f t="shared" si="2"/>
        <v>568</v>
      </c>
      <c r="T53" s="58">
        <f t="shared" si="3"/>
        <v>66.83</v>
      </c>
      <c r="U53" s="11" t="s">
        <v>30</v>
      </c>
      <c r="X53" s="15"/>
    </row>
    <row r="54" spans="1:24" ht="26.25" customHeight="1">
      <c r="A54" s="42">
        <v>50</v>
      </c>
      <c r="B54" s="55">
        <v>484566</v>
      </c>
      <c r="C54" s="56">
        <v>1601360126</v>
      </c>
      <c r="D54" s="57" t="s">
        <v>74</v>
      </c>
      <c r="E54" s="42">
        <v>100</v>
      </c>
      <c r="F54" s="39">
        <v>75</v>
      </c>
      <c r="G54" s="11">
        <v>47</v>
      </c>
      <c r="H54" s="40">
        <v>22</v>
      </c>
      <c r="I54" s="39">
        <v>53</v>
      </c>
      <c r="J54" s="40">
        <v>23</v>
      </c>
      <c r="K54" s="39">
        <v>85</v>
      </c>
      <c r="L54" s="41">
        <v>23</v>
      </c>
      <c r="M54" s="40">
        <v>40</v>
      </c>
      <c r="N54" s="39">
        <v>68</v>
      </c>
      <c r="O54" s="40">
        <v>24</v>
      </c>
      <c r="P54" s="39">
        <v>45</v>
      </c>
      <c r="Q54" s="42">
        <v>49</v>
      </c>
      <c r="R54" s="42">
        <v>41</v>
      </c>
      <c r="S54" s="37">
        <f t="shared" si="2"/>
        <v>695</v>
      </c>
      <c r="T54" s="58">
        <f t="shared" si="3"/>
        <v>81.77000000000001</v>
      </c>
      <c r="U54" s="11" t="s">
        <v>25</v>
      </c>
      <c r="X54" s="15"/>
    </row>
    <row r="55" spans="1:24" ht="26.25" customHeight="1">
      <c r="A55" s="37">
        <v>51</v>
      </c>
      <c r="B55" s="55">
        <v>484578</v>
      </c>
      <c r="C55" s="56">
        <v>1601360169</v>
      </c>
      <c r="D55" s="57" t="s">
        <v>86</v>
      </c>
      <c r="E55" s="42">
        <v>51</v>
      </c>
      <c r="F55" s="39">
        <v>59</v>
      </c>
      <c r="G55" s="11">
        <v>41</v>
      </c>
      <c r="H55" s="40">
        <v>20</v>
      </c>
      <c r="I55" s="39">
        <v>49</v>
      </c>
      <c r="J55" s="40">
        <v>21</v>
      </c>
      <c r="K55" s="39">
        <v>67</v>
      </c>
      <c r="L55" s="41">
        <v>18</v>
      </c>
      <c r="M55" s="40">
        <v>36</v>
      </c>
      <c r="N55" s="39">
        <v>57</v>
      </c>
      <c r="O55" s="40">
        <v>20</v>
      </c>
      <c r="P55" s="39">
        <v>34</v>
      </c>
      <c r="Q55" s="42">
        <v>43</v>
      </c>
      <c r="R55" s="42">
        <v>27</v>
      </c>
      <c r="S55" s="37">
        <f t="shared" si="2"/>
        <v>543</v>
      </c>
      <c r="T55" s="58">
        <f t="shared" si="3"/>
        <v>63.89</v>
      </c>
      <c r="U55" s="11" t="s">
        <v>30</v>
      </c>
      <c r="X55" s="15"/>
    </row>
    <row r="56" spans="1:24" ht="26.25" customHeight="1">
      <c r="A56" s="37">
        <v>52</v>
      </c>
      <c r="B56" s="55">
        <v>484522</v>
      </c>
      <c r="C56" s="56">
        <v>1601360005</v>
      </c>
      <c r="D56" s="57" t="s">
        <v>21</v>
      </c>
      <c r="E56" s="42">
        <v>50</v>
      </c>
      <c r="F56" s="39">
        <v>47</v>
      </c>
      <c r="G56" s="11">
        <v>39</v>
      </c>
      <c r="H56" s="40">
        <v>18</v>
      </c>
      <c r="I56" s="39">
        <v>41</v>
      </c>
      <c r="J56" s="40">
        <v>20</v>
      </c>
      <c r="K56" s="39">
        <v>69</v>
      </c>
      <c r="L56" s="41">
        <v>15</v>
      </c>
      <c r="M56" s="40">
        <v>35</v>
      </c>
      <c r="N56" s="39">
        <v>32</v>
      </c>
      <c r="O56" s="40">
        <v>20</v>
      </c>
      <c r="P56" s="39">
        <v>33</v>
      </c>
      <c r="Q56" s="42">
        <v>47</v>
      </c>
      <c r="R56" s="42">
        <v>23</v>
      </c>
      <c r="S56" s="37">
        <f t="shared" si="2"/>
        <v>489</v>
      </c>
      <c r="T56" s="58">
        <f t="shared" si="3"/>
        <v>57.53</v>
      </c>
      <c r="U56" s="11" t="s">
        <v>63</v>
      </c>
      <c r="X56" s="15"/>
    </row>
    <row r="57" spans="1:24" ht="26.25" customHeight="1">
      <c r="A57" s="42">
        <v>53</v>
      </c>
      <c r="B57" s="55">
        <v>484567</v>
      </c>
      <c r="C57" s="56">
        <v>1601360128</v>
      </c>
      <c r="D57" s="57" t="s">
        <v>75</v>
      </c>
      <c r="E57" s="42">
        <v>34</v>
      </c>
      <c r="F57" s="39">
        <v>30</v>
      </c>
      <c r="G57" s="11">
        <v>42</v>
      </c>
      <c r="H57" s="40">
        <v>18</v>
      </c>
      <c r="I57" s="39">
        <v>10</v>
      </c>
      <c r="J57" s="40">
        <v>20</v>
      </c>
      <c r="K57" s="39">
        <v>52</v>
      </c>
      <c r="L57" s="41">
        <v>21</v>
      </c>
      <c r="M57" s="40">
        <v>34</v>
      </c>
      <c r="N57" s="39">
        <v>15</v>
      </c>
      <c r="O57" s="40">
        <v>19</v>
      </c>
      <c r="P57" s="39">
        <v>39</v>
      </c>
      <c r="Q57" s="42">
        <v>48</v>
      </c>
      <c r="R57" s="42">
        <v>23</v>
      </c>
      <c r="S57" s="37">
        <f t="shared" si="2"/>
        <v>405</v>
      </c>
      <c r="T57" s="58">
        <f t="shared" si="3"/>
        <v>47.65</v>
      </c>
      <c r="U57" s="11" t="s">
        <v>40</v>
      </c>
      <c r="X57" s="15"/>
    </row>
    <row r="58" spans="1:24" ht="26.25" customHeight="1">
      <c r="A58" s="37">
        <v>54</v>
      </c>
      <c r="B58" s="55">
        <v>484568</v>
      </c>
      <c r="C58" s="56">
        <v>1601360129</v>
      </c>
      <c r="D58" s="57" t="s">
        <v>76</v>
      </c>
      <c r="E58" s="42">
        <v>29</v>
      </c>
      <c r="F58" s="39">
        <v>63</v>
      </c>
      <c r="G58" s="11">
        <v>42</v>
      </c>
      <c r="H58" s="40">
        <v>21</v>
      </c>
      <c r="I58" s="39">
        <v>31</v>
      </c>
      <c r="J58" s="40">
        <v>24</v>
      </c>
      <c r="K58" s="39">
        <v>75</v>
      </c>
      <c r="L58" s="41">
        <v>21</v>
      </c>
      <c r="M58" s="40">
        <v>41</v>
      </c>
      <c r="N58" s="39">
        <v>47</v>
      </c>
      <c r="O58" s="40">
        <v>19</v>
      </c>
      <c r="P58" s="39">
        <v>42</v>
      </c>
      <c r="Q58" s="42">
        <v>44</v>
      </c>
      <c r="R58" s="42">
        <v>38</v>
      </c>
      <c r="S58" s="37">
        <f t="shared" si="2"/>
        <v>537</v>
      </c>
      <c r="T58" s="58">
        <f t="shared" si="3"/>
        <v>63.18</v>
      </c>
      <c r="U58" s="11" t="s">
        <v>23</v>
      </c>
      <c r="X58" s="15"/>
    </row>
    <row r="59" spans="1:24" ht="26.25" customHeight="1">
      <c r="A59" s="42">
        <v>55</v>
      </c>
      <c r="B59" s="55">
        <v>484579</v>
      </c>
      <c r="C59" s="56">
        <v>1601360172</v>
      </c>
      <c r="D59" s="57" t="s">
        <v>87</v>
      </c>
      <c r="E59" s="42">
        <v>59</v>
      </c>
      <c r="F59" s="39">
        <v>63</v>
      </c>
      <c r="G59" s="11">
        <v>37</v>
      </c>
      <c r="H59" s="40">
        <v>18</v>
      </c>
      <c r="I59" s="39">
        <v>58</v>
      </c>
      <c r="J59" s="40">
        <v>22</v>
      </c>
      <c r="K59" s="39">
        <v>76</v>
      </c>
      <c r="L59" s="41">
        <v>20</v>
      </c>
      <c r="M59" s="40">
        <v>33</v>
      </c>
      <c r="N59" s="39">
        <v>54</v>
      </c>
      <c r="O59" s="40">
        <v>21</v>
      </c>
      <c r="P59" s="39">
        <v>42</v>
      </c>
      <c r="Q59" s="42">
        <v>47</v>
      </c>
      <c r="R59" s="42">
        <v>33</v>
      </c>
      <c r="S59" s="37">
        <f t="shared" si="2"/>
        <v>583</v>
      </c>
      <c r="T59" s="58">
        <f t="shared" si="3"/>
        <v>68.59</v>
      </c>
      <c r="U59" s="11" t="s">
        <v>30</v>
      </c>
      <c r="X59" s="15"/>
    </row>
    <row r="60" spans="1:24" ht="26.25" customHeight="1">
      <c r="A60" s="37">
        <v>56</v>
      </c>
      <c r="B60" s="55">
        <v>484576</v>
      </c>
      <c r="C60" s="56">
        <v>1601360142</v>
      </c>
      <c r="D60" s="57" t="s">
        <v>84</v>
      </c>
      <c r="E60" s="42">
        <v>80</v>
      </c>
      <c r="F60" s="39">
        <v>74</v>
      </c>
      <c r="G60" s="11">
        <v>41</v>
      </c>
      <c r="H60" s="40">
        <v>20</v>
      </c>
      <c r="I60" s="39">
        <v>88</v>
      </c>
      <c r="J60" s="40">
        <v>22</v>
      </c>
      <c r="K60" s="39">
        <v>89</v>
      </c>
      <c r="L60" s="41">
        <v>20</v>
      </c>
      <c r="M60" s="40">
        <v>37</v>
      </c>
      <c r="N60" s="39">
        <v>77</v>
      </c>
      <c r="O60" s="40">
        <v>20</v>
      </c>
      <c r="P60" s="39">
        <v>32</v>
      </c>
      <c r="Q60" s="42">
        <v>48</v>
      </c>
      <c r="R60" s="42">
        <v>34</v>
      </c>
      <c r="S60" s="37">
        <f t="shared" si="2"/>
        <v>682</v>
      </c>
      <c r="T60" s="58">
        <f t="shared" si="3"/>
        <v>80.240000000000009</v>
      </c>
      <c r="U60" s="11" t="s">
        <v>25</v>
      </c>
      <c r="X60" s="15"/>
    </row>
    <row r="61" spans="1:24" ht="26.25" customHeight="1">
      <c r="A61" s="37">
        <v>57</v>
      </c>
      <c r="B61" s="55">
        <v>484533</v>
      </c>
      <c r="C61" s="56">
        <v>1601360031</v>
      </c>
      <c r="D61" s="57" t="s">
        <v>37</v>
      </c>
      <c r="E61" s="42">
        <v>97</v>
      </c>
      <c r="F61" s="39">
        <v>79</v>
      </c>
      <c r="G61" s="11">
        <v>48</v>
      </c>
      <c r="H61" s="40">
        <v>23</v>
      </c>
      <c r="I61" s="39">
        <v>80</v>
      </c>
      <c r="J61" s="40">
        <v>23</v>
      </c>
      <c r="K61" s="39">
        <v>94</v>
      </c>
      <c r="L61" s="41">
        <v>23</v>
      </c>
      <c r="M61" s="40">
        <v>42</v>
      </c>
      <c r="N61" s="39">
        <v>78</v>
      </c>
      <c r="O61" s="40">
        <v>23</v>
      </c>
      <c r="P61" s="39">
        <v>44</v>
      </c>
      <c r="Q61" s="42">
        <v>48</v>
      </c>
      <c r="R61" s="42">
        <v>44</v>
      </c>
      <c r="S61" s="37">
        <f t="shared" si="2"/>
        <v>746</v>
      </c>
      <c r="T61" s="58">
        <f t="shared" si="3"/>
        <v>87.77000000000001</v>
      </c>
      <c r="U61" s="11" t="s">
        <v>25</v>
      </c>
      <c r="X61" s="15"/>
    </row>
    <row r="62" spans="1:24" ht="26.25" customHeight="1">
      <c r="A62" s="42">
        <v>58</v>
      </c>
      <c r="B62" s="55">
        <v>484569</v>
      </c>
      <c r="C62" s="56">
        <v>1601360131</v>
      </c>
      <c r="D62" s="57" t="s">
        <v>77</v>
      </c>
      <c r="E62" s="42">
        <v>34</v>
      </c>
      <c r="F62" s="39">
        <v>59</v>
      </c>
      <c r="G62" s="11">
        <v>40</v>
      </c>
      <c r="H62" s="40">
        <v>20</v>
      </c>
      <c r="I62" s="39">
        <v>69</v>
      </c>
      <c r="J62" s="40">
        <v>21</v>
      </c>
      <c r="K62" s="39">
        <v>85</v>
      </c>
      <c r="L62" s="41">
        <v>18</v>
      </c>
      <c r="M62" s="40">
        <v>27</v>
      </c>
      <c r="N62" s="39">
        <v>30</v>
      </c>
      <c r="O62" s="40">
        <v>21</v>
      </c>
      <c r="P62" s="39">
        <v>32</v>
      </c>
      <c r="Q62" s="42">
        <v>48</v>
      </c>
      <c r="R62" s="42">
        <v>32</v>
      </c>
      <c r="S62" s="37">
        <f t="shared" si="2"/>
        <v>536</v>
      </c>
      <c r="T62" s="58">
        <f t="shared" si="3"/>
        <v>63.059999999999995</v>
      </c>
      <c r="U62" s="11" t="s">
        <v>23</v>
      </c>
      <c r="X62" s="15"/>
    </row>
    <row r="63" spans="1:24" ht="26.25" customHeight="1">
      <c r="A63" s="37">
        <v>59</v>
      </c>
      <c r="B63" s="55">
        <v>484570</v>
      </c>
      <c r="C63" s="56">
        <v>1601360133</v>
      </c>
      <c r="D63" s="57" t="s">
        <v>78</v>
      </c>
      <c r="E63" s="42">
        <v>68</v>
      </c>
      <c r="F63" s="39">
        <v>71</v>
      </c>
      <c r="G63" s="11">
        <v>38</v>
      </c>
      <c r="H63" s="40">
        <v>18</v>
      </c>
      <c r="I63" s="39">
        <v>82</v>
      </c>
      <c r="J63" s="40">
        <v>22</v>
      </c>
      <c r="K63" s="39">
        <v>82</v>
      </c>
      <c r="L63" s="41">
        <v>18</v>
      </c>
      <c r="M63" s="40">
        <v>36</v>
      </c>
      <c r="N63" s="39">
        <v>60</v>
      </c>
      <c r="O63" s="40">
        <v>22</v>
      </c>
      <c r="P63" s="39">
        <v>34</v>
      </c>
      <c r="Q63" s="42">
        <v>47</v>
      </c>
      <c r="R63" s="42">
        <v>34</v>
      </c>
      <c r="S63" s="37">
        <f t="shared" si="2"/>
        <v>632</v>
      </c>
      <c r="T63" s="58">
        <f t="shared" si="3"/>
        <v>74.36</v>
      </c>
      <c r="U63" s="11" t="s">
        <v>25</v>
      </c>
      <c r="X63" s="15"/>
    </row>
    <row r="64" spans="1:24" ht="26.25" customHeight="1">
      <c r="A64" s="37">
        <v>60</v>
      </c>
      <c r="B64" s="55">
        <v>484571</v>
      </c>
      <c r="C64" s="56">
        <v>1601360134</v>
      </c>
      <c r="D64" s="57" t="s">
        <v>79</v>
      </c>
      <c r="E64" s="42">
        <v>42</v>
      </c>
      <c r="F64" s="39">
        <v>69</v>
      </c>
      <c r="G64" s="11">
        <v>38</v>
      </c>
      <c r="H64" s="40">
        <v>20</v>
      </c>
      <c r="I64" s="39">
        <v>74</v>
      </c>
      <c r="J64" s="40">
        <v>24</v>
      </c>
      <c r="K64" s="39">
        <v>72</v>
      </c>
      <c r="L64" s="41">
        <v>17</v>
      </c>
      <c r="M64" s="40">
        <v>36</v>
      </c>
      <c r="N64" s="39">
        <v>41</v>
      </c>
      <c r="O64" s="40">
        <v>20</v>
      </c>
      <c r="P64" s="39">
        <v>32</v>
      </c>
      <c r="Q64" s="42">
        <v>47</v>
      </c>
      <c r="R64" s="42">
        <v>33</v>
      </c>
      <c r="S64" s="37">
        <f t="shared" si="2"/>
        <v>565</v>
      </c>
      <c r="T64" s="58">
        <f t="shared" si="3"/>
        <v>66.48</v>
      </c>
      <c r="U64" s="11" t="s">
        <v>30</v>
      </c>
      <c r="X64" s="15"/>
    </row>
    <row r="65" spans="1:24" ht="26.25" customHeight="1">
      <c r="A65" s="37">
        <v>61</v>
      </c>
      <c r="B65" s="55">
        <v>484572</v>
      </c>
      <c r="C65" s="56">
        <v>1601360136</v>
      </c>
      <c r="D65" s="57" t="s">
        <v>80</v>
      </c>
      <c r="E65" s="42">
        <v>54</v>
      </c>
      <c r="F65" s="39">
        <v>75</v>
      </c>
      <c r="G65" s="11">
        <v>44</v>
      </c>
      <c r="H65" s="40">
        <v>19</v>
      </c>
      <c r="I65" s="39">
        <v>67</v>
      </c>
      <c r="J65" s="40">
        <v>23</v>
      </c>
      <c r="K65" s="39">
        <v>86</v>
      </c>
      <c r="L65" s="41">
        <v>22</v>
      </c>
      <c r="M65" s="40">
        <v>42</v>
      </c>
      <c r="N65" s="39">
        <v>80</v>
      </c>
      <c r="O65" s="40">
        <v>21</v>
      </c>
      <c r="P65" s="39">
        <v>39</v>
      </c>
      <c r="Q65" s="42">
        <v>47</v>
      </c>
      <c r="R65" s="42">
        <v>39</v>
      </c>
      <c r="S65" s="37">
        <f t="shared" si="2"/>
        <v>658</v>
      </c>
      <c r="T65" s="58">
        <f t="shared" si="3"/>
        <v>77.42</v>
      </c>
      <c r="U65" s="11" t="s">
        <v>25</v>
      </c>
      <c r="X65" s="15"/>
    </row>
    <row r="66" spans="1:24" ht="26.25" customHeight="1">
      <c r="A66" s="37">
        <v>62</v>
      </c>
      <c r="B66" s="55">
        <v>484503</v>
      </c>
      <c r="C66" s="56">
        <v>1301360074</v>
      </c>
      <c r="D66" s="57" t="s">
        <v>192</v>
      </c>
      <c r="E66" s="143"/>
      <c r="F66" s="39"/>
      <c r="G66" s="11"/>
      <c r="H66" s="40"/>
      <c r="I66" s="39"/>
      <c r="J66" s="40"/>
      <c r="K66" s="39"/>
      <c r="L66" s="41"/>
      <c r="M66" s="40"/>
      <c r="N66" s="39"/>
      <c r="O66" s="40"/>
      <c r="P66" s="39"/>
      <c r="Q66" s="42"/>
      <c r="R66" s="42"/>
      <c r="S66" s="37"/>
      <c r="T66" s="58"/>
      <c r="U66" s="11"/>
      <c r="X66" s="15"/>
    </row>
    <row r="67" spans="1:24" ht="26.25" customHeight="1">
      <c r="A67" s="42">
        <v>63</v>
      </c>
      <c r="B67" s="55">
        <v>484594</v>
      </c>
      <c r="C67" s="56">
        <v>1701360286</v>
      </c>
      <c r="D67" s="56" t="s">
        <v>186</v>
      </c>
      <c r="E67" s="138">
        <v>40</v>
      </c>
      <c r="F67" s="139">
        <v>58</v>
      </c>
      <c r="G67" s="59">
        <v>38</v>
      </c>
      <c r="H67" s="140">
        <v>16</v>
      </c>
      <c r="I67" s="139">
        <v>40</v>
      </c>
      <c r="J67" s="140">
        <v>22</v>
      </c>
      <c r="K67" s="139">
        <v>49</v>
      </c>
      <c r="L67" s="141">
        <v>17</v>
      </c>
      <c r="M67" s="140">
        <v>30</v>
      </c>
      <c r="N67" s="139">
        <v>43</v>
      </c>
      <c r="O67" s="140">
        <v>19</v>
      </c>
      <c r="P67" s="139">
        <v>29</v>
      </c>
      <c r="Q67" s="138">
        <v>43</v>
      </c>
      <c r="R67" s="138">
        <v>25</v>
      </c>
      <c r="S67" s="37">
        <f t="shared" ref="S67:S77" si="4">SUM(E67:R67)</f>
        <v>469</v>
      </c>
      <c r="T67" s="58">
        <f t="shared" ref="T67:T77" si="5">ROUNDUP(((S67*100)/850),2.2)</f>
        <v>55.18</v>
      </c>
      <c r="U67" s="59" t="s">
        <v>187</v>
      </c>
      <c r="X67"/>
    </row>
    <row r="68" spans="1:24" ht="25.5" customHeight="1">
      <c r="A68" s="37">
        <v>64</v>
      </c>
      <c r="B68" s="55">
        <v>484599</v>
      </c>
      <c r="C68" s="56">
        <v>1701360291</v>
      </c>
      <c r="D68" s="56" t="s">
        <v>179</v>
      </c>
      <c r="E68" s="144" t="s">
        <v>178</v>
      </c>
      <c r="F68" s="139" t="s">
        <v>178</v>
      </c>
      <c r="G68" s="59" t="s">
        <v>178</v>
      </c>
      <c r="H68" s="140">
        <v>18</v>
      </c>
      <c r="I68" s="139" t="s">
        <v>178</v>
      </c>
      <c r="J68" s="140">
        <v>20</v>
      </c>
      <c r="K68" s="139" t="s">
        <v>178</v>
      </c>
      <c r="L68" s="141" t="s">
        <v>178</v>
      </c>
      <c r="M68" s="140">
        <v>39</v>
      </c>
      <c r="N68" s="139" t="s">
        <v>178</v>
      </c>
      <c r="O68" s="140">
        <v>18</v>
      </c>
      <c r="P68" s="139" t="s">
        <v>178</v>
      </c>
      <c r="Q68" s="138">
        <v>48</v>
      </c>
      <c r="R68" s="138">
        <v>22</v>
      </c>
      <c r="S68" s="37">
        <f t="shared" si="4"/>
        <v>165</v>
      </c>
      <c r="T68" s="58">
        <f t="shared" si="5"/>
        <v>19.420000000000002</v>
      </c>
      <c r="U68" s="59" t="s">
        <v>40</v>
      </c>
      <c r="X68"/>
    </row>
    <row r="69" spans="1:24" ht="25.5" customHeight="1">
      <c r="A69" s="42">
        <v>65</v>
      </c>
      <c r="B69" s="55">
        <v>484596</v>
      </c>
      <c r="C69" s="56">
        <v>1701360288</v>
      </c>
      <c r="D69" s="56" t="s">
        <v>188</v>
      </c>
      <c r="E69" s="138">
        <v>31</v>
      </c>
      <c r="F69" s="139">
        <v>61</v>
      </c>
      <c r="G69" s="59">
        <v>40</v>
      </c>
      <c r="H69" s="140">
        <v>17</v>
      </c>
      <c r="I69" s="139">
        <v>40</v>
      </c>
      <c r="J69" s="140">
        <v>20</v>
      </c>
      <c r="K69" s="139">
        <v>46</v>
      </c>
      <c r="L69" s="141">
        <v>19</v>
      </c>
      <c r="M69" s="140">
        <v>33</v>
      </c>
      <c r="N69" s="139">
        <v>50</v>
      </c>
      <c r="O69" s="140">
        <v>18</v>
      </c>
      <c r="P69" s="139">
        <v>30</v>
      </c>
      <c r="Q69" s="138">
        <v>45</v>
      </c>
      <c r="R69" s="138">
        <v>27</v>
      </c>
      <c r="S69" s="37">
        <f t="shared" si="4"/>
        <v>477</v>
      </c>
      <c r="T69" s="58">
        <f t="shared" si="5"/>
        <v>56.12</v>
      </c>
      <c r="U69" s="59" t="s">
        <v>63</v>
      </c>
      <c r="X69" s="5"/>
    </row>
    <row r="70" spans="1:24" ht="25.5" customHeight="1">
      <c r="A70" s="37">
        <v>66</v>
      </c>
      <c r="B70" s="55">
        <v>484591</v>
      </c>
      <c r="C70" s="56">
        <v>1701360283</v>
      </c>
      <c r="D70" s="57" t="s">
        <v>191</v>
      </c>
      <c r="E70" s="42">
        <v>74</v>
      </c>
      <c r="F70" s="39">
        <v>72</v>
      </c>
      <c r="G70" s="11">
        <v>42</v>
      </c>
      <c r="H70" s="40">
        <v>16</v>
      </c>
      <c r="I70" s="39">
        <v>68</v>
      </c>
      <c r="J70" s="40">
        <v>22</v>
      </c>
      <c r="K70" s="39">
        <v>69</v>
      </c>
      <c r="L70" s="41">
        <v>19</v>
      </c>
      <c r="M70" s="40">
        <v>39</v>
      </c>
      <c r="N70" s="39">
        <v>76</v>
      </c>
      <c r="O70" s="40">
        <v>20</v>
      </c>
      <c r="P70" s="39">
        <v>32</v>
      </c>
      <c r="Q70" s="42">
        <v>40</v>
      </c>
      <c r="R70" s="42">
        <v>36</v>
      </c>
      <c r="S70" s="37">
        <f t="shared" si="4"/>
        <v>625</v>
      </c>
      <c r="T70" s="58">
        <f t="shared" si="5"/>
        <v>73.53</v>
      </c>
      <c r="U70" s="11" t="s">
        <v>30</v>
      </c>
      <c r="X70"/>
    </row>
    <row r="71" spans="1:24" ht="25.5" customHeight="1">
      <c r="A71" s="42">
        <v>67</v>
      </c>
      <c r="B71" s="55">
        <v>484600</v>
      </c>
      <c r="C71" s="56">
        <v>1701360311</v>
      </c>
      <c r="D71" s="56" t="s">
        <v>190</v>
      </c>
      <c r="E71" s="138">
        <v>41</v>
      </c>
      <c r="F71" s="139">
        <v>57</v>
      </c>
      <c r="G71" s="59">
        <v>41</v>
      </c>
      <c r="H71" s="140">
        <v>19</v>
      </c>
      <c r="I71" s="139">
        <v>83</v>
      </c>
      <c r="J71" s="140">
        <v>23</v>
      </c>
      <c r="K71" s="139">
        <v>66</v>
      </c>
      <c r="L71" s="141">
        <v>19</v>
      </c>
      <c r="M71" s="140">
        <v>34</v>
      </c>
      <c r="N71" s="139">
        <v>43</v>
      </c>
      <c r="O71" s="140">
        <v>21</v>
      </c>
      <c r="P71" s="139">
        <v>38</v>
      </c>
      <c r="Q71" s="138">
        <v>38</v>
      </c>
      <c r="R71" s="138">
        <v>38</v>
      </c>
      <c r="S71" s="37">
        <f t="shared" si="4"/>
        <v>561</v>
      </c>
      <c r="T71" s="58">
        <f t="shared" si="5"/>
        <v>66</v>
      </c>
      <c r="U71" s="59" t="s">
        <v>30</v>
      </c>
      <c r="X71"/>
    </row>
    <row r="72" spans="1:24" ht="25.5" customHeight="1">
      <c r="A72" s="42">
        <v>68</v>
      </c>
      <c r="B72" s="55">
        <v>484593</v>
      </c>
      <c r="C72" s="56">
        <v>1701360285</v>
      </c>
      <c r="D72" s="56" t="s">
        <v>182</v>
      </c>
      <c r="E72" s="42">
        <v>21</v>
      </c>
      <c r="F72" s="39">
        <v>40</v>
      </c>
      <c r="G72" s="11">
        <v>37</v>
      </c>
      <c r="H72" s="40">
        <v>16</v>
      </c>
      <c r="I72" s="39">
        <v>12</v>
      </c>
      <c r="J72" s="40">
        <v>20</v>
      </c>
      <c r="K72" s="39">
        <v>13</v>
      </c>
      <c r="L72" s="41">
        <v>16</v>
      </c>
      <c r="M72" s="40">
        <v>31</v>
      </c>
      <c r="N72" s="39">
        <v>2</v>
      </c>
      <c r="O72" s="40">
        <v>19</v>
      </c>
      <c r="P72" s="39">
        <v>30</v>
      </c>
      <c r="Q72" s="42">
        <v>41</v>
      </c>
      <c r="R72" s="42">
        <v>12</v>
      </c>
      <c r="S72" s="37">
        <f t="shared" si="4"/>
        <v>310</v>
      </c>
      <c r="T72" s="58">
        <f t="shared" si="5"/>
        <v>36.479999999999997</v>
      </c>
      <c r="U72" s="11" t="s">
        <v>40</v>
      </c>
      <c r="X72"/>
    </row>
    <row r="73" spans="1:24" ht="25.5" customHeight="1">
      <c r="A73" s="37">
        <v>69</v>
      </c>
      <c r="B73" s="55">
        <v>484597</v>
      </c>
      <c r="C73" s="56">
        <v>1701360289</v>
      </c>
      <c r="D73" s="56" t="s">
        <v>184</v>
      </c>
      <c r="E73" s="138">
        <v>25</v>
      </c>
      <c r="F73" s="139">
        <v>45</v>
      </c>
      <c r="G73" s="59">
        <v>35</v>
      </c>
      <c r="H73" s="140">
        <v>16</v>
      </c>
      <c r="I73" s="139">
        <v>26</v>
      </c>
      <c r="J73" s="140">
        <v>22</v>
      </c>
      <c r="K73" s="139">
        <v>49</v>
      </c>
      <c r="L73" s="141">
        <v>15</v>
      </c>
      <c r="M73" s="140">
        <v>33</v>
      </c>
      <c r="N73" s="139">
        <v>24</v>
      </c>
      <c r="O73" s="140">
        <v>20</v>
      </c>
      <c r="P73" s="139">
        <v>38</v>
      </c>
      <c r="Q73" s="138">
        <v>42</v>
      </c>
      <c r="R73" s="138">
        <v>27</v>
      </c>
      <c r="S73" s="37">
        <f t="shared" si="4"/>
        <v>417</v>
      </c>
      <c r="T73" s="58">
        <f t="shared" si="5"/>
        <v>49.059999999999995</v>
      </c>
      <c r="U73" s="59" t="s">
        <v>40</v>
      </c>
      <c r="X73"/>
    </row>
    <row r="74" spans="1:24" ht="25.5" customHeight="1">
      <c r="A74" s="37">
        <v>70</v>
      </c>
      <c r="B74" s="55">
        <v>484595</v>
      </c>
      <c r="C74" s="56">
        <v>1701360287</v>
      </c>
      <c r="D74" s="56" t="s">
        <v>185</v>
      </c>
      <c r="E74" s="138">
        <v>22</v>
      </c>
      <c r="F74" s="139">
        <v>45</v>
      </c>
      <c r="G74" s="59">
        <v>34</v>
      </c>
      <c r="H74" s="140">
        <v>16</v>
      </c>
      <c r="I74" s="139">
        <v>43</v>
      </c>
      <c r="J74" s="140">
        <v>20</v>
      </c>
      <c r="K74" s="139">
        <v>46</v>
      </c>
      <c r="L74" s="141">
        <v>15</v>
      </c>
      <c r="M74" s="140">
        <v>33</v>
      </c>
      <c r="N74" s="139">
        <v>31</v>
      </c>
      <c r="O74" s="140">
        <v>18</v>
      </c>
      <c r="P74" s="139">
        <v>38</v>
      </c>
      <c r="Q74" s="138">
        <v>43</v>
      </c>
      <c r="R74" s="138">
        <v>20</v>
      </c>
      <c r="S74" s="37">
        <f t="shared" si="4"/>
        <v>424</v>
      </c>
      <c r="T74" s="58">
        <f t="shared" si="5"/>
        <v>49.89</v>
      </c>
      <c r="U74" s="59" t="s">
        <v>23</v>
      </c>
      <c r="X74"/>
    </row>
    <row r="75" spans="1:24" ht="25.5" customHeight="1">
      <c r="A75" s="42">
        <v>71</v>
      </c>
      <c r="B75" s="55">
        <v>484592</v>
      </c>
      <c r="C75" s="56">
        <v>1701360284</v>
      </c>
      <c r="D75" s="56" t="s">
        <v>180</v>
      </c>
      <c r="E75" s="42">
        <v>15</v>
      </c>
      <c r="F75" s="39">
        <v>30</v>
      </c>
      <c r="G75" s="11">
        <v>29</v>
      </c>
      <c r="H75" s="40">
        <v>14</v>
      </c>
      <c r="I75" s="39">
        <v>8</v>
      </c>
      <c r="J75" s="40">
        <v>19</v>
      </c>
      <c r="K75" s="39">
        <v>16</v>
      </c>
      <c r="L75" s="41">
        <v>13</v>
      </c>
      <c r="M75" s="40">
        <v>29</v>
      </c>
      <c r="N75" s="39">
        <v>3</v>
      </c>
      <c r="O75" s="40">
        <v>18</v>
      </c>
      <c r="P75" s="39">
        <v>29</v>
      </c>
      <c r="Q75" s="42">
        <v>37</v>
      </c>
      <c r="R75" s="42">
        <v>10</v>
      </c>
      <c r="S75" s="37">
        <f t="shared" si="4"/>
        <v>270</v>
      </c>
      <c r="T75" s="58">
        <f t="shared" si="5"/>
        <v>31.770000000000003</v>
      </c>
      <c r="U75" s="11" t="s">
        <v>40</v>
      </c>
      <c r="X75"/>
    </row>
    <row r="76" spans="1:24" ht="25.5" customHeight="1">
      <c r="A76" s="37">
        <v>72</v>
      </c>
      <c r="B76" s="55">
        <v>484598</v>
      </c>
      <c r="C76" s="56">
        <v>1701360290</v>
      </c>
      <c r="D76" s="56" t="s">
        <v>177</v>
      </c>
      <c r="E76" s="145" t="s">
        <v>178</v>
      </c>
      <c r="F76" s="139" t="s">
        <v>178</v>
      </c>
      <c r="G76" s="59" t="s">
        <v>178</v>
      </c>
      <c r="H76" s="140">
        <v>16</v>
      </c>
      <c r="I76" s="139" t="s">
        <v>178</v>
      </c>
      <c r="J76" s="140">
        <v>20</v>
      </c>
      <c r="K76" s="139" t="s">
        <v>178</v>
      </c>
      <c r="L76" s="141" t="s">
        <v>178</v>
      </c>
      <c r="M76" s="140">
        <v>33</v>
      </c>
      <c r="N76" s="139" t="s">
        <v>178</v>
      </c>
      <c r="O76" s="140">
        <v>18</v>
      </c>
      <c r="P76" s="139" t="s">
        <v>178</v>
      </c>
      <c r="Q76" s="138">
        <v>42</v>
      </c>
      <c r="R76" s="138">
        <v>19</v>
      </c>
      <c r="S76" s="37">
        <f t="shared" si="4"/>
        <v>148</v>
      </c>
      <c r="T76" s="58">
        <f t="shared" si="5"/>
        <v>17.420000000000002</v>
      </c>
      <c r="U76" s="59" t="s">
        <v>40</v>
      </c>
      <c r="X76"/>
    </row>
    <row r="77" spans="1:24" ht="25.5" customHeight="1">
      <c r="A77" s="37">
        <v>73</v>
      </c>
      <c r="B77" s="55">
        <v>484590</v>
      </c>
      <c r="C77" s="56">
        <v>1701360282</v>
      </c>
      <c r="D77" s="57" t="s">
        <v>176</v>
      </c>
      <c r="E77" s="146"/>
      <c r="F77" s="34"/>
      <c r="G77" s="142"/>
      <c r="H77" s="35"/>
      <c r="I77" s="34"/>
      <c r="J77" s="35"/>
      <c r="K77" s="34"/>
      <c r="L77" s="36"/>
      <c r="M77" s="35"/>
      <c r="N77" s="34"/>
      <c r="O77" s="35"/>
      <c r="P77" s="34"/>
      <c r="Q77" s="37"/>
      <c r="R77" s="37"/>
      <c r="S77" s="37">
        <f t="shared" si="4"/>
        <v>0</v>
      </c>
      <c r="T77" s="61">
        <f t="shared" si="5"/>
        <v>0</v>
      </c>
      <c r="U77" s="11"/>
      <c r="X77"/>
    </row>
  </sheetData>
  <sortState ref="A5:U77">
    <sortCondition ref="A5:A77"/>
  </sortState>
  <mergeCells count="6">
    <mergeCell ref="A1:U1"/>
    <mergeCell ref="A2:U2"/>
    <mergeCell ref="F3:H3"/>
    <mergeCell ref="I3:J3"/>
    <mergeCell ref="K3:M3"/>
    <mergeCell ref="N3:O3"/>
  </mergeCells>
  <printOptions horizontalCentered="1" verticalCentered="1"/>
  <pageMargins left="0" right="0" top="0" bottom="0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1"/>
  <sheetViews>
    <sheetView view="pageBreakPreview" topLeftCell="A4" workbookViewId="0">
      <selection activeCell="D6" sqref="D6"/>
    </sheetView>
  </sheetViews>
  <sheetFormatPr defaultRowHeight="15"/>
  <cols>
    <col min="1" max="1" width="6.5703125" style="1"/>
    <col min="2" max="2" width="8.5703125"/>
    <col min="3" max="3" width="13.42578125"/>
    <col min="4" max="4" width="6.5703125" style="1"/>
    <col min="5" max="6" width="11.140625" style="1"/>
    <col min="7" max="7" width="11.7109375" style="1"/>
    <col min="8" max="9" width="10.42578125" style="1"/>
    <col min="10" max="10" width="10.5703125" style="1"/>
    <col min="11" max="11" width="8.5703125"/>
    <col min="12" max="12" width="4.42578125"/>
    <col min="13" max="13" width="0" hidden="1"/>
    <col min="14" max="17" width="9.140625" style="49"/>
    <col min="18" max="1025" width="8.5703125"/>
  </cols>
  <sheetData>
    <row r="1" spans="1:19" ht="18.75">
      <c r="A1" s="154" t="s">
        <v>193</v>
      </c>
      <c r="B1" s="154"/>
      <c r="C1" s="154"/>
      <c r="D1" s="154"/>
      <c r="E1" s="154"/>
      <c r="F1" s="154"/>
      <c r="G1" s="154"/>
      <c r="H1" s="154"/>
      <c r="I1" s="154"/>
      <c r="J1" s="154"/>
      <c r="K1" s="62"/>
      <c r="N1"/>
      <c r="O1"/>
      <c r="P1" s="15"/>
      <c r="Q1" s="15"/>
      <c r="R1" s="49"/>
    </row>
    <row r="2" spans="1:19" ht="18.75">
      <c r="A2" s="155" t="s">
        <v>194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N2" s="15"/>
      <c r="O2" s="15"/>
      <c r="P2" s="15"/>
      <c r="Q2" s="15"/>
      <c r="R2" s="49"/>
    </row>
    <row r="3" spans="1:19" ht="18.75">
      <c r="A3" s="155" t="s">
        <v>195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N3" s="15"/>
      <c r="O3" s="15"/>
      <c r="P3" s="15"/>
      <c r="Q3" s="15"/>
      <c r="R3" s="49"/>
    </row>
    <row r="4" spans="1:19" ht="18.75">
      <c r="A4" s="156" t="s">
        <v>196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N4" s="15"/>
      <c r="O4" s="15"/>
      <c r="P4" s="15"/>
      <c r="Q4" s="15"/>
      <c r="R4" s="49"/>
    </row>
    <row r="5" spans="1:19" ht="18.75">
      <c r="A5" s="157" t="s">
        <v>197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N5" s="15"/>
      <c r="O5" s="15"/>
      <c r="P5" s="15"/>
      <c r="Q5" s="15"/>
      <c r="R5" s="49"/>
    </row>
    <row r="6" spans="1:19" ht="18.75">
      <c r="A6" s="63"/>
      <c r="B6" s="63"/>
      <c r="C6" s="63"/>
      <c r="D6" s="157" t="s">
        <v>198</v>
      </c>
      <c r="E6" s="157"/>
      <c r="F6" s="157"/>
      <c r="G6" s="157"/>
      <c r="H6" s="157"/>
      <c r="I6" s="63"/>
      <c r="J6" s="63"/>
      <c r="K6" s="63"/>
      <c r="N6" s="15"/>
      <c r="O6" s="15"/>
      <c r="P6" s="15"/>
      <c r="Q6" s="15"/>
      <c r="R6" s="49"/>
    </row>
    <row r="7" spans="1:19" ht="18.75">
      <c r="A7" s="158" t="s">
        <v>199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N7" s="15"/>
      <c r="O7" s="15"/>
      <c r="P7" s="15"/>
      <c r="Q7" s="15"/>
      <c r="R7" s="49"/>
    </row>
    <row r="8" spans="1:19" s="6" customFormat="1" ht="75" customHeight="1">
      <c r="A8" s="64" t="s">
        <v>200</v>
      </c>
      <c r="B8" s="64" t="s">
        <v>201</v>
      </c>
      <c r="C8" s="64" t="s">
        <v>202</v>
      </c>
      <c r="D8" s="64" t="s">
        <v>203</v>
      </c>
      <c r="E8" s="64" t="s">
        <v>204</v>
      </c>
      <c r="F8" s="64" t="s">
        <v>205</v>
      </c>
      <c r="G8" s="64" t="s">
        <v>206</v>
      </c>
      <c r="H8" s="64" t="s">
        <v>207</v>
      </c>
      <c r="I8" s="64" t="s">
        <v>208</v>
      </c>
      <c r="J8" s="64" t="s">
        <v>209</v>
      </c>
      <c r="K8"/>
      <c r="M8"/>
      <c r="N8" s="15"/>
      <c r="O8" s="15"/>
      <c r="P8" s="15"/>
      <c r="Q8" s="15"/>
      <c r="R8" s="5"/>
    </row>
    <row r="9" spans="1:19" ht="21.75" customHeight="1">
      <c r="A9" s="159">
        <v>1</v>
      </c>
      <c r="B9" s="159">
        <v>17512</v>
      </c>
      <c r="C9" s="159" t="s">
        <v>92</v>
      </c>
      <c r="D9" s="59" t="s">
        <v>17</v>
      </c>
      <c r="E9" s="66">
        <v>30</v>
      </c>
      <c r="F9" s="66">
        <v>86</v>
      </c>
      <c r="G9" s="66">
        <v>67</v>
      </c>
      <c r="H9" s="66">
        <v>66</v>
      </c>
      <c r="I9" s="64">
        <f t="shared" ref="I9:I23" si="0">ROUND(((H9*100)/G9),2)</f>
        <v>98.51</v>
      </c>
      <c r="J9" s="64">
        <f>ROUND(((38*100)/G9),2)</f>
        <v>56.72</v>
      </c>
      <c r="N9" s="15"/>
      <c r="O9" s="15"/>
      <c r="P9" s="15"/>
      <c r="Q9" s="15"/>
      <c r="R9" s="5"/>
    </row>
    <row r="10" spans="1:19" ht="18.75" customHeight="1">
      <c r="A10" s="159"/>
      <c r="B10" s="159"/>
      <c r="C10" s="159"/>
      <c r="D10" s="59" t="s">
        <v>19</v>
      </c>
      <c r="E10" s="59">
        <v>16</v>
      </c>
      <c r="F10" s="59">
        <v>24</v>
      </c>
      <c r="G10" s="59">
        <v>67</v>
      </c>
      <c r="H10" s="59">
        <v>67</v>
      </c>
      <c r="I10" s="64">
        <f t="shared" si="0"/>
        <v>100</v>
      </c>
      <c r="J10" s="64">
        <f>ROUND(((67*100)/G10),2)</f>
        <v>100</v>
      </c>
      <c r="K10" s="3"/>
      <c r="N10" s="15"/>
      <c r="O10" s="15"/>
      <c r="P10" s="15"/>
      <c r="Q10" s="15"/>
      <c r="R10" s="49"/>
    </row>
    <row r="11" spans="1:19" ht="18.75" customHeight="1">
      <c r="A11" s="67">
        <v>2</v>
      </c>
      <c r="B11" s="67">
        <v>17513</v>
      </c>
      <c r="C11" s="67" t="s">
        <v>93</v>
      </c>
      <c r="D11" s="59" t="s">
        <v>17</v>
      </c>
      <c r="E11" s="59">
        <v>2</v>
      </c>
      <c r="F11" s="59">
        <v>81</v>
      </c>
      <c r="G11" s="59">
        <v>67</v>
      </c>
      <c r="H11" s="59">
        <v>58</v>
      </c>
      <c r="I11" s="64">
        <f t="shared" si="0"/>
        <v>86.57</v>
      </c>
      <c r="J11" s="64">
        <f>ROUND(((27*100)/G11),2)</f>
        <v>40.299999999999997</v>
      </c>
      <c r="K11" s="3"/>
      <c r="N11" s="15"/>
      <c r="O11" s="15"/>
      <c r="P11" s="15"/>
      <c r="Q11" s="15"/>
      <c r="R11" s="49"/>
    </row>
    <row r="12" spans="1:19" ht="18.75" customHeight="1">
      <c r="A12" s="159">
        <v>3</v>
      </c>
      <c r="B12" s="159">
        <v>17514</v>
      </c>
      <c r="C12" s="159" t="s">
        <v>210</v>
      </c>
      <c r="D12" s="59" t="s">
        <v>17</v>
      </c>
      <c r="E12" s="59">
        <v>9</v>
      </c>
      <c r="F12" s="59">
        <v>75</v>
      </c>
      <c r="G12" s="59">
        <v>67</v>
      </c>
      <c r="H12" s="59">
        <v>44</v>
      </c>
      <c r="I12" s="64">
        <f t="shared" si="0"/>
        <v>65.67</v>
      </c>
      <c r="J12" s="64">
        <f>ROUND(((12*100)/G12),2)</f>
        <v>17.91</v>
      </c>
      <c r="K12" s="3"/>
      <c r="N12" s="15"/>
      <c r="O12" s="15"/>
      <c r="P12" s="15"/>
      <c r="Q12" s="15"/>
      <c r="R12" s="49"/>
    </row>
    <row r="13" spans="1:19" ht="18.75" customHeight="1">
      <c r="A13" s="159"/>
      <c r="B13" s="159"/>
      <c r="C13" s="159"/>
      <c r="D13" s="59" t="s">
        <v>19</v>
      </c>
      <c r="E13" s="59">
        <v>18</v>
      </c>
      <c r="F13" s="59">
        <v>25</v>
      </c>
      <c r="G13" s="59">
        <v>67</v>
      </c>
      <c r="H13" s="59">
        <v>67</v>
      </c>
      <c r="I13" s="64">
        <f t="shared" si="0"/>
        <v>100</v>
      </c>
      <c r="J13" s="64">
        <f>ROUND(((67*100)/G13),2)</f>
        <v>100</v>
      </c>
      <c r="K13" s="49"/>
      <c r="N13" s="15"/>
      <c r="O13" s="15"/>
      <c r="P13" s="15"/>
      <c r="Q13" s="15"/>
      <c r="R13" s="49"/>
    </row>
    <row r="14" spans="1:19" ht="18.75" customHeight="1">
      <c r="A14" s="159">
        <v>4</v>
      </c>
      <c r="B14" s="159">
        <v>17515</v>
      </c>
      <c r="C14" s="159" t="s">
        <v>95</v>
      </c>
      <c r="D14" s="59" t="s">
        <v>17</v>
      </c>
      <c r="E14" s="59">
        <v>4</v>
      </c>
      <c r="F14" s="59">
        <v>81</v>
      </c>
      <c r="G14" s="59">
        <v>67</v>
      </c>
      <c r="H14" s="59">
        <v>50</v>
      </c>
      <c r="I14" s="64">
        <f t="shared" si="0"/>
        <v>74.63</v>
      </c>
      <c r="J14" s="64">
        <f>ROUND(((26*100)/G14),2)</f>
        <v>38.81</v>
      </c>
      <c r="K14" s="49"/>
      <c r="N14" s="15"/>
      <c r="O14" s="15"/>
      <c r="P14" s="15"/>
      <c r="Q14" s="15"/>
      <c r="R14" s="49"/>
    </row>
    <row r="15" spans="1:19" ht="18.75" customHeight="1">
      <c r="A15" s="159"/>
      <c r="B15" s="159"/>
      <c r="C15" s="159"/>
      <c r="D15" s="65" t="s">
        <v>20</v>
      </c>
      <c r="E15" s="59">
        <v>35</v>
      </c>
      <c r="F15" s="59">
        <v>49</v>
      </c>
      <c r="G15" s="59">
        <v>67</v>
      </c>
      <c r="H15" s="59">
        <v>67</v>
      </c>
      <c r="I15" s="64">
        <f t="shared" si="0"/>
        <v>100</v>
      </c>
      <c r="J15" s="64">
        <f>ROUND(((38*100)/G15),2)</f>
        <v>56.72</v>
      </c>
      <c r="K15" s="10"/>
      <c r="L15" s="68"/>
      <c r="N15" s="15"/>
      <c r="O15" s="15"/>
      <c r="P15" s="15"/>
      <c r="Q15" s="15"/>
      <c r="R15" s="69"/>
      <c r="S15" s="69"/>
    </row>
    <row r="16" spans="1:19" ht="18.75" customHeight="1">
      <c r="A16" s="159"/>
      <c r="B16" s="159"/>
      <c r="C16" s="159"/>
      <c r="D16" s="59" t="s">
        <v>19</v>
      </c>
      <c r="E16" s="59">
        <v>19</v>
      </c>
      <c r="F16" s="59">
        <v>25</v>
      </c>
      <c r="G16" s="59">
        <v>67</v>
      </c>
      <c r="H16" s="59">
        <v>67</v>
      </c>
      <c r="I16" s="64">
        <f t="shared" si="0"/>
        <v>100</v>
      </c>
      <c r="J16" s="64">
        <f t="shared" ref="J16:J23" si="1">ROUND(((67*100)/G16),2)</f>
        <v>100</v>
      </c>
      <c r="N16" s="15"/>
      <c r="O16" s="15"/>
      <c r="P16" s="15"/>
      <c r="Q16" s="15"/>
      <c r="R16" s="49"/>
    </row>
    <row r="17" spans="1:18" ht="18.75" customHeight="1">
      <c r="A17" s="159">
        <v>5</v>
      </c>
      <c r="B17" s="159">
        <v>17075</v>
      </c>
      <c r="C17" s="159" t="s">
        <v>211</v>
      </c>
      <c r="D17" s="59" t="s">
        <v>18</v>
      </c>
      <c r="E17" s="59">
        <v>20</v>
      </c>
      <c r="F17" s="59">
        <v>24</v>
      </c>
      <c r="G17" s="59">
        <v>67</v>
      </c>
      <c r="H17" s="59">
        <v>67</v>
      </c>
      <c r="I17" s="64">
        <f t="shared" si="0"/>
        <v>100</v>
      </c>
      <c r="J17" s="64">
        <f t="shared" si="1"/>
        <v>100</v>
      </c>
      <c r="N17" s="15"/>
      <c r="O17" s="15"/>
      <c r="P17" s="15"/>
      <c r="Q17" s="15"/>
      <c r="R17" s="49"/>
    </row>
    <row r="18" spans="1:18" ht="18.75" customHeight="1">
      <c r="A18" s="159"/>
      <c r="B18" s="159"/>
      <c r="C18" s="159"/>
      <c r="D18" s="59" t="s">
        <v>19</v>
      </c>
      <c r="E18" s="59">
        <v>21</v>
      </c>
      <c r="F18" s="59">
        <v>25</v>
      </c>
      <c r="G18" s="59">
        <v>67</v>
      </c>
      <c r="H18" s="59">
        <v>67</v>
      </c>
      <c r="I18" s="64">
        <f t="shared" si="0"/>
        <v>100</v>
      </c>
      <c r="J18" s="64">
        <f t="shared" si="1"/>
        <v>100</v>
      </c>
      <c r="N18" s="15"/>
      <c r="O18" s="15"/>
      <c r="P18" s="15"/>
      <c r="Q18" s="15"/>
      <c r="R18" s="49"/>
    </row>
    <row r="19" spans="1:18" ht="18.75" customHeight="1">
      <c r="A19" s="159">
        <v>6</v>
      </c>
      <c r="B19" s="159">
        <v>17076</v>
      </c>
      <c r="C19" s="159" t="s">
        <v>97</v>
      </c>
      <c r="D19" s="59" t="s">
        <v>20</v>
      </c>
      <c r="E19" s="59">
        <v>19</v>
      </c>
      <c r="F19" s="59">
        <v>25</v>
      </c>
      <c r="G19" s="59">
        <v>67</v>
      </c>
      <c r="H19" s="59">
        <v>67</v>
      </c>
      <c r="I19" s="64">
        <f t="shared" si="0"/>
        <v>100</v>
      </c>
      <c r="J19" s="64">
        <f t="shared" si="1"/>
        <v>100</v>
      </c>
      <c r="N19" s="15"/>
      <c r="O19" s="15"/>
      <c r="P19" s="15"/>
      <c r="Q19" s="15"/>
      <c r="R19" s="49"/>
    </row>
    <row r="20" spans="1:18" ht="18.75" customHeight="1">
      <c r="A20" s="159"/>
      <c r="B20" s="159"/>
      <c r="C20" s="159"/>
      <c r="D20" s="59" t="s">
        <v>19</v>
      </c>
      <c r="E20" s="59">
        <v>20</v>
      </c>
      <c r="F20" s="59">
        <v>24</v>
      </c>
      <c r="G20" s="59">
        <v>67</v>
      </c>
      <c r="H20" s="59">
        <v>67</v>
      </c>
      <c r="I20" s="64">
        <f t="shared" si="0"/>
        <v>100</v>
      </c>
      <c r="J20" s="64">
        <f t="shared" si="1"/>
        <v>100</v>
      </c>
      <c r="N20" s="15"/>
      <c r="O20" s="15"/>
      <c r="P20" s="15"/>
      <c r="Q20" s="15"/>
      <c r="R20" s="49"/>
    </row>
    <row r="21" spans="1:18" ht="18.75" customHeight="1">
      <c r="A21" s="159">
        <v>7</v>
      </c>
      <c r="B21" s="159">
        <v>17061</v>
      </c>
      <c r="C21" s="159" t="s">
        <v>98</v>
      </c>
      <c r="D21" s="59" t="s">
        <v>20</v>
      </c>
      <c r="E21" s="59">
        <v>42</v>
      </c>
      <c r="F21" s="59">
        <v>50</v>
      </c>
      <c r="G21" s="59">
        <v>67</v>
      </c>
      <c r="H21" s="59">
        <v>67</v>
      </c>
      <c r="I21" s="64">
        <f t="shared" si="0"/>
        <v>100</v>
      </c>
      <c r="J21" s="64">
        <f t="shared" si="1"/>
        <v>100</v>
      </c>
      <c r="N21" s="15"/>
      <c r="O21" s="15"/>
      <c r="P21" s="15"/>
      <c r="Q21" s="15"/>
      <c r="R21" s="49"/>
    </row>
    <row r="22" spans="1:18" ht="18.75" customHeight="1">
      <c r="A22" s="159"/>
      <c r="B22" s="159"/>
      <c r="C22" s="159"/>
      <c r="D22" s="59" t="s">
        <v>19</v>
      </c>
      <c r="E22" s="59">
        <v>18</v>
      </c>
      <c r="F22" s="59">
        <v>25</v>
      </c>
      <c r="G22" s="59">
        <v>67</v>
      </c>
      <c r="H22" s="59">
        <v>67</v>
      </c>
      <c r="I22" s="64">
        <f t="shared" si="0"/>
        <v>100</v>
      </c>
      <c r="J22" s="64">
        <f t="shared" si="1"/>
        <v>100</v>
      </c>
      <c r="N22" s="15"/>
      <c r="O22" s="15"/>
      <c r="P22" s="15"/>
      <c r="Q22" s="15"/>
      <c r="R22" s="49"/>
    </row>
    <row r="23" spans="1:18" ht="18.75">
      <c r="A23" s="59">
        <v>8</v>
      </c>
      <c r="B23" s="59">
        <v>17062</v>
      </c>
      <c r="C23" s="59" t="s">
        <v>99</v>
      </c>
      <c r="D23" s="59" t="s">
        <v>19</v>
      </c>
      <c r="E23" s="59">
        <v>32</v>
      </c>
      <c r="F23" s="59">
        <v>48</v>
      </c>
      <c r="G23" s="59">
        <v>67</v>
      </c>
      <c r="H23" s="59">
        <v>67</v>
      </c>
      <c r="I23" s="64">
        <f t="shared" si="0"/>
        <v>100</v>
      </c>
      <c r="J23" s="64">
        <f t="shared" si="1"/>
        <v>100</v>
      </c>
      <c r="N23" s="15"/>
      <c r="O23" s="15"/>
      <c r="P23" s="15"/>
      <c r="Q23" s="15"/>
      <c r="R23" s="49"/>
    </row>
    <row r="24" spans="1:18" ht="18.75">
      <c r="E24"/>
      <c r="F24"/>
      <c r="G24"/>
      <c r="H24"/>
      <c r="I24"/>
      <c r="J24"/>
      <c r="N24" s="15"/>
      <c r="O24" s="15"/>
      <c r="P24" s="15"/>
      <c r="Q24" s="15"/>
      <c r="R24" s="49"/>
    </row>
    <row r="25" spans="1:18" ht="18.75">
      <c r="E25"/>
      <c r="F25"/>
      <c r="G25" s="160" t="s">
        <v>212</v>
      </c>
      <c r="H25" s="160"/>
      <c r="I25" s="160"/>
      <c r="J25"/>
      <c r="N25" s="15"/>
      <c r="O25" s="15"/>
      <c r="P25" s="15"/>
      <c r="Q25" s="15"/>
      <c r="R25" s="49"/>
    </row>
    <row r="26" spans="1:18" ht="18.75">
      <c r="E26"/>
      <c r="F26"/>
      <c r="G26" s="160" t="s">
        <v>213</v>
      </c>
      <c r="H26" s="160"/>
      <c r="I26" s="160"/>
      <c r="J26"/>
      <c r="N26" s="15"/>
      <c r="O26" s="15"/>
      <c r="P26" s="15"/>
      <c r="Q26" s="15"/>
      <c r="R26" s="49"/>
    </row>
    <row r="27" spans="1:18" ht="18.75">
      <c r="J27"/>
      <c r="N27" s="15"/>
      <c r="O27" s="15"/>
      <c r="P27" s="15"/>
      <c r="Q27" s="15"/>
      <c r="R27" s="49"/>
    </row>
    <row r="28" spans="1:18" ht="18.75">
      <c r="J28"/>
      <c r="N28" s="15"/>
      <c r="O28" s="15"/>
      <c r="P28" s="15"/>
      <c r="Q28" s="15"/>
      <c r="R28" s="49"/>
    </row>
    <row r="29" spans="1:18" ht="18.75">
      <c r="J29" s="70"/>
      <c r="N29" s="15"/>
      <c r="O29" s="15"/>
      <c r="P29" s="15"/>
      <c r="Q29" s="15"/>
      <c r="R29" s="49"/>
    </row>
    <row r="30" spans="1:18" ht="18.75">
      <c r="N30" s="15"/>
      <c r="O30" s="15"/>
      <c r="P30" s="15"/>
      <c r="Q30" s="15"/>
      <c r="R30" s="49"/>
    </row>
    <row r="31" spans="1:18" ht="18.75">
      <c r="N31" s="15"/>
      <c r="O31" s="15"/>
      <c r="P31" s="15"/>
      <c r="Q31" s="15"/>
      <c r="R31" s="49"/>
    </row>
    <row r="32" spans="1:18" ht="18.75">
      <c r="N32" s="15"/>
      <c r="O32" s="15"/>
      <c r="P32" s="15"/>
      <c r="Q32" s="15"/>
      <c r="R32" s="49"/>
    </row>
    <row r="33" spans="13:18" ht="18.75">
      <c r="N33" s="15"/>
      <c r="O33" s="15"/>
      <c r="P33" s="15"/>
      <c r="Q33" s="15"/>
      <c r="R33" s="49"/>
    </row>
    <row r="34" spans="13:18" ht="18.75">
      <c r="N34" s="15"/>
      <c r="O34" s="15"/>
      <c r="P34" s="15"/>
      <c r="Q34" s="15"/>
      <c r="R34" s="49"/>
    </row>
    <row r="35" spans="13:18" ht="18.75">
      <c r="N35" s="15"/>
      <c r="O35" s="15"/>
      <c r="P35" s="15"/>
      <c r="Q35" s="15"/>
      <c r="R35" s="49"/>
    </row>
    <row r="36" spans="13:18" ht="18.75">
      <c r="N36" s="15"/>
      <c r="O36" s="15"/>
      <c r="P36" s="15"/>
      <c r="Q36" s="15"/>
      <c r="R36" s="49"/>
    </row>
    <row r="37" spans="13:18" ht="18.75">
      <c r="N37" s="15"/>
      <c r="O37" s="15"/>
      <c r="P37" s="15"/>
      <c r="Q37" s="15"/>
      <c r="R37" s="49"/>
    </row>
    <row r="38" spans="13:18" ht="18.75">
      <c r="N38" s="15"/>
      <c r="O38" s="15"/>
      <c r="P38" s="15"/>
      <c r="Q38" s="15"/>
      <c r="R38" s="49"/>
    </row>
    <row r="39" spans="13:18" ht="18.75">
      <c r="N39" s="15"/>
      <c r="O39" s="15"/>
      <c r="P39" s="15"/>
      <c r="Q39" s="15"/>
      <c r="R39" s="49"/>
    </row>
    <row r="40" spans="13:18" ht="18.75">
      <c r="N40" s="15"/>
      <c r="O40" s="15"/>
      <c r="P40" s="15"/>
      <c r="Q40" s="15"/>
      <c r="R40" s="49"/>
    </row>
    <row r="41" spans="13:18" ht="18.75">
      <c r="M41" t="s">
        <v>214</v>
      </c>
      <c r="N41" s="15"/>
      <c r="O41" s="15"/>
      <c r="P41" s="15"/>
      <c r="Q41" s="15"/>
      <c r="R41" s="49"/>
    </row>
  </sheetData>
  <mergeCells count="27">
    <mergeCell ref="A21:A22"/>
    <mergeCell ref="B21:B22"/>
    <mergeCell ref="C21:C22"/>
    <mergeCell ref="G25:I25"/>
    <mergeCell ref="G26:I26"/>
    <mergeCell ref="A17:A18"/>
    <mergeCell ref="B17:B18"/>
    <mergeCell ref="C17:C18"/>
    <mergeCell ref="A19:A20"/>
    <mergeCell ref="B19:B20"/>
    <mergeCell ref="C19:C20"/>
    <mergeCell ref="A12:A13"/>
    <mergeCell ref="B12:B13"/>
    <mergeCell ref="C12:C13"/>
    <mergeCell ref="A14:A16"/>
    <mergeCell ref="B14:B16"/>
    <mergeCell ref="C14:C16"/>
    <mergeCell ref="D6:H6"/>
    <mergeCell ref="A7:K7"/>
    <mergeCell ref="A9:A10"/>
    <mergeCell ref="B9:B10"/>
    <mergeCell ref="C9:C10"/>
    <mergeCell ref="A1:J1"/>
    <mergeCell ref="A2:K2"/>
    <mergeCell ref="A3:K3"/>
    <mergeCell ref="A4:K4"/>
    <mergeCell ref="A5:K5"/>
  </mergeCells>
  <printOptions horizontalCentered="1" verticalCentered="1"/>
  <pageMargins left="0.7" right="0.7" top="0.22013888888888899" bottom="0.34027777777777801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1"/>
  <sheetViews>
    <sheetView view="pageBreakPreview" workbookViewId="0">
      <selection activeCell="G15" sqref="G15"/>
    </sheetView>
  </sheetViews>
  <sheetFormatPr defaultRowHeight="15"/>
  <cols>
    <col min="1" max="1" width="7.42578125" style="1"/>
    <col min="2" max="2" width="9" style="1"/>
    <col min="3" max="3" width="10.5703125" style="1"/>
    <col min="4" max="8" width="9.140625" style="1"/>
    <col min="9" max="12" width="8.5703125"/>
    <col min="13" max="13" width="9.140625" style="49"/>
    <col min="14" max="1025" width="8.5703125"/>
  </cols>
  <sheetData>
    <row r="1" spans="1:16" ht="18.75">
      <c r="A1"/>
      <c r="B1"/>
      <c r="C1"/>
      <c r="D1"/>
      <c r="E1"/>
      <c r="F1"/>
      <c r="G1"/>
      <c r="H1"/>
      <c r="M1" s="15"/>
    </row>
    <row r="2" spans="1:16" ht="20.25">
      <c r="A2" s="161" t="s">
        <v>194</v>
      </c>
      <c r="B2" s="161"/>
      <c r="C2" s="161"/>
      <c r="D2" s="161"/>
      <c r="E2" s="161"/>
      <c r="F2" s="161"/>
      <c r="G2" s="161"/>
      <c r="H2" s="161"/>
      <c r="I2" s="71"/>
      <c r="J2" s="71"/>
      <c r="M2" s="15"/>
    </row>
    <row r="3" spans="1:16" ht="18.75">
      <c r="A3" s="161" t="s">
        <v>195</v>
      </c>
      <c r="B3" s="161"/>
      <c r="C3" s="161"/>
      <c r="D3" s="161"/>
      <c r="E3" s="161"/>
      <c r="F3" s="161"/>
      <c r="G3" s="161"/>
      <c r="H3" s="161"/>
      <c r="M3" s="15"/>
    </row>
    <row r="4" spans="1:16" ht="18.75">
      <c r="A4" s="162" t="s">
        <v>215</v>
      </c>
      <c r="B4" s="162"/>
      <c r="C4" s="162"/>
      <c r="D4" s="162"/>
      <c r="E4" s="162"/>
      <c r="F4" s="162"/>
      <c r="G4" s="162"/>
      <c r="H4" s="162"/>
      <c r="M4" s="15"/>
    </row>
    <row r="5" spans="1:16" ht="18.75">
      <c r="A5" s="162" t="s">
        <v>197</v>
      </c>
      <c r="B5" s="162"/>
      <c r="C5" s="162"/>
      <c r="D5" s="162"/>
      <c r="E5" s="162"/>
      <c r="F5" s="162"/>
      <c r="G5" s="162"/>
      <c r="H5" s="162"/>
      <c r="M5" s="15"/>
    </row>
    <row r="6" spans="1:16" ht="18.75">
      <c r="A6" s="162" t="s">
        <v>216</v>
      </c>
      <c r="B6" s="162"/>
      <c r="C6" s="162"/>
      <c r="D6" s="162"/>
      <c r="E6" s="162"/>
      <c r="F6" s="162"/>
      <c r="G6" s="162"/>
      <c r="H6" s="162"/>
      <c r="M6" s="15"/>
    </row>
    <row r="7" spans="1:16" ht="15.75">
      <c r="A7"/>
      <c r="B7"/>
      <c r="C7"/>
      <c r="D7"/>
      <c r="E7"/>
      <c r="F7"/>
      <c r="G7"/>
      <c r="H7"/>
      <c r="M7" s="72"/>
    </row>
    <row r="8" spans="1:16" s="74" customFormat="1" ht="50.25" customHeight="1">
      <c r="A8" s="73" t="s">
        <v>217</v>
      </c>
      <c r="B8" s="73" t="s">
        <v>218</v>
      </c>
      <c r="C8" s="73" t="s">
        <v>219</v>
      </c>
      <c r="D8" s="73" t="s">
        <v>220</v>
      </c>
      <c r="E8" s="73" t="s">
        <v>221</v>
      </c>
      <c r="F8" s="73" t="s">
        <v>23</v>
      </c>
      <c r="G8" s="73" t="s">
        <v>222</v>
      </c>
      <c r="H8" s="73" t="s">
        <v>223</v>
      </c>
      <c r="L8" s="75"/>
      <c r="M8" s="72"/>
      <c r="N8" s="75"/>
      <c r="O8" s="75"/>
      <c r="P8" s="75"/>
    </row>
    <row r="9" spans="1:16" ht="18.75">
      <c r="A9" s="59">
        <v>1</v>
      </c>
      <c r="B9" s="59" t="s">
        <v>224</v>
      </c>
      <c r="C9" s="59"/>
      <c r="D9" s="59"/>
      <c r="E9" s="59"/>
      <c r="F9" s="59"/>
      <c r="G9" s="59"/>
      <c r="H9" s="59"/>
      <c r="I9" s="76"/>
      <c r="L9" s="15"/>
      <c r="M9" s="15"/>
      <c r="N9" s="49"/>
      <c r="O9" s="15"/>
      <c r="P9" s="49"/>
    </row>
    <row r="10" spans="1:16" ht="18.75">
      <c r="A10" s="59">
        <v>2</v>
      </c>
      <c r="B10" s="59" t="s">
        <v>225</v>
      </c>
      <c r="C10" s="59">
        <v>21</v>
      </c>
      <c r="D10" s="59">
        <v>24</v>
      </c>
      <c r="E10" s="59">
        <v>5</v>
      </c>
      <c r="F10" s="59">
        <v>8</v>
      </c>
      <c r="G10" s="59">
        <v>13</v>
      </c>
      <c r="H10" s="59">
        <v>71</v>
      </c>
      <c r="I10" s="3"/>
      <c r="L10" s="15"/>
      <c r="M10" s="72"/>
      <c r="N10" s="49"/>
      <c r="O10" s="15"/>
      <c r="P10" s="49"/>
    </row>
    <row r="11" spans="1:16" ht="18.75">
      <c r="A11" s="59">
        <v>3</v>
      </c>
      <c r="B11" s="59" t="s">
        <v>226</v>
      </c>
      <c r="C11" s="59">
        <v>20</v>
      </c>
      <c r="D11" s="59">
        <v>27</v>
      </c>
      <c r="E11" s="59">
        <v>0</v>
      </c>
      <c r="F11" s="59">
        <v>16</v>
      </c>
      <c r="G11" s="59">
        <v>4</v>
      </c>
      <c r="H11" s="59">
        <v>67</v>
      </c>
      <c r="L11" s="15"/>
      <c r="M11" s="72"/>
      <c r="N11" s="49"/>
      <c r="O11" s="15"/>
      <c r="P11" s="49"/>
    </row>
  </sheetData>
  <autoFilter ref="L1:L82"/>
  <mergeCells count="5">
    <mergeCell ref="A2:H2"/>
    <mergeCell ref="A3:H3"/>
    <mergeCell ref="A4:H4"/>
    <mergeCell ref="A5:H5"/>
    <mergeCell ref="A6:H6"/>
  </mergeCells>
  <printOptions horizontalCentered="1"/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"/>
  <sheetViews>
    <sheetView view="pageBreakPreview" workbookViewId="0">
      <selection activeCell="O17" sqref="O17"/>
    </sheetView>
  </sheetViews>
  <sheetFormatPr defaultRowHeight="15"/>
  <cols>
    <col min="1" max="8" width="8.5703125"/>
    <col min="9" max="9" width="5.5703125"/>
    <col min="10" max="10" width="8.5703125"/>
    <col min="11" max="11" width="4.140625"/>
    <col min="12" max="1025" width="8.5703125"/>
  </cols>
  <sheetData>
    <row r="1" spans="1:11" ht="23.25">
      <c r="A1" s="163" t="s">
        <v>194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21">
      <c r="A2" s="164" t="s">
        <v>195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</row>
    <row r="3" spans="1:11" ht="18.75">
      <c r="A3" s="155" t="s">
        <v>197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1" ht="18.75">
      <c r="A4" s="155" t="s">
        <v>216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</row>
    <row r="5" spans="1:11">
      <c r="A5" s="162" t="s">
        <v>227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</row>
    <row r="8" spans="1:11">
      <c r="B8" s="77"/>
      <c r="C8" s="78"/>
      <c r="D8" s="78"/>
      <c r="E8" s="78"/>
      <c r="F8" s="78"/>
      <c r="G8" s="78"/>
      <c r="H8" s="78"/>
      <c r="I8" s="78"/>
      <c r="J8" s="79"/>
    </row>
    <row r="9" spans="1:11">
      <c r="B9" s="80"/>
      <c r="J9" s="81"/>
    </row>
    <row r="10" spans="1:11">
      <c r="B10" s="80"/>
      <c r="J10" s="81"/>
    </row>
    <row r="11" spans="1:11">
      <c r="B11" s="80"/>
      <c r="J11" s="81"/>
    </row>
    <row r="12" spans="1:11">
      <c r="B12" s="80"/>
      <c r="J12" s="81"/>
    </row>
    <row r="13" spans="1:11">
      <c r="B13" s="80"/>
      <c r="J13" s="81"/>
    </row>
    <row r="14" spans="1:11">
      <c r="B14" s="80"/>
      <c r="J14" s="81"/>
    </row>
    <row r="15" spans="1:11">
      <c r="B15" s="80"/>
      <c r="J15" s="81"/>
    </row>
    <row r="16" spans="1:11">
      <c r="B16" s="80"/>
      <c r="J16" s="81"/>
    </row>
    <row r="17" spans="2:10">
      <c r="B17" s="80"/>
      <c r="J17" s="81"/>
    </row>
    <row r="18" spans="2:10">
      <c r="B18" s="80"/>
      <c r="J18" s="81"/>
    </row>
    <row r="19" spans="2:10">
      <c r="B19" s="80"/>
      <c r="J19" s="81"/>
    </row>
    <row r="20" spans="2:10">
      <c r="B20" s="80"/>
      <c r="J20" s="81"/>
    </row>
    <row r="21" spans="2:10">
      <c r="B21" s="80"/>
      <c r="J21" s="81"/>
    </row>
    <row r="22" spans="2:10">
      <c r="B22" s="80"/>
      <c r="J22" s="81"/>
    </row>
    <row r="23" spans="2:10">
      <c r="B23" s="80"/>
      <c r="J23" s="81"/>
    </row>
    <row r="24" spans="2:10">
      <c r="B24" s="80"/>
      <c r="J24" s="81"/>
    </row>
    <row r="25" spans="2:10">
      <c r="B25" s="80"/>
      <c r="J25" s="81"/>
    </row>
    <row r="26" spans="2:10">
      <c r="B26" s="82"/>
      <c r="C26" s="83"/>
      <c r="D26" s="83"/>
      <c r="E26" s="83"/>
      <c r="F26" s="83"/>
      <c r="G26" s="83"/>
      <c r="H26" s="83"/>
      <c r="I26" s="83"/>
      <c r="J26" s="84"/>
    </row>
  </sheetData>
  <mergeCells count="5">
    <mergeCell ref="A1:K1"/>
    <mergeCell ref="A2:K2"/>
    <mergeCell ref="A3:K3"/>
    <mergeCell ref="A4:K4"/>
    <mergeCell ref="A5:K5"/>
  </mergeCells>
  <printOptions verticalCentered="1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H23"/>
  <sheetViews>
    <sheetView view="pageBreakPreview" topLeftCell="A7" workbookViewId="0">
      <selection activeCell="I24" sqref="I24"/>
    </sheetView>
  </sheetViews>
  <sheetFormatPr defaultRowHeight="15"/>
  <cols>
    <col min="1" max="1" width="5.28515625"/>
    <col min="2" max="2" width="34"/>
    <col min="3" max="3" width="7.42578125"/>
    <col min="5" max="5" width="11.28515625"/>
    <col min="6" max="6" width="5.7109375"/>
  </cols>
  <sheetData>
    <row r="2" spans="1:8" ht="15.75">
      <c r="A2" s="161" t="s">
        <v>194</v>
      </c>
      <c r="B2" s="161"/>
      <c r="C2" s="161"/>
      <c r="D2" s="161"/>
      <c r="E2" s="161"/>
      <c r="F2" s="161"/>
    </row>
    <row r="3" spans="1:8">
      <c r="A3" s="165" t="s">
        <v>195</v>
      </c>
      <c r="B3" s="165"/>
      <c r="C3" s="165"/>
      <c r="D3" s="165"/>
      <c r="E3" s="165"/>
      <c r="F3" s="165"/>
    </row>
    <row r="4" spans="1:8" ht="15.75">
      <c r="A4" s="166" t="s">
        <v>197</v>
      </c>
      <c r="B4" s="166"/>
      <c r="C4" s="166"/>
      <c r="D4" s="166"/>
      <c r="E4" s="166"/>
      <c r="F4" s="166"/>
    </row>
    <row r="5" spans="1:8">
      <c r="A5" s="167" t="s">
        <v>228</v>
      </c>
      <c r="B5" s="167"/>
      <c r="C5" s="167"/>
      <c r="D5" s="167"/>
      <c r="E5" s="167"/>
      <c r="F5" s="167"/>
    </row>
    <row r="6" spans="1:8">
      <c r="A6" s="85"/>
      <c r="B6" s="85"/>
      <c r="C6" s="85"/>
      <c r="D6" s="85"/>
      <c r="E6" s="85"/>
      <c r="F6" s="85"/>
    </row>
    <row r="7" spans="1:8">
      <c r="A7" s="168" t="s">
        <v>229</v>
      </c>
      <c r="B7" s="168"/>
    </row>
    <row r="8" spans="1:8" ht="30">
      <c r="A8" s="73" t="s">
        <v>200</v>
      </c>
      <c r="B8" s="73" t="s">
        <v>230</v>
      </c>
      <c r="C8" s="73" t="s">
        <v>231</v>
      </c>
      <c r="D8" s="73" t="s">
        <v>232</v>
      </c>
      <c r="E8" s="73" t="s">
        <v>233</v>
      </c>
      <c r="F8" s="73" t="s">
        <v>234</v>
      </c>
    </row>
    <row r="9" spans="1:8">
      <c r="A9" s="59">
        <v>1</v>
      </c>
      <c r="B9" s="59"/>
      <c r="C9" s="59"/>
      <c r="D9" s="59"/>
      <c r="E9" s="59"/>
      <c r="F9" s="59" t="s">
        <v>235</v>
      </c>
    </row>
    <row r="10" spans="1:8">
      <c r="A10" s="59">
        <v>2</v>
      </c>
      <c r="B10" s="59"/>
      <c r="C10" s="59"/>
      <c r="D10" s="59"/>
      <c r="E10" s="59"/>
      <c r="F10" s="59" t="s">
        <v>236</v>
      </c>
    </row>
    <row r="11" spans="1:8">
      <c r="A11" s="59">
        <v>3</v>
      </c>
      <c r="B11" s="59"/>
      <c r="C11" s="59"/>
      <c r="D11" s="59"/>
      <c r="E11" s="59"/>
      <c r="F11" s="59" t="s">
        <v>237</v>
      </c>
    </row>
    <row r="12" spans="1:8">
      <c r="A12" s="85"/>
      <c r="B12" s="85"/>
      <c r="C12" s="85"/>
      <c r="D12" s="85"/>
      <c r="E12" s="85"/>
      <c r="F12" s="85"/>
    </row>
    <row r="13" spans="1:8">
      <c r="A13" s="86" t="s">
        <v>238</v>
      </c>
      <c r="B13" s="86"/>
    </row>
    <row r="14" spans="1:8" ht="30">
      <c r="A14" s="73" t="s">
        <v>200</v>
      </c>
      <c r="B14" s="73" t="s">
        <v>230</v>
      </c>
      <c r="C14" s="73" t="s">
        <v>231</v>
      </c>
      <c r="D14" s="73" t="s">
        <v>232</v>
      </c>
      <c r="E14" s="73" t="s">
        <v>233</v>
      </c>
      <c r="F14" s="73" t="s">
        <v>234</v>
      </c>
    </row>
    <row r="15" spans="1:8" ht="18.75">
      <c r="A15" s="59">
        <v>1</v>
      </c>
      <c r="B15" s="87" t="s">
        <v>239</v>
      </c>
      <c r="C15" s="88">
        <v>850</v>
      </c>
      <c r="D15" s="88">
        <v>772</v>
      </c>
      <c r="E15" s="89">
        <v>90.83</v>
      </c>
      <c r="F15" s="88" t="s">
        <v>235</v>
      </c>
      <c r="H15" s="15"/>
    </row>
    <row r="16" spans="1:8" ht="18.75">
      <c r="A16" s="59">
        <v>2</v>
      </c>
      <c r="B16" s="87" t="s">
        <v>60</v>
      </c>
      <c r="C16" s="88">
        <v>850</v>
      </c>
      <c r="D16" s="88">
        <v>754</v>
      </c>
      <c r="E16" s="89">
        <v>88.71</v>
      </c>
      <c r="F16" s="88" t="s">
        <v>236</v>
      </c>
      <c r="H16" s="15"/>
    </row>
    <row r="17" spans="1:8" ht="18.75">
      <c r="A17" s="59">
        <v>3</v>
      </c>
      <c r="B17" s="90" t="s">
        <v>240</v>
      </c>
      <c r="C17" s="88">
        <v>850</v>
      </c>
      <c r="D17" s="88">
        <v>746</v>
      </c>
      <c r="E17" s="89">
        <v>87.77</v>
      </c>
      <c r="F17" s="88" t="s">
        <v>237</v>
      </c>
      <c r="H17" s="15"/>
    </row>
    <row r="18" spans="1:8" ht="18.75">
      <c r="C18" s="91"/>
      <c r="D18" s="91"/>
      <c r="E18" s="92"/>
      <c r="F18" s="92"/>
    </row>
    <row r="19" spans="1:8" ht="18" customHeight="1">
      <c r="A19" s="86" t="s">
        <v>241</v>
      </c>
      <c r="B19" s="86"/>
    </row>
    <row r="20" spans="1:8" ht="30">
      <c r="A20" s="73" t="s">
        <v>200</v>
      </c>
      <c r="B20" s="73" t="s">
        <v>230</v>
      </c>
      <c r="C20" s="73" t="s">
        <v>231</v>
      </c>
      <c r="D20" s="73" t="s">
        <v>232</v>
      </c>
      <c r="E20" s="73" t="s">
        <v>233</v>
      </c>
      <c r="F20" s="73" t="s">
        <v>234</v>
      </c>
    </row>
    <row r="21" spans="1:8" ht="18.75">
      <c r="A21" s="59">
        <v>1</v>
      </c>
      <c r="B21" s="93" t="s">
        <v>124</v>
      </c>
      <c r="C21" s="88">
        <v>800</v>
      </c>
      <c r="D21" s="88">
        <v>698</v>
      </c>
      <c r="E21" s="94">
        <v>87.25</v>
      </c>
      <c r="F21" s="88" t="s">
        <v>235</v>
      </c>
    </row>
    <row r="22" spans="1:8" ht="18.75">
      <c r="A22" s="59">
        <v>2</v>
      </c>
      <c r="B22" s="87" t="s">
        <v>113</v>
      </c>
      <c r="C22" s="88">
        <v>800</v>
      </c>
      <c r="D22" s="88">
        <v>676</v>
      </c>
      <c r="E22" s="94">
        <v>86.5</v>
      </c>
      <c r="F22" s="88" t="s">
        <v>236</v>
      </c>
    </row>
    <row r="23" spans="1:8" ht="18.75">
      <c r="A23" s="59">
        <v>3</v>
      </c>
      <c r="B23" s="93" t="s">
        <v>158</v>
      </c>
      <c r="C23" s="88">
        <v>800</v>
      </c>
      <c r="D23" s="88">
        <v>670</v>
      </c>
      <c r="E23" s="94">
        <v>85.5</v>
      </c>
      <c r="F23" s="88" t="s">
        <v>237</v>
      </c>
    </row>
  </sheetData>
  <mergeCells count="5">
    <mergeCell ref="A2:F2"/>
    <mergeCell ref="A3:F3"/>
    <mergeCell ref="A4:F4"/>
    <mergeCell ref="A5:F5"/>
    <mergeCell ref="A7:B7"/>
  </mergeCells>
  <printOptions horizontalCentered="1" verticalCentered="1"/>
  <pageMargins left="0.7" right="0" top="0" bottom="0" header="0.51180555555555496" footer="0.51180555555555496"/>
  <pageSetup paperSize="9" firstPageNumber="0" orientation="portrait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B1:C33"/>
  <sheetViews>
    <sheetView view="pageBreakPreview" zoomScaleNormal="75" workbookViewId="0">
      <selection activeCell="Q14" sqref="Q14"/>
    </sheetView>
  </sheetViews>
  <sheetFormatPr defaultRowHeight="15"/>
  <cols>
    <col min="3" max="3" width="9.42578125" style="1"/>
  </cols>
  <sheetData>
    <row r="1" spans="2:3">
      <c r="C1"/>
    </row>
    <row r="2" spans="2:3">
      <c r="C2"/>
    </row>
    <row r="3" spans="2:3">
      <c r="C3"/>
    </row>
    <row r="4" spans="2:3">
      <c r="C4"/>
    </row>
    <row r="5" spans="2:3">
      <c r="C5"/>
    </row>
    <row r="6" spans="2:3">
      <c r="B6" s="95" t="s">
        <v>169</v>
      </c>
      <c r="C6" s="96">
        <v>76.819999999999993</v>
      </c>
    </row>
    <row r="7" spans="2:3">
      <c r="B7" s="95" t="s">
        <v>170</v>
      </c>
      <c r="C7" s="97">
        <v>89.86</v>
      </c>
    </row>
    <row r="8" spans="2:3">
      <c r="B8" s="95" t="s">
        <v>171</v>
      </c>
      <c r="C8" s="97">
        <v>81.16</v>
      </c>
    </row>
    <row r="9" spans="2:3">
      <c r="B9" s="95" t="s">
        <v>172</v>
      </c>
      <c r="C9" s="96">
        <v>95.59</v>
      </c>
    </row>
    <row r="10" spans="2:3">
      <c r="B10" s="95" t="s">
        <v>173</v>
      </c>
      <c r="C10" s="96">
        <v>75.37</v>
      </c>
    </row>
    <row r="11" spans="2:3">
      <c r="C11"/>
    </row>
    <row r="12" spans="2:3">
      <c r="C12"/>
    </row>
    <row r="13" spans="2:3">
      <c r="C13"/>
    </row>
    <row r="14" spans="2:3">
      <c r="C14"/>
    </row>
    <row r="15" spans="2:3">
      <c r="C15"/>
    </row>
    <row r="16" spans="2:3">
      <c r="C16"/>
    </row>
    <row r="17" spans="2:3">
      <c r="C17"/>
    </row>
    <row r="18" spans="2:3">
      <c r="C18"/>
    </row>
    <row r="19" spans="2:3">
      <c r="C19"/>
    </row>
    <row r="20" spans="2:3">
      <c r="C20"/>
    </row>
    <row r="21" spans="2:3">
      <c r="C21"/>
    </row>
    <row r="22" spans="2:3">
      <c r="C22"/>
    </row>
    <row r="23" spans="2:3">
      <c r="C23"/>
    </row>
    <row r="24" spans="2:3">
      <c r="C24"/>
    </row>
    <row r="25" spans="2:3">
      <c r="C25"/>
    </row>
    <row r="26" spans="2:3">
      <c r="C26"/>
    </row>
    <row r="27" spans="2:3">
      <c r="C27"/>
    </row>
    <row r="28" spans="2:3">
      <c r="C28"/>
    </row>
    <row r="29" spans="2:3">
      <c r="C29"/>
    </row>
    <row r="30" spans="2:3">
      <c r="B30" s="95" t="s">
        <v>92</v>
      </c>
      <c r="C30" s="98">
        <v>98.51</v>
      </c>
    </row>
    <row r="31" spans="2:3">
      <c r="B31" s="95" t="s">
        <v>93</v>
      </c>
      <c r="C31" s="98">
        <v>86.57</v>
      </c>
    </row>
    <row r="32" spans="2:3">
      <c r="B32" s="95" t="s">
        <v>94</v>
      </c>
      <c r="C32" s="99">
        <v>65.67</v>
      </c>
    </row>
    <row r="33" spans="2:3">
      <c r="B33" s="95" t="s">
        <v>95</v>
      </c>
      <c r="C33" s="99">
        <v>74.63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6"/>
  <sheetViews>
    <sheetView view="pageBreakPreview" topLeftCell="A5" workbookViewId="0">
      <selection activeCell="I19" sqref="I19"/>
    </sheetView>
  </sheetViews>
  <sheetFormatPr defaultRowHeight="15"/>
  <cols>
    <col min="1" max="1" width="6.28515625"/>
    <col min="2" max="2" width="8.5703125"/>
    <col min="3" max="3" width="10.42578125"/>
    <col min="4" max="4" width="13.140625"/>
    <col min="5" max="5" width="15.5703125"/>
    <col min="6" max="6" width="13.28515625"/>
    <col min="7" max="7" width="13.5703125"/>
    <col min="8" max="8" width="13.42578125"/>
    <col min="9" max="9" width="10.85546875"/>
    <col min="10" max="10" width="11.5703125"/>
    <col min="11" max="11" width="8.7109375"/>
    <col min="12" max="13" width="8.5703125"/>
    <col min="14" max="16" width="9.140625" style="49"/>
    <col min="17" max="1025" width="8.5703125"/>
  </cols>
  <sheetData>
    <row r="1" spans="1:16" ht="18.75">
      <c r="A1" s="154" t="s">
        <v>242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N1" s="15"/>
      <c r="O1" s="15"/>
      <c r="P1" s="15"/>
    </row>
    <row r="2" spans="1:16" ht="18.75">
      <c r="A2" s="155" t="s">
        <v>243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N2" s="15"/>
      <c r="O2" s="15"/>
      <c r="P2" s="15"/>
    </row>
    <row r="3" spans="1:16" ht="18.75">
      <c r="A3" s="155" t="s">
        <v>195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N3" s="15"/>
      <c r="O3" s="15"/>
      <c r="P3" s="15"/>
    </row>
    <row r="4" spans="1:16" ht="18.75">
      <c r="A4" s="156" t="s">
        <v>244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N4" s="15"/>
      <c r="O4" s="15"/>
      <c r="P4" s="15"/>
    </row>
    <row r="5" spans="1:16" ht="18.75">
      <c r="A5" s="157" t="s">
        <v>197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N5" s="3"/>
      <c r="O5" s="15"/>
      <c r="P5" s="3"/>
    </row>
    <row r="6" spans="1:16" ht="18.75">
      <c r="A6" s="157" t="s">
        <v>245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N6" s="3"/>
      <c r="O6" s="15"/>
      <c r="P6" s="3"/>
    </row>
    <row r="7" spans="1:16" ht="18.75">
      <c r="A7" s="158" t="s">
        <v>246</v>
      </c>
      <c r="B7" s="158"/>
      <c r="C7" s="158"/>
      <c r="D7" s="158"/>
      <c r="E7" s="158"/>
      <c r="F7" s="158"/>
      <c r="G7" s="158"/>
      <c r="H7" s="158"/>
      <c r="I7" s="158"/>
      <c r="J7" s="158"/>
      <c r="N7" s="15"/>
      <c r="O7" s="15"/>
      <c r="P7" s="3"/>
    </row>
    <row r="8" spans="1:16" ht="20.25" customHeight="1">
      <c r="A8" s="1"/>
      <c r="B8" s="1"/>
      <c r="C8" s="1"/>
      <c r="D8" s="1"/>
      <c r="E8" s="1"/>
      <c r="F8" s="1"/>
      <c r="G8" s="1"/>
      <c r="H8" s="1"/>
      <c r="I8" s="1"/>
      <c r="J8" s="1"/>
      <c r="N8" s="15"/>
      <c r="O8" s="15"/>
      <c r="P8" s="15"/>
    </row>
    <row r="9" spans="1:16" ht="42.75">
      <c r="A9" s="100" t="s">
        <v>200</v>
      </c>
      <c r="B9" s="101" t="s">
        <v>201</v>
      </c>
      <c r="C9" s="101" t="s">
        <v>247</v>
      </c>
      <c r="D9" s="101" t="s">
        <v>203</v>
      </c>
      <c r="E9" s="101" t="s">
        <v>204</v>
      </c>
      <c r="F9" s="101" t="s">
        <v>205</v>
      </c>
      <c r="G9" s="101" t="s">
        <v>206</v>
      </c>
      <c r="H9" s="101" t="s">
        <v>207</v>
      </c>
      <c r="I9" s="101" t="s">
        <v>208</v>
      </c>
      <c r="J9" s="102" t="s">
        <v>209</v>
      </c>
      <c r="N9" s="15"/>
      <c r="O9" s="15"/>
      <c r="P9" s="15"/>
    </row>
    <row r="10" spans="1:16" ht="18.75">
      <c r="A10" s="103">
        <v>1</v>
      </c>
      <c r="B10" s="104"/>
      <c r="C10" s="104" t="s">
        <v>169</v>
      </c>
      <c r="D10" s="105" t="s">
        <v>17</v>
      </c>
      <c r="E10" s="105">
        <v>15</v>
      </c>
      <c r="F10" s="105">
        <v>100</v>
      </c>
      <c r="G10" s="105">
        <v>69</v>
      </c>
      <c r="H10" s="105">
        <v>53</v>
      </c>
      <c r="I10" s="105">
        <f t="shared" ref="I10:I22" si="0">ROUNDUP(((H10*100)/G10),2)</f>
        <v>76.820000000000007</v>
      </c>
      <c r="J10" s="106">
        <f>ROUNDUP(((18*100)/G10),2)</f>
        <v>26.09</v>
      </c>
      <c r="N10" s="15"/>
      <c r="O10" s="15"/>
      <c r="P10" s="15"/>
    </row>
    <row r="11" spans="1:16" ht="17.45" customHeight="1">
      <c r="A11" s="169">
        <v>2</v>
      </c>
      <c r="B11" s="170"/>
      <c r="C11" s="170" t="s">
        <v>170</v>
      </c>
      <c r="D11" s="105" t="s">
        <v>17</v>
      </c>
      <c r="E11" s="105">
        <v>22</v>
      </c>
      <c r="F11" s="105">
        <v>89</v>
      </c>
      <c r="G11" s="105">
        <v>69</v>
      </c>
      <c r="H11" s="105">
        <v>62</v>
      </c>
      <c r="I11" s="105">
        <f t="shared" si="0"/>
        <v>89.86</v>
      </c>
      <c r="J11" s="106">
        <f>ROUNDUP(((42*100)/G11),2)</f>
        <v>60.87</v>
      </c>
      <c r="N11" s="15"/>
      <c r="O11" s="15"/>
      <c r="P11" s="15"/>
    </row>
    <row r="12" spans="1:16" ht="18.75">
      <c r="A12" s="169"/>
      <c r="B12" s="170"/>
      <c r="C12" s="170"/>
      <c r="D12" s="65" t="s">
        <v>20</v>
      </c>
      <c r="E12" s="65">
        <v>25</v>
      </c>
      <c r="F12" s="65">
        <v>48</v>
      </c>
      <c r="G12" s="65">
        <v>69</v>
      </c>
      <c r="H12" s="65">
        <v>69</v>
      </c>
      <c r="I12" s="105">
        <f t="shared" si="0"/>
        <v>100</v>
      </c>
      <c r="J12" s="106">
        <f>ROUNDUP(((64*100)/G12),2)</f>
        <v>92.76</v>
      </c>
      <c r="N12" s="15"/>
      <c r="O12" s="15"/>
      <c r="P12" s="15"/>
    </row>
    <row r="13" spans="1:16" ht="18.75">
      <c r="A13" s="169"/>
      <c r="B13" s="170"/>
      <c r="C13" s="170"/>
      <c r="D13" s="107" t="s">
        <v>19</v>
      </c>
      <c r="E13" s="107">
        <v>14</v>
      </c>
      <c r="F13" s="107">
        <v>23</v>
      </c>
      <c r="G13" s="107">
        <v>71</v>
      </c>
      <c r="H13" s="107">
        <v>71</v>
      </c>
      <c r="I13" s="105">
        <f t="shared" si="0"/>
        <v>100</v>
      </c>
      <c r="J13" s="106">
        <f>ROUNDUP(((68*100)/G13),2)</f>
        <v>95.78</v>
      </c>
      <c r="N13" s="15"/>
      <c r="O13" s="15"/>
      <c r="P13" s="15"/>
    </row>
    <row r="14" spans="1:16" ht="17.45" customHeight="1">
      <c r="A14" s="169">
        <v>3</v>
      </c>
      <c r="B14" s="170"/>
      <c r="C14" s="170" t="s">
        <v>171</v>
      </c>
      <c r="D14" s="105" t="s">
        <v>17</v>
      </c>
      <c r="E14" s="105">
        <v>2</v>
      </c>
      <c r="F14" s="105">
        <v>93</v>
      </c>
      <c r="G14" s="105">
        <v>69</v>
      </c>
      <c r="H14" s="105">
        <v>56</v>
      </c>
      <c r="I14" s="105">
        <f t="shared" si="0"/>
        <v>81.160000000000011</v>
      </c>
      <c r="J14" s="106">
        <f>ROUNDUP(((33*100)/G14),2)</f>
        <v>47.83</v>
      </c>
      <c r="N14" s="15"/>
      <c r="O14" s="15"/>
      <c r="P14" s="15"/>
    </row>
    <row r="15" spans="1:16" ht="18.75">
      <c r="A15" s="169"/>
      <c r="B15" s="170"/>
      <c r="C15" s="170"/>
      <c r="D15" s="107" t="s">
        <v>19</v>
      </c>
      <c r="E15" s="107">
        <v>13</v>
      </c>
      <c r="F15" s="107">
        <v>24</v>
      </c>
      <c r="G15" s="107">
        <v>71</v>
      </c>
      <c r="H15" s="107">
        <v>69</v>
      </c>
      <c r="I15" s="105">
        <f t="shared" si="0"/>
        <v>97.190000000000012</v>
      </c>
      <c r="J15" s="106">
        <f>ROUNDUP(((69*100)/G15),2)</f>
        <v>97.190000000000012</v>
      </c>
      <c r="N15" s="15"/>
      <c r="O15" s="15"/>
      <c r="P15" s="15"/>
    </row>
    <row r="16" spans="1:16" ht="17.45" customHeight="1">
      <c r="A16" s="169">
        <v>4</v>
      </c>
      <c r="B16" s="170"/>
      <c r="C16" s="170" t="s">
        <v>172</v>
      </c>
      <c r="D16" s="105" t="s">
        <v>17</v>
      </c>
      <c r="E16" s="105">
        <v>13</v>
      </c>
      <c r="F16" s="105">
        <v>96</v>
      </c>
      <c r="G16" s="105">
        <v>68</v>
      </c>
      <c r="H16" s="105">
        <v>65</v>
      </c>
      <c r="I16" s="105">
        <f t="shared" si="0"/>
        <v>95.59</v>
      </c>
      <c r="J16" s="106">
        <f>ROUNDUP(((52*100)/G16),2)</f>
        <v>76.48</v>
      </c>
      <c r="N16" s="15"/>
      <c r="O16" s="15"/>
      <c r="P16" s="15"/>
    </row>
    <row r="17" spans="1:16" ht="18.75">
      <c r="A17" s="169"/>
      <c r="B17" s="170"/>
      <c r="C17" s="170"/>
      <c r="D17" s="65" t="s">
        <v>18</v>
      </c>
      <c r="E17" s="65">
        <v>13</v>
      </c>
      <c r="F17" s="65">
        <v>24</v>
      </c>
      <c r="G17" s="65">
        <v>69</v>
      </c>
      <c r="H17" s="65">
        <v>69</v>
      </c>
      <c r="I17" s="105">
        <f t="shared" si="0"/>
        <v>100</v>
      </c>
      <c r="J17" s="106">
        <f>ROUNDUP(((64*100)/G17),2)</f>
        <v>92.76</v>
      </c>
      <c r="N17" s="15"/>
      <c r="O17" s="15"/>
      <c r="P17" s="15"/>
    </row>
    <row r="18" spans="1:16" ht="18.75">
      <c r="A18" s="169"/>
      <c r="B18" s="170"/>
      <c r="C18" s="170"/>
      <c r="D18" s="107" t="s">
        <v>19</v>
      </c>
      <c r="E18" s="107">
        <v>27</v>
      </c>
      <c r="F18" s="107">
        <v>45</v>
      </c>
      <c r="G18" s="107">
        <v>71</v>
      </c>
      <c r="H18" s="107">
        <v>71</v>
      </c>
      <c r="I18" s="105">
        <f t="shared" si="0"/>
        <v>100</v>
      </c>
      <c r="J18" s="106">
        <f>ROUNDUP(((65*100)/G18),2)</f>
        <v>91.550000000000011</v>
      </c>
      <c r="N18" s="15"/>
      <c r="O18" s="15"/>
      <c r="P18" s="15"/>
    </row>
    <row r="19" spans="1:16" ht="17.45" customHeight="1">
      <c r="A19" s="169">
        <v>5</v>
      </c>
      <c r="B19" s="170"/>
      <c r="C19" s="170" t="s">
        <v>173</v>
      </c>
      <c r="D19" s="105" t="s">
        <v>17</v>
      </c>
      <c r="E19" s="105">
        <v>2</v>
      </c>
      <c r="F19" s="105">
        <v>91</v>
      </c>
      <c r="G19" s="105">
        <v>69</v>
      </c>
      <c r="H19" s="105">
        <v>52</v>
      </c>
      <c r="I19" s="105">
        <f t="shared" si="0"/>
        <v>75.37</v>
      </c>
      <c r="J19" s="106">
        <f>ROUNDUP(((25*100)/G19),2)</f>
        <v>36.239999999999995</v>
      </c>
      <c r="N19" s="15"/>
      <c r="O19" s="15"/>
      <c r="P19" s="15"/>
    </row>
    <row r="20" spans="1:16" ht="18.75">
      <c r="A20" s="169"/>
      <c r="B20" s="170"/>
      <c r="C20" s="170"/>
      <c r="D20" s="107" t="s">
        <v>19</v>
      </c>
      <c r="E20" s="107">
        <v>17</v>
      </c>
      <c r="F20" s="107">
        <v>24</v>
      </c>
      <c r="G20" s="107">
        <v>71</v>
      </c>
      <c r="H20" s="107">
        <v>71</v>
      </c>
      <c r="I20" s="105">
        <f t="shared" si="0"/>
        <v>100</v>
      </c>
      <c r="J20" s="106">
        <f>ROUNDUP(((71*100)/G20),2)</f>
        <v>100</v>
      </c>
      <c r="N20" s="3"/>
      <c r="O20" s="15"/>
      <c r="P20" s="15"/>
    </row>
    <row r="21" spans="1:16" ht="18.75">
      <c r="A21" s="103">
        <v>6</v>
      </c>
      <c r="B21" s="104"/>
      <c r="C21" s="104" t="s">
        <v>174</v>
      </c>
      <c r="D21" s="105" t="s">
        <v>20</v>
      </c>
      <c r="E21" s="105">
        <v>26</v>
      </c>
      <c r="F21" s="105">
        <v>47</v>
      </c>
      <c r="G21" s="105">
        <v>69</v>
      </c>
      <c r="H21" s="105">
        <v>69</v>
      </c>
      <c r="I21" s="105">
        <f t="shared" si="0"/>
        <v>100</v>
      </c>
      <c r="J21" s="106">
        <f>ROUNDUP(((59*100)/G21),2)</f>
        <v>85.51</v>
      </c>
      <c r="N21" s="3"/>
      <c r="O21" s="15"/>
      <c r="P21" s="15"/>
    </row>
    <row r="22" spans="1:16" ht="20.25" customHeight="1">
      <c r="A22" s="108">
        <v>7</v>
      </c>
      <c r="B22" s="109"/>
      <c r="C22" s="109" t="s">
        <v>175</v>
      </c>
      <c r="D22" s="109" t="s">
        <v>19</v>
      </c>
      <c r="E22" s="109">
        <v>29</v>
      </c>
      <c r="F22" s="109">
        <v>49</v>
      </c>
      <c r="G22" s="109">
        <v>71</v>
      </c>
      <c r="H22" s="109">
        <v>71</v>
      </c>
      <c r="I22" s="105">
        <f t="shared" si="0"/>
        <v>100</v>
      </c>
      <c r="J22" s="106">
        <f>ROUNDUP(((70*100)/G22),2)</f>
        <v>98.600000000000009</v>
      </c>
      <c r="N22" s="3"/>
      <c r="O22" s="3"/>
      <c r="P22" s="3"/>
    </row>
    <row r="23" spans="1:16" ht="18.75">
      <c r="N23" s="3"/>
      <c r="O23" s="3"/>
      <c r="P23" s="15"/>
    </row>
    <row r="24" spans="1:16" ht="18.75">
      <c r="N24" s="15"/>
      <c r="O24" s="3"/>
      <c r="P24" s="15"/>
    </row>
    <row r="25" spans="1:16" ht="18.75">
      <c r="G25" s="160" t="s">
        <v>212</v>
      </c>
      <c r="H25" s="160"/>
      <c r="I25" s="110"/>
      <c r="N25" s="15"/>
      <c r="O25" s="3"/>
      <c r="P25" s="15"/>
    </row>
    <row r="26" spans="1:16" ht="18.75">
      <c r="G26" s="160" t="s">
        <v>213</v>
      </c>
      <c r="H26" s="160"/>
      <c r="I26" s="110"/>
      <c r="N26" s="15"/>
      <c r="O26" s="3"/>
      <c r="P26" s="15"/>
    </row>
  </sheetData>
  <mergeCells count="21">
    <mergeCell ref="A19:A20"/>
    <mergeCell ref="B19:B20"/>
    <mergeCell ref="C19:C20"/>
    <mergeCell ref="G25:H25"/>
    <mergeCell ref="G26:H26"/>
    <mergeCell ref="A14:A15"/>
    <mergeCell ref="B14:B15"/>
    <mergeCell ref="C14:C15"/>
    <mergeCell ref="A16:A18"/>
    <mergeCell ref="B16:B18"/>
    <mergeCell ref="C16:C18"/>
    <mergeCell ref="A6:K6"/>
    <mergeCell ref="A7:J7"/>
    <mergeCell ref="A11:A13"/>
    <mergeCell ref="B11:B13"/>
    <mergeCell ref="C11:C13"/>
    <mergeCell ref="A1:K1"/>
    <mergeCell ref="A2:K2"/>
    <mergeCell ref="A3:K3"/>
    <mergeCell ref="A4:K4"/>
    <mergeCell ref="A5:K5"/>
  </mergeCells>
  <printOptions horizontalCentered="1" verticalCentered="1"/>
  <pageMargins left="0.2" right="0.2" top="0" bottom="0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99</vt:i4>
      </vt:variant>
    </vt:vector>
  </HeadingPairs>
  <TitlesOfParts>
    <vt:vector size="115" baseType="lpstr">
      <vt:lpstr>SUMMER 2017 CO2G </vt:lpstr>
      <vt:lpstr>WINTER 2017 CO5G</vt:lpstr>
      <vt:lpstr>WINTER 2017 CO3G</vt:lpstr>
      <vt:lpstr>D8 CO5G WINTER 2017</vt:lpstr>
      <vt:lpstr>CO2G4G6G</vt:lpstr>
      <vt:lpstr>co5g Bar graph</vt:lpstr>
      <vt:lpstr>UPDATED RESULT </vt:lpstr>
      <vt:lpstr>Bar graph</vt:lpstr>
      <vt:lpstr>D8 CO3G Winter 17</vt:lpstr>
      <vt:lpstr>co3G BAR GRAPG</vt:lpstr>
      <vt:lpstr>D9 Summer2017</vt:lpstr>
      <vt:lpstr>D9 Winter 2016</vt:lpstr>
      <vt:lpstr>Sheet15</vt:lpstr>
      <vt:lpstr>Sheet14</vt:lpstr>
      <vt:lpstr>Sheet16</vt:lpstr>
      <vt:lpstr>Sheet17</vt:lpstr>
      <vt:lpstr>CO2G4G6G!_FilterDatabase</vt:lpstr>
      <vt:lpstr>'SUMMER 2017 CO2G '!_FilterDatabase</vt:lpstr>
      <vt:lpstr>'WINTER 2017 CO5G'!_FilterDatabase</vt:lpstr>
      <vt:lpstr>CO2G4G6G!_FilterDatabase_0</vt:lpstr>
      <vt:lpstr>'SUMMER 2017 CO2G '!_FilterDatabase_0</vt:lpstr>
      <vt:lpstr>'WINTER 2017 CO5G'!_FilterDatabase_0</vt:lpstr>
      <vt:lpstr>CO2G4G6G!_FilterDatabase_0_0</vt:lpstr>
      <vt:lpstr>'SUMMER 2017 CO2G '!_FilterDatabase_0_0</vt:lpstr>
      <vt:lpstr>'WINTER 2017 CO5G'!_FilterDatabase_0_0</vt:lpstr>
      <vt:lpstr>CO2G4G6G!_FilterDatabase_0_0_0</vt:lpstr>
      <vt:lpstr>'SUMMER 2017 CO2G '!_FilterDatabase_0_0_0</vt:lpstr>
      <vt:lpstr>'WINTER 2017 CO5G'!_FilterDatabase_0_0_0</vt:lpstr>
      <vt:lpstr>CO2G4G6G!_FilterDatabase_0_0_0_0</vt:lpstr>
      <vt:lpstr>'SUMMER 2017 CO2G '!_FilterDatabase_0_0_0_0</vt:lpstr>
      <vt:lpstr>'WINTER 2017 CO5G'!_FilterDatabase_0_0_0_0</vt:lpstr>
      <vt:lpstr>CO2G4G6G!_FilterDatabase_0_0_0_0_0</vt:lpstr>
      <vt:lpstr>'SUMMER 2017 CO2G '!_FilterDatabase_0_0_0_0_0</vt:lpstr>
      <vt:lpstr>'WINTER 2017 CO5G'!_FilterDatabase_0_0_0_0_0</vt:lpstr>
      <vt:lpstr>CO2G4G6G!_FilterDatabase_0_0_0_0_0_0</vt:lpstr>
      <vt:lpstr>'SUMMER 2017 CO2G '!_FilterDatabase_0_0_0_0_0_0</vt:lpstr>
      <vt:lpstr>'WINTER 2017 CO5G'!_FilterDatabase_0_0_0_0_0_0</vt:lpstr>
      <vt:lpstr>CO2G4G6G!_FilterDatabase_0_0_0_0_0_0_0</vt:lpstr>
      <vt:lpstr>'SUMMER 2017 CO2G '!_FilterDatabase_0_0_0_0_0_0_0</vt:lpstr>
      <vt:lpstr>'WINTER 2017 CO5G'!_FilterDatabase_0_0_0_0_0_0_0</vt:lpstr>
      <vt:lpstr>CO2G4G6G!_FilterDatabase_0_0_0_0_0_0_0_0</vt:lpstr>
      <vt:lpstr>'SUMMER 2017 CO2G '!_FilterDatabase_0_0_0_0_0_0_0_0</vt:lpstr>
      <vt:lpstr>'WINTER 2017 CO5G'!_FilterDatabase_0_0_0_0_0_0_0_0</vt:lpstr>
      <vt:lpstr>CO2G4G6G!_FilterDatabase_0_0_0_0_0_0_0_0_0</vt:lpstr>
      <vt:lpstr>'SUMMER 2017 CO2G '!_FilterDatabase_0_0_0_0_0_0_0_0_0</vt:lpstr>
      <vt:lpstr>'WINTER 2017 CO5G'!_FilterDatabase_0_0_0_0_0_0_0_0_0</vt:lpstr>
      <vt:lpstr>CO2G4G6G!_FilterDatabase_0_0_0_0_0_0_0_0_0_0</vt:lpstr>
      <vt:lpstr>'SUMMER 2017 CO2G '!_FilterDatabase_0_0_0_0_0_0_0_0_0_0</vt:lpstr>
      <vt:lpstr>'WINTER 2017 CO5G'!_FilterDatabase_0_0_0_0_0_0_0_0_0_0</vt:lpstr>
      <vt:lpstr>'co3G BAR GRAPG'!Print_Area</vt:lpstr>
      <vt:lpstr>'co5g Bar graph'!Print_Area</vt:lpstr>
      <vt:lpstr>'D8 CO3G Winter 17'!Print_Area</vt:lpstr>
      <vt:lpstr>'D9 Summer2017'!Print_Area</vt:lpstr>
      <vt:lpstr>'D9 Winter 2016'!Print_Area</vt:lpstr>
      <vt:lpstr>'UPDATED RESULT '!Print_Area</vt:lpstr>
      <vt:lpstr>'co3G BAR GRAPG'!Print_Area_0</vt:lpstr>
      <vt:lpstr>'co5g Bar graph'!Print_Area_0</vt:lpstr>
      <vt:lpstr>'D8 CO3G Winter 17'!Print_Area_0</vt:lpstr>
      <vt:lpstr>'D9 Summer2017'!Print_Area_0</vt:lpstr>
      <vt:lpstr>'D9 Winter 2016'!Print_Area_0</vt:lpstr>
      <vt:lpstr>'UPDATED RESULT '!Print_Area_0</vt:lpstr>
      <vt:lpstr>'co3G BAR GRAPG'!Print_Area_0_0</vt:lpstr>
      <vt:lpstr>'co5g Bar graph'!Print_Area_0_0</vt:lpstr>
      <vt:lpstr>'D8 CO3G Winter 17'!Print_Area_0_0</vt:lpstr>
      <vt:lpstr>'D9 Summer2017'!Print_Area_0_0</vt:lpstr>
      <vt:lpstr>'D9 Winter 2016'!Print_Area_0_0</vt:lpstr>
      <vt:lpstr>'UPDATED RESULT '!Print_Area_0_0</vt:lpstr>
      <vt:lpstr>'co3G BAR GRAPG'!Print_Area_0_0_0</vt:lpstr>
      <vt:lpstr>'co5g Bar graph'!Print_Area_0_0_0</vt:lpstr>
      <vt:lpstr>'D8 CO3G Winter 17'!Print_Area_0_0_0</vt:lpstr>
      <vt:lpstr>'D9 Summer2017'!Print_Area_0_0_0</vt:lpstr>
      <vt:lpstr>'D9 Winter 2016'!Print_Area_0_0_0</vt:lpstr>
      <vt:lpstr>'UPDATED RESULT '!Print_Area_0_0_0</vt:lpstr>
      <vt:lpstr>'co3G BAR GRAPG'!Print_Area_0_0_0_0</vt:lpstr>
      <vt:lpstr>'co5g Bar graph'!Print_Area_0_0_0_0</vt:lpstr>
      <vt:lpstr>'D8 CO3G Winter 17'!Print_Area_0_0_0_0</vt:lpstr>
      <vt:lpstr>'D9 Summer2017'!Print_Area_0_0_0_0</vt:lpstr>
      <vt:lpstr>'D9 Winter 2016'!Print_Area_0_0_0_0</vt:lpstr>
      <vt:lpstr>'UPDATED RESULT '!Print_Area_0_0_0_0</vt:lpstr>
      <vt:lpstr>'co3G BAR GRAPG'!Print_Area_0_0_0_0_0</vt:lpstr>
      <vt:lpstr>'co5g Bar graph'!Print_Area_0_0_0_0_0</vt:lpstr>
      <vt:lpstr>'D8 CO3G Winter 17'!Print_Area_0_0_0_0_0</vt:lpstr>
      <vt:lpstr>'D9 Summer2017'!Print_Area_0_0_0_0_0</vt:lpstr>
      <vt:lpstr>'D9 Winter 2016'!Print_Area_0_0_0_0_0</vt:lpstr>
      <vt:lpstr>'UPDATED RESULT '!Print_Area_0_0_0_0_0</vt:lpstr>
      <vt:lpstr>'co3G BAR GRAPG'!Print_Area_0_0_0_0_0_0</vt:lpstr>
      <vt:lpstr>'co5g Bar graph'!Print_Area_0_0_0_0_0_0</vt:lpstr>
      <vt:lpstr>'D8 CO3G Winter 17'!Print_Area_0_0_0_0_0_0</vt:lpstr>
      <vt:lpstr>'D9 Summer2017'!Print_Area_0_0_0_0_0_0</vt:lpstr>
      <vt:lpstr>'D9 Winter 2016'!Print_Area_0_0_0_0_0_0</vt:lpstr>
      <vt:lpstr>'UPDATED RESULT '!Print_Area_0_0_0_0_0_0</vt:lpstr>
      <vt:lpstr>'co3G BAR GRAPG'!Print_Area_0_0_0_0_0_0_0</vt:lpstr>
      <vt:lpstr>'co5g Bar graph'!Print_Area_0_0_0_0_0_0_0</vt:lpstr>
      <vt:lpstr>'D8 CO3G Winter 17'!Print_Area_0_0_0_0_0_0_0</vt:lpstr>
      <vt:lpstr>'D9 Summer2017'!Print_Area_0_0_0_0_0_0_0</vt:lpstr>
      <vt:lpstr>'D9 Winter 2016'!Print_Area_0_0_0_0_0_0_0</vt:lpstr>
      <vt:lpstr>'UPDATED RESULT '!Print_Area_0_0_0_0_0_0_0</vt:lpstr>
      <vt:lpstr>'co3G BAR GRAPG'!Print_Area_0_0_0_0_0_0_0_0</vt:lpstr>
      <vt:lpstr>'co5g Bar graph'!Print_Area_0_0_0_0_0_0_0_0</vt:lpstr>
      <vt:lpstr>'D8 CO3G Winter 17'!Print_Area_0_0_0_0_0_0_0_0</vt:lpstr>
      <vt:lpstr>'D9 Summer2017'!Print_Area_0_0_0_0_0_0_0_0</vt:lpstr>
      <vt:lpstr>'D9 Winter 2016'!Print_Area_0_0_0_0_0_0_0_0</vt:lpstr>
      <vt:lpstr>'UPDATED RESULT '!Print_Area_0_0_0_0_0_0_0_0</vt:lpstr>
      <vt:lpstr>'co3G BAR GRAPG'!Print_Area_0_0_0_0_0_0_0_0_0</vt:lpstr>
      <vt:lpstr>'co5g Bar graph'!Print_Area_0_0_0_0_0_0_0_0_0</vt:lpstr>
      <vt:lpstr>'D8 CO3G Winter 17'!Print_Area_0_0_0_0_0_0_0_0_0</vt:lpstr>
      <vt:lpstr>'D9 Summer2017'!Print_Area_0_0_0_0_0_0_0_0_0</vt:lpstr>
      <vt:lpstr>'D9 Winter 2016'!Print_Area_0_0_0_0_0_0_0_0_0</vt:lpstr>
      <vt:lpstr>'UPDATED RESULT '!Print_Area_0_0_0_0_0_0_0_0_0</vt:lpstr>
      <vt:lpstr>'co3G BAR GRAPG'!Print_Area_0_0_0_0_0_0_0_0_0_0</vt:lpstr>
      <vt:lpstr>'co5g Bar graph'!Print_Area_0_0_0_0_0_0_0_0_0_0</vt:lpstr>
      <vt:lpstr>'D8 CO3G Winter 17'!Print_Area_0_0_0_0_0_0_0_0_0_0</vt:lpstr>
      <vt:lpstr>'D9 Summer2017'!Print_Area_0_0_0_0_0_0_0_0_0_0</vt:lpstr>
      <vt:lpstr>'D9 Winter 2016'!Print_Area_0_0_0_0_0_0_0_0_0_0</vt:lpstr>
      <vt:lpstr>'UPDATED RESULT '!Print_Area_0_0_0_0_0_0_0_0_0_0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grwpl</dc:creator>
  <cp:lastModifiedBy>grwpl</cp:lastModifiedBy>
  <cp:revision>45</cp:revision>
  <dcterms:created xsi:type="dcterms:W3CDTF">2006-09-16T00:00:00Z</dcterms:created>
  <dcterms:modified xsi:type="dcterms:W3CDTF">2020-07-30T08:18:40Z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