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715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  <sheet name="Sheet1" sheetId="14" r:id="rId10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Tests'!$A$12:$AE$12</definedName>
    <definedName name="_xlnm.Print_Area" localSheetId="3">'CO_attain_MicroP_PR-TW_ESE'!$A$1:$H$100</definedName>
    <definedName name="_xlnm.Print_Area" localSheetId="2">'CO_attainment for ESEBoard Exam'!$A$1:$H$96</definedName>
    <definedName name="_xlnm.Print_Area" localSheetId="4">'CO_attainment for Indirect'!$A$1:$H$95</definedName>
    <definedName name="_xlnm.Print_Area" localSheetId="1">'CO_Attainment for Unit Tests'!$A$1:$AE$104</definedName>
    <definedName name="_xlnm.Print_Area" localSheetId="8">'CO_PO Mapping Attainment_PO7'!$A$1:$M$23</definedName>
    <definedName name="_xlnm.Print_Area" localSheetId="7">'Overall CO attainment'!$A$1:$K$34</definedName>
    <definedName name="_xlnm.Print_Area" localSheetId="6">'Overall CO attainment (2)'!$A$1:$J$29</definedName>
  </definedNames>
  <calcPr calcId="124519"/>
</workbook>
</file>

<file path=xl/calcChain.xml><?xml version="1.0" encoding="utf-8"?>
<calcChain xmlns="http://schemas.openxmlformats.org/spreadsheetml/2006/main">
  <c r="AD13" i="2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AB12"/>
  <c r="AA12"/>
  <c r="Z12"/>
  <c r="Y12"/>
  <c r="X12"/>
  <c r="AE78"/>
  <c r="AE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1" i="10" l="1"/>
  <c r="I11"/>
  <c r="AC12" i="2" l="1"/>
  <c r="K10" i="6" l="1"/>
  <c r="E80" i="3"/>
  <c r="I11" i="6" l="1"/>
  <c r="G25" s="1"/>
  <c r="J20" i="13"/>
  <c r="B12" i="10"/>
  <c r="B13"/>
  <c r="B14"/>
  <c r="B15"/>
  <c r="B11"/>
  <c r="E15"/>
  <c r="F15"/>
  <c r="G15"/>
  <c r="H15"/>
  <c r="I15"/>
  <c r="J15"/>
  <c r="K15"/>
  <c r="L15"/>
  <c r="M15"/>
  <c r="E14"/>
  <c r="F14"/>
  <c r="G14"/>
  <c r="H14"/>
  <c r="I14"/>
  <c r="J14"/>
  <c r="K14"/>
  <c r="L14"/>
  <c r="M14"/>
  <c r="E13"/>
  <c r="F13"/>
  <c r="G13"/>
  <c r="H13"/>
  <c r="I13"/>
  <c r="J13"/>
  <c r="K13"/>
  <c r="L13"/>
  <c r="M13"/>
  <c r="E12"/>
  <c r="F12"/>
  <c r="G12"/>
  <c r="H12"/>
  <c r="I12"/>
  <c r="J12"/>
  <c r="K12"/>
  <c r="L12"/>
  <c r="M12"/>
  <c r="E11"/>
  <c r="F11"/>
  <c r="G11"/>
  <c r="J11"/>
  <c r="K11"/>
  <c r="L11"/>
  <c r="M11"/>
  <c r="C6" i="2"/>
  <c r="C5"/>
  <c r="C4"/>
  <c r="C3"/>
  <c r="C20" i="12"/>
  <c r="C12" i="10" s="1"/>
  <c r="C21" i="12"/>
  <c r="C13" i="10" s="1"/>
  <c r="C22" i="12"/>
  <c r="C14" i="10" s="1"/>
  <c r="C23" i="12"/>
  <c r="C15" i="10" s="1"/>
  <c r="C19" i="12"/>
  <c r="C11" i="10" s="1"/>
  <c r="D20" i="12"/>
  <c r="D12" i="10" s="1"/>
  <c r="D21" i="12"/>
  <c r="D13" i="10" s="1"/>
  <c r="D22" i="12"/>
  <c r="D14" i="10" s="1"/>
  <c r="D23" i="12"/>
  <c r="D15" i="10" s="1"/>
  <c r="D19" i="12"/>
  <c r="D11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5" s="1"/>
  <c r="E11"/>
  <c r="H11"/>
  <c r="E25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5" i="6" l="1"/>
  <c r="K11"/>
  <c r="H25"/>
  <c r="D7" i="4"/>
  <c r="D7" i="3"/>
  <c r="D6"/>
  <c r="D6" i="4"/>
  <c r="D6" i="9" s="1"/>
  <c r="D5" i="4"/>
  <c r="D5" i="9" s="1"/>
  <c r="D4" i="4"/>
  <c r="D4" i="9" s="1"/>
  <c r="D3" i="13" s="1"/>
  <c r="D5" i="3"/>
  <c r="D4"/>
  <c r="M16" i="10"/>
  <c r="L16"/>
  <c r="K16"/>
  <c r="J16"/>
  <c r="I16"/>
  <c r="H16"/>
  <c r="G16"/>
  <c r="F16"/>
  <c r="E16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87" i="4"/>
  <c r="F88"/>
  <c r="F89"/>
  <c r="F81"/>
  <c r="F83" s="1"/>
  <c r="C93" s="1"/>
  <c r="G81"/>
  <c r="G83" s="1"/>
  <c r="C94" s="1"/>
  <c r="E81"/>
  <c r="E83" s="1"/>
  <c r="C92" s="1"/>
  <c r="F12" i="13" s="1"/>
  <c r="F88" i="3"/>
  <c r="F87"/>
  <c r="F13" i="13" l="1"/>
  <c r="F14" s="1"/>
  <c r="F15" s="1"/>
  <c r="F16" s="1"/>
  <c r="F17" s="1"/>
  <c r="E18" i="6"/>
  <c r="E19" s="1"/>
  <c r="E20" s="1"/>
  <c r="E21" s="1"/>
  <c r="E22" s="1"/>
  <c r="E23" s="1"/>
  <c r="E12" i="13"/>
  <c r="E94" i="4"/>
  <c r="G12" i="13"/>
  <c r="I18" i="6"/>
  <c r="I19" s="1"/>
  <c r="I20" s="1"/>
  <c r="I21" s="1"/>
  <c r="I22" s="1"/>
  <c r="I23" s="1"/>
  <c r="I12" i="13"/>
  <c r="E93" i="4"/>
  <c r="F93"/>
  <c r="D93"/>
  <c r="G93"/>
  <c r="H93"/>
  <c r="H92"/>
  <c r="F92"/>
  <c r="F18" i="6"/>
  <c r="F19" s="1"/>
  <c r="F20" s="1"/>
  <c r="F21" s="1"/>
  <c r="F22" s="1"/>
  <c r="F23" s="1"/>
  <c r="H94" i="4"/>
  <c r="G18" i="6"/>
  <c r="G19" s="1"/>
  <c r="G20" s="1"/>
  <c r="G21" s="1"/>
  <c r="G22" s="1"/>
  <c r="G23" s="1"/>
  <c r="G94" i="4"/>
  <c r="F94"/>
  <c r="D94"/>
  <c r="F92" i="9"/>
  <c r="D92"/>
  <c r="G92"/>
  <c r="E92"/>
  <c r="G92" i="4"/>
  <c r="D92"/>
  <c r="E92"/>
  <c r="F89" i="3"/>
  <c r="E82"/>
  <c r="AC85" i="2"/>
  <c r="AB85"/>
  <c r="AA85"/>
  <c r="F18" i="13" l="1"/>
  <c r="F20" s="1"/>
  <c r="AC87" i="2"/>
  <c r="G13" i="13"/>
  <c r="G14" s="1"/>
  <c r="G15" s="1"/>
  <c r="G16" s="1"/>
  <c r="G17" s="1"/>
  <c r="E13"/>
  <c r="E14" s="1"/>
  <c r="E15" s="1"/>
  <c r="E16" s="1"/>
  <c r="E17" s="1"/>
  <c r="AA87" i="2"/>
  <c r="I13" i="13"/>
  <c r="I14" s="1"/>
  <c r="I15" s="1"/>
  <c r="I16" s="1"/>
  <c r="I17" s="1"/>
  <c r="AB87" i="2"/>
  <c r="E24" i="6"/>
  <c r="E26" s="1"/>
  <c r="I24"/>
  <c r="I26" s="1"/>
  <c r="J27" s="1"/>
  <c r="J29" s="1"/>
  <c r="G24"/>
  <c r="G26" s="1"/>
  <c r="F24"/>
  <c r="F26" s="1"/>
  <c r="C92" i="3"/>
  <c r="H12" i="13" s="1"/>
  <c r="H95" i="2"/>
  <c r="H94"/>
  <c r="H93"/>
  <c r="AE13"/>
  <c r="Z85"/>
  <c r="Y85"/>
  <c r="X85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G18" i="13" l="1"/>
  <c r="G20" s="1"/>
  <c r="E18"/>
  <c r="E20" s="1"/>
  <c r="H13"/>
  <c r="H14" s="1"/>
  <c r="H15" s="1"/>
  <c r="H16" s="1"/>
  <c r="H17" s="1"/>
  <c r="I18"/>
  <c r="I20" s="1"/>
  <c r="J21" s="1"/>
  <c r="J23" s="1"/>
  <c r="X87" i="2"/>
  <c r="D99" s="1"/>
  <c r="G99"/>
  <c r="E92" i="3"/>
  <c r="H18" i="6"/>
  <c r="F92" i="3"/>
  <c r="G92"/>
  <c r="H92"/>
  <c r="D92"/>
  <c r="H99" i="2"/>
  <c r="I99"/>
  <c r="D23" i="6" s="1"/>
  <c r="Y87" i="2"/>
  <c r="E99" s="1"/>
  <c r="Z87"/>
  <c r="F99" s="1"/>
  <c r="D18" i="6" l="1"/>
  <c r="D12" i="13"/>
  <c r="D22" i="6"/>
  <c r="D16" i="13"/>
  <c r="D19" i="6"/>
  <c r="D13" i="13"/>
  <c r="H18"/>
  <c r="H20" s="1"/>
  <c r="D20" i="6"/>
  <c r="D14" i="13"/>
  <c r="D17"/>
  <c r="D21" i="6"/>
  <c r="D15" i="13"/>
  <c r="H19" i="6"/>
  <c r="H20" s="1"/>
  <c r="H21" s="1"/>
  <c r="H22" s="1"/>
  <c r="H23" s="1"/>
  <c r="D24" l="1"/>
  <c r="D26" s="1"/>
  <c r="D18" i="13"/>
  <c r="D20" s="1"/>
  <c r="H21" s="1"/>
  <c r="H23" s="1"/>
  <c r="I24" s="1"/>
  <c r="H24" i="6"/>
  <c r="H26" s="1"/>
  <c r="H27" l="1"/>
  <c r="H29" s="1"/>
  <c r="I30" s="1"/>
  <c r="I17" i="10" s="1"/>
  <c r="G17" l="1"/>
  <c r="G18" s="1"/>
  <c r="E17"/>
  <c r="E18" s="1"/>
  <c r="H17"/>
  <c r="H18" s="1"/>
  <c r="J17"/>
  <c r="J18" s="1"/>
  <c r="F17"/>
  <c r="F18" s="1"/>
  <c r="M17"/>
  <c r="M18" s="1"/>
  <c r="K17"/>
  <c r="K18" s="1"/>
  <c r="I18"/>
  <c r="L18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<sst xmlns="http://schemas.openxmlformats.org/spreadsheetml/2006/main" count="596" uniqueCount="272">
  <si>
    <t>Course Name :</t>
  </si>
  <si>
    <t>Course Code :</t>
  </si>
  <si>
    <t>Sr. No.</t>
  </si>
  <si>
    <t>Enrollment ID</t>
  </si>
  <si>
    <t>Student Name</t>
  </si>
  <si>
    <t>Q.1</t>
  </si>
  <si>
    <t>a)</t>
  </si>
  <si>
    <t>b)</t>
  </si>
  <si>
    <t>c)</t>
  </si>
  <si>
    <t>d)</t>
  </si>
  <si>
    <t>e)</t>
  </si>
  <si>
    <t>Q.2</t>
  </si>
  <si>
    <t>UNIT TEST I</t>
  </si>
  <si>
    <t>UNIT TEST II</t>
  </si>
  <si>
    <t>CO1 max. Marks</t>
  </si>
  <si>
    <t>CO3 max. Marks</t>
  </si>
  <si>
    <t>CO4 max. Marks</t>
  </si>
  <si>
    <t>CO5 max. Marks</t>
  </si>
  <si>
    <t>CO6 max. Marks</t>
  </si>
  <si>
    <t xml:space="preserve">Program/Semester : </t>
  </si>
  <si>
    <t>Total Max. Marks(with Extra)</t>
  </si>
  <si>
    <t>f)</t>
  </si>
  <si>
    <t>CO2 max. Marks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</si>
  <si>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</si>
  <si>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</si>
  <si>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</si>
  <si>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</si>
  <si>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</si>
  <si>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</si>
  <si>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</si>
  <si>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</si>
  <si>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</si>
  <si>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 xml:space="preserve">  ; 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</si>
  <si>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</si>
  <si>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</si>
  <si>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</si>
  <si>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</si>
  <si>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</si>
  <si>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</si>
  <si>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</si>
  <si>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</si>
  <si>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</si>
  <si>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</si>
  <si>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</si>
  <si>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</si>
  <si>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</si>
  <si>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</si>
  <si>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</si>
  <si>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</si>
  <si>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</si>
  <si>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</si>
  <si>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</si>
  <si>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</si>
  <si>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</si>
  <si>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75% of Students got more than set target 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</si>
  <si>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</si>
  <si>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</si>
  <si>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</si>
  <si>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</si>
  <si>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</si>
  <si>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</si>
  <si>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</si>
  <si>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>Micro Project Evaluation (max. marks 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</si>
  <si>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</si>
  <si>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</si>
  <si>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</si>
  <si>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</si>
  <si>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</si>
  <si>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</si>
  <si>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</si>
  <si>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</si>
  <si>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</si>
  <si>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</si>
  <si>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</si>
  <si>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</si>
  <si>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</si>
  <si>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</si>
  <si>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</si>
  <si>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</si>
  <si>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</si>
  <si>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</si>
  <si>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</si>
  <si>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</si>
  <si>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</si>
  <si>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</si>
  <si>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</si>
  <si>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</si>
  <si>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</si>
  <si>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</si>
  <si>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</si>
  <si>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</si>
  <si>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</si>
  <si>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</si>
  <si>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</si>
  <si>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</si>
  <si>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</si>
  <si>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</si>
  <si>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</si>
  <si>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</si>
  <si>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</si>
  <si>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</si>
  <si>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</si>
  <si>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</si>
  <si>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</si>
  <si>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</si>
  <si>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</si>
  <si>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</si>
  <si>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</si>
  <si>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</si>
  <si>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</si>
  <si>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</si>
  <si>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</si>
  <si>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</si>
  <si>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</si>
  <si>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</si>
  <si>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</si>
  <si>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</si>
  <si>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</si>
  <si>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</si>
  <si>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</si>
  <si>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</si>
  <si>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</si>
  <si>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</si>
  <si>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</si>
  <si>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</si>
  <si>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</si>
  <si>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</si>
  <si>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</si>
  <si>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</si>
  <si>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</si>
  <si>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</si>
  <si>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</si>
  <si>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</si>
  <si>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</si>
  <si>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</si>
  <si>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</si>
  <si>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</si>
  <si>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</si>
  <si>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</si>
  <si>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</si>
  <si>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</si>
  <si>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</si>
  <si>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</si>
  <si>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</si>
  <si>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</si>
  <si>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</si>
  <si>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</si>
  <si>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</si>
  <si>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</si>
  <si>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</si>
  <si>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</si>
  <si>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</si>
  <si>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</si>
  <si>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</si>
  <si>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</si>
  <si>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</si>
  <si>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</si>
  <si>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</si>
  <si>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</si>
  <si>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</si>
  <si>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</si>
  <si>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</si>
  <si>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</si>
  <si>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</si>
  <si>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</si>
  <si>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</si>
  <si>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</si>
  <si>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</si>
  <si>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</si>
  <si>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</si>
  <si>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</si>
  <si>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</si>
  <si>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</si>
  <si>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</si>
  <si>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</si>
  <si>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</si>
  <si>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</si>
  <si>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</si>
  <si>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</si>
  <si>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</si>
  <si>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</si>
  <si>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</si>
  <si>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</si>
  <si>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</si>
  <si>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</si>
  <si>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</si>
  <si>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</si>
  <si>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>-</t>
  </si>
  <si>
    <t>III rd Sem (CO3I Scheme)</t>
  </si>
  <si>
    <t xml:space="preserve">            G.R.W.P., Latur </t>
  </si>
  <si>
    <t xml:space="preserve">Computer Software and Hardware Usage: </t>
  </si>
  <si>
    <t xml:space="preserve"> Computer Engineering Maintenance: </t>
  </si>
  <si>
    <t>2019-20</t>
  </si>
  <si>
    <t>SR NO</t>
  </si>
  <si>
    <t xml:space="preserve">ENROLLMENT </t>
  </si>
  <si>
    <t>STUDENT NAME</t>
  </si>
  <si>
    <t xml:space="preserve">MARKS </t>
  </si>
  <si>
    <t xml:space="preserve">BIRAJDAR NIVEDITA V </t>
  </si>
  <si>
    <t>PATIL PRITI SHIVSHANKAR</t>
  </si>
  <si>
    <t xml:space="preserve">BIRAJDAR VAISHNAVI M </t>
  </si>
  <si>
    <t>ANDHARE PRIYANKA BAPU</t>
  </si>
  <si>
    <t>BHORE GAYATRI BABRUVAN</t>
  </si>
  <si>
    <t>LOMATE RAJSHRI RAJENDRA</t>
  </si>
  <si>
    <t>KADAM PUNAM SHRIHARI</t>
  </si>
  <si>
    <t xml:space="preserve">SHAIKH SANIYA T </t>
  </si>
  <si>
    <t>JADHAV DIPALI TUKARAM</t>
  </si>
  <si>
    <t>BIRAJDAR SNEHAL SATISH</t>
  </si>
  <si>
    <t xml:space="preserve">SHINDE ADITI K </t>
  </si>
  <si>
    <t xml:space="preserve">BIRADAR VAISHNAVI S </t>
  </si>
  <si>
    <t xml:space="preserve">SAVANT VAISHNAVI B </t>
  </si>
  <si>
    <t xml:space="preserve">TADLAPURE NEHA H </t>
  </si>
  <si>
    <t>IGAVE ANJALI BIBHISHAN</t>
  </si>
  <si>
    <t xml:space="preserve">MALBHAGE ASHVINI G </t>
  </si>
  <si>
    <t xml:space="preserve">WAGHMARE RUKMIN S </t>
  </si>
  <si>
    <t>CHAFEKARANDE AKANKSHA B.</t>
  </si>
  <si>
    <t>KASHID SANDHYARANI P.</t>
  </si>
  <si>
    <t>MANE SAKSHI SANTOSH</t>
  </si>
  <si>
    <t xml:space="preserve">SALUNKE APEKSHA N </t>
  </si>
  <si>
    <t>BHUTNALE NIKITA ARJUN</t>
  </si>
  <si>
    <t>MORE SHWETA SANJAY</t>
  </si>
  <si>
    <t>PATIL ADITI SANJAY</t>
  </si>
  <si>
    <t>PATE ASHVINI ARVIND</t>
  </si>
  <si>
    <t xml:space="preserve">SHINDE ROHINI A </t>
  </si>
  <si>
    <t xml:space="preserve">POTDAR VAISHNAVI S </t>
  </si>
  <si>
    <t xml:space="preserve">JOSHI SAKSHI U </t>
  </si>
  <si>
    <t>DHOTRE SWETA SANJAY</t>
  </si>
  <si>
    <t>TARE ANKITA ANIL</t>
  </si>
  <si>
    <t>MAMDGE ROHINI TUKARAM</t>
  </si>
  <si>
    <t>MORE SHITAL BHARAT</t>
  </si>
  <si>
    <t>TONDARE SHRADDHA D.</t>
  </si>
  <si>
    <t>DHUMAL KAVITA KASHINATH</t>
  </si>
  <si>
    <t xml:space="preserve">TAKALE VAISHNAVI B </t>
  </si>
  <si>
    <t>MATHPATI DIVYA BALAJI</t>
  </si>
  <si>
    <t>KAMBLE PRANALI JITENDRA</t>
  </si>
  <si>
    <t>BIRAJDAR SHRIDEVI UDDHAV</t>
  </si>
  <si>
    <t>KOMPALE MANSI BALAJI</t>
  </si>
  <si>
    <t>NADGIRE SHIVANI SANTOSH</t>
  </si>
  <si>
    <t xml:space="preserve">SAWANT SNEHAL R </t>
  </si>
  <si>
    <t>BALURE PRERANA KESHAV</t>
  </si>
  <si>
    <t>PATIL VAISHNAVI RAYABA</t>
  </si>
  <si>
    <t>CHANDE ANKITA RAJKUMAR</t>
  </si>
  <si>
    <t xml:space="preserve">SURYAWANSHI PRANJALI S </t>
  </si>
  <si>
    <t xml:space="preserve">RAJURE VAISHNAVI V </t>
  </si>
  <si>
    <t>PAWAR SAKSHI SHARAD</t>
  </si>
  <si>
    <t>KAMBLE PRIYA VILAS</t>
  </si>
  <si>
    <t>CHATAP PARVATI SHRIHARI</t>
  </si>
  <si>
    <t xml:space="preserve">NAGWANSHI PRERNA N </t>
  </si>
  <si>
    <t>ADNAK TEJASWINI VILAS</t>
  </si>
  <si>
    <t xml:space="preserve">PUTHTHE SHRIDEVI J </t>
  </si>
  <si>
    <t>Kharte Sneha Jotiram</t>
  </si>
  <si>
    <t>DIGGIKAR BHAVANA VIJAY</t>
  </si>
  <si>
    <t>PATIL MANSI SANJAY</t>
  </si>
  <si>
    <t xml:space="preserve">SABLE SHITAL S </t>
  </si>
  <si>
    <t>Patil Sakshi Bhagwat</t>
  </si>
  <si>
    <t>JOSHI SANJIVANI SANJAY</t>
  </si>
  <si>
    <t>JADHAV SIMRAN GOKUL</t>
  </si>
  <si>
    <t>GAIKWAD SHILPA PRALHAD</t>
  </si>
  <si>
    <t>Deshpande Nikita S</t>
  </si>
  <si>
    <t xml:space="preserve">Vanjary Prinka </t>
  </si>
  <si>
    <t>Gaikwad Mohini Y.</t>
  </si>
  <si>
    <t>HANGE VAJRASHRI MADHAV</t>
  </si>
  <si>
    <t>Fulari  Nikita Sangappa</t>
  </si>
  <si>
    <t>Panchal Punam Vishnu</t>
  </si>
  <si>
    <t>Template sheet is Prepared by Ms. M G Mulge</t>
  </si>
  <si>
    <t xml:space="preserve">G.R.W.P Latur </t>
  </si>
  <si>
    <t xml:space="preserve">G.R.W.P. Latur </t>
  </si>
  <si>
    <t>Data Structure using 'C'</t>
  </si>
  <si>
    <t>Perform basic operations on Array</t>
  </si>
  <si>
    <t>Apply different searching and sorting techniques</t>
  </si>
  <si>
    <t>Implement basic operations on Stack and Queue using Array representation</t>
  </si>
  <si>
    <t>Implement basic operations on Linked List</t>
  </si>
  <si>
    <t>Implement Program to create and traverse tree to solve problems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</si>
</sst>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517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8" fillId="2" borderId="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5" fillId="5" borderId="7" xfId="0" applyFont="1" applyFill="1" applyBorder="1" applyAlignment="1" applyProtection="1">
      <alignment horizontal="center" vertical="center"/>
      <protection locked="0"/>
    </xf>
    <xf numFmtId="0" fontId="18" fillId="5" borderId="8" xfId="0" applyFont="1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18" fillId="5" borderId="9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2" fillId="9" borderId="5" xfId="0" applyFont="1" applyFill="1" applyBorder="1" applyAlignment="1" applyProtection="1">
      <alignment horizontal="center" vertical="center"/>
      <protection locked="0"/>
    </xf>
    <xf numFmtId="0" fontId="2" fillId="9" borderId="6" xfId="0" applyFont="1" applyFill="1" applyBorder="1" applyAlignment="1" applyProtection="1">
      <alignment horizontal="center" vertical="center"/>
      <protection locked="0"/>
    </xf>
    <xf numFmtId="0" fontId="5" fillId="9" borderId="7" xfId="0" applyFont="1" applyFill="1" applyBorder="1" applyAlignment="1" applyProtection="1">
      <alignment horizontal="center" vertical="center"/>
      <protection locked="0"/>
    </xf>
    <xf numFmtId="0" fontId="2" fillId="9" borderId="7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0" fontId="2" fillId="9" borderId="8" xfId="0" applyFont="1" applyFill="1" applyBorder="1" applyAlignment="1" applyProtection="1">
      <alignment horizontal="center" vertical="center"/>
      <protection locked="0"/>
    </xf>
    <xf numFmtId="0" fontId="2" fillId="9" borderId="9" xfId="0" applyFont="1" applyFill="1" applyBorder="1" applyAlignment="1" applyProtection="1">
      <alignment horizontal="center" vertical="center"/>
      <protection locked="0"/>
    </xf>
    <xf numFmtId="0" fontId="2" fillId="10" borderId="6" xfId="0" applyFont="1" applyFill="1" applyBorder="1" applyAlignment="1" applyProtection="1">
      <alignment horizontal="center" vertical="center"/>
      <protection locked="0"/>
    </xf>
    <xf numFmtId="0" fontId="2" fillId="11" borderId="5" xfId="0" applyFont="1" applyFill="1" applyBorder="1" applyAlignment="1" applyProtection="1">
      <alignment horizontal="center" vertical="center"/>
      <protection locked="0"/>
    </xf>
    <xf numFmtId="0" fontId="2" fillId="11" borderId="6" xfId="0" applyFont="1" applyFill="1" applyBorder="1" applyAlignment="1" applyProtection="1">
      <alignment horizontal="center" vertical="center"/>
      <protection locked="0"/>
    </xf>
    <xf numFmtId="0" fontId="5" fillId="11" borderId="7" xfId="0" applyFont="1" applyFill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9" fillId="11" borderId="8" xfId="0" applyFont="1" applyFill="1" applyBorder="1" applyAlignment="1" applyProtection="1">
      <alignment horizontal="center" vertical="center"/>
      <protection locked="0"/>
    </xf>
    <xf numFmtId="0" fontId="9" fillId="11" borderId="9" xfId="0" applyFont="1" applyFill="1" applyBorder="1" applyAlignment="1" applyProtection="1">
      <alignment horizontal="center" vertical="center"/>
      <protection locked="0"/>
    </xf>
    <xf numFmtId="0" fontId="2" fillId="11" borderId="7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2" fillId="11" borderId="8" xfId="0" applyFont="1" applyFill="1" applyBorder="1" applyAlignment="1" applyProtection="1">
      <alignment horizontal="center" vertical="center"/>
      <protection locked="0"/>
    </xf>
    <xf numFmtId="0" fontId="2" fillId="11" borderId="9" xfId="0" applyFont="1" applyFill="1" applyBorder="1" applyAlignment="1" applyProtection="1">
      <alignment horizontal="center" vertical="center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9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9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9" fillId="12" borderId="8" xfId="0" applyFont="1" applyFill="1" applyBorder="1" applyAlignment="1" applyProtection="1">
      <alignment horizontal="center" vertical="center"/>
      <protection locked="0"/>
    </xf>
    <xf numFmtId="0" fontId="2" fillId="13" borderId="6" xfId="0" applyFont="1" applyFill="1" applyBorder="1" applyAlignment="1" applyProtection="1">
      <alignment horizontal="center" vertical="center"/>
      <protection locked="0"/>
    </xf>
    <xf numFmtId="0" fontId="5" fillId="13" borderId="1" xfId="0" applyFont="1" applyFill="1" applyBorder="1" applyAlignment="1" applyProtection="1">
      <alignment horizontal="center" vertical="center"/>
      <protection locked="0"/>
    </xf>
    <xf numFmtId="0" fontId="18" fillId="13" borderId="9" xfId="0" applyFon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 applyProtection="1">
      <alignment horizontal="center" vertical="center"/>
      <protection locked="0"/>
    </xf>
    <xf numFmtId="0" fontId="2" fillId="13" borderId="9" xfId="0" applyFont="1" applyFill="1" applyBorder="1" applyAlignment="1" applyProtection="1">
      <alignment horizontal="center" vertical="center"/>
      <protection locked="0"/>
    </xf>
    <xf numFmtId="0" fontId="18" fillId="9" borderId="9" xfId="0" applyFont="1" applyFill="1" applyBorder="1" applyAlignment="1" applyProtection="1">
      <alignment horizontal="center" vertical="center"/>
      <protection locked="0"/>
    </xf>
    <xf numFmtId="0" fontId="18" fillId="9" borderId="8" xfId="0" applyFont="1" applyFill="1" applyBorder="1" applyAlignment="1" applyProtection="1">
      <alignment horizontal="center" vertical="center"/>
      <protection locked="0"/>
    </xf>
    <xf numFmtId="0" fontId="18" fillId="10" borderId="9" xfId="0" applyFont="1" applyFill="1" applyBorder="1" applyAlignment="1" applyProtection="1">
      <alignment horizontal="center" vertical="center"/>
      <protection locked="0"/>
    </xf>
    <xf numFmtId="0" fontId="2" fillId="10" borderId="35" xfId="0" applyFont="1" applyFill="1" applyBorder="1" applyAlignment="1" applyProtection="1">
      <alignment horizontal="center" vertical="center"/>
      <protection locked="0"/>
    </xf>
    <xf numFmtId="0" fontId="2" fillId="10" borderId="44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13" fillId="12" borderId="9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>
      <alignment horizontal="center" wrapText="1"/>
    </xf>
    <xf numFmtId="0" fontId="3" fillId="0" borderId="37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4" xfId="4" applyFont="1" applyBorder="1" applyAlignment="1">
      <alignment horizontal="left" shrinkToFit="1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8" xfId="0" applyBorder="1"/>
    <xf numFmtId="0" fontId="3" fillId="7" borderId="0" xfId="4" applyFont="1" applyFill="1" applyBorder="1" applyAlignment="1">
      <alignment horizontal="center" vertical="center" wrapText="1"/>
    </xf>
    <xf numFmtId="0" fontId="0" fillId="0" borderId="9" xfId="0" applyBorder="1"/>
    <xf numFmtId="0" fontId="3" fillId="0" borderId="0" xfId="4" applyFont="1" applyBorder="1" applyAlignment="1">
      <alignment horizontal="left" shrinkToFit="1"/>
    </xf>
    <xf numFmtId="0" fontId="0" fillId="0" borderId="44" xfId="0" applyBorder="1"/>
    <xf numFmtId="0" fontId="3" fillId="0" borderId="33" xfId="0" applyFont="1" applyBorder="1" applyAlignment="1" applyProtection="1">
      <alignment horizontal="center"/>
      <protection locked="0"/>
    </xf>
    <xf numFmtId="0" fontId="3" fillId="0" borderId="37" xfId="4" applyFont="1" applyBorder="1" applyAlignment="1" applyProtection="1">
      <alignment horizontal="center" vertical="center"/>
      <protection locked="0"/>
    </xf>
    <xf numFmtId="0" fontId="3" fillId="0" borderId="34" xfId="4" applyFont="1" applyBorder="1" applyAlignment="1" applyProtection="1">
      <alignment horizontal="left" shrinkToFit="1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7" borderId="1" xfId="4" applyFont="1" applyFill="1" applyBorder="1" applyAlignment="1" applyProtection="1">
      <alignment horizontal="center" vertical="center" wrapText="1"/>
      <protection locked="0"/>
    </xf>
    <xf numFmtId="0" fontId="3" fillId="0" borderId="35" xfId="4" applyFont="1" applyBorder="1" applyAlignment="1" applyProtection="1">
      <alignment horizontal="left" shrinkToFit="1"/>
      <protection locked="0"/>
    </xf>
    <xf numFmtId="0" fontId="3" fillId="0" borderId="1" xfId="4" applyFont="1" applyBorder="1" applyAlignment="1" applyProtection="1">
      <alignment horizontal="center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8" fillId="0" borderId="65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</xf>
    <xf numFmtId="0" fontId="27" fillId="6" borderId="62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9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2" fillId="13" borderId="9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/>
      <protection locked="0"/>
    </xf>
    <xf numFmtId="0" fontId="3" fillId="0" borderId="1" xfId="4" applyFont="1" applyFill="1" applyBorder="1" applyAlignment="1" applyProtection="1">
      <alignment horizontal="center" vertical="center" wrapText="1"/>
      <protection locked="0"/>
    </xf>
    <xf numFmtId="0" fontId="3" fillId="0" borderId="35" xfId="4" applyFont="1" applyFill="1" applyBorder="1" applyAlignment="1" applyProtection="1">
      <alignment horizontal="left" shrinkToFit="1"/>
      <protection locked="0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72" xfId="0" applyFont="1" applyFill="1" applyBorder="1" applyAlignment="1" applyProtection="1">
      <alignment horizontal="center" vertical="center" wrapText="1"/>
      <protection locked="0"/>
    </xf>
    <xf numFmtId="0" fontId="6" fillId="10" borderId="73" xfId="0" applyFont="1" applyFill="1" applyBorder="1" applyAlignment="1" applyProtection="1">
      <alignment horizontal="center" vertical="center" wrapText="1"/>
      <protection locked="0"/>
    </xf>
    <xf numFmtId="0" fontId="6" fillId="10" borderId="38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top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  <xf numFmtId="0" fontId="8" fillId="0" borderId="12" xfId="0" applyFont="1" applyFill="1" applyBorder="1" applyAlignment="1" applyProtection="1">
      <alignment horizontal="center" vertical="center" shrinkToFit="1"/>
      <protection locked="0"/>
    </xf>
    <xf numFmtId="0" fontId="21" fillId="4" borderId="19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19" fillId="4" borderId="1" xfId="0" applyNumberFormat="1" applyFont="1" applyFill="1" applyBorder="1" applyAlignment="1" applyProtection="1">
      <alignment horizontal="center" vertical="center"/>
      <protection locked="0"/>
    </xf>
    <xf numFmtId="0" fontId="35" fillId="3" borderId="24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41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B1:N29"/>
  <sheetViews>
    <sheetView tabSelected="1" view="pageBreakPreview" topLeftCell="A15" zoomScale="110" zoomScaleSheetLayoutView="110" workbookViewId="0">
      <selection activeCell="J22" sqref="J22"/>
    </sheetView>
  </sheetViews>
  <sheetFormatPr defaultRowHeight="15"/>
  <cols>
    <col min="4" max="4" width="33.5703125" customWidth="1"/>
    <col min="5" max="5" width="13.28515625" customWidth="1"/>
    <col min="9" max="9" width="12.28515625" customWidth="1"/>
  </cols>
  <sheetData>
    <row r="1" spans="2:13" ht="23.25">
      <c r="D1" s="142" t="s">
        <v>150</v>
      </c>
      <c r="E1" s="110"/>
      <c r="F1" s="110"/>
      <c r="G1" s="110"/>
      <c r="H1" s="110"/>
      <c r="I1" s="110"/>
      <c r="J1" s="110"/>
    </row>
    <row r="3" spans="2:13">
      <c r="B3" s="136"/>
      <c r="C3" s="3" t="s">
        <v>0</v>
      </c>
      <c r="D3" s="265" t="s">
        <v>266</v>
      </c>
      <c r="E3" s="135"/>
    </row>
    <row r="4" spans="2:13">
      <c r="B4" s="135"/>
      <c r="C4" s="3" t="s">
        <v>1</v>
      </c>
      <c r="D4" s="129">
        <v>22317</v>
      </c>
      <c r="E4" s="135"/>
    </row>
    <row r="5" spans="2:13">
      <c r="B5" s="136"/>
      <c r="C5" s="3" t="s">
        <v>19</v>
      </c>
      <c r="D5" s="186" t="s">
        <v>188</v>
      </c>
      <c r="E5" s="135"/>
    </row>
    <row r="6" spans="2:13">
      <c r="B6" s="136"/>
      <c r="C6" s="3" t="s">
        <v>142</v>
      </c>
      <c r="D6" s="129" t="s">
        <v>192</v>
      </c>
      <c r="E6" s="135"/>
    </row>
    <row r="7" spans="2:13" ht="15.75">
      <c r="B7" s="139" t="s">
        <v>149</v>
      </c>
      <c r="C7" s="135"/>
      <c r="D7" s="135"/>
      <c r="E7" s="135"/>
    </row>
    <row r="8" spans="2:13" ht="15" customHeight="1">
      <c r="B8" s="137"/>
      <c r="C8" s="143" t="s">
        <v>25</v>
      </c>
      <c r="D8" s="291" t="s">
        <v>267</v>
      </c>
      <c r="E8" s="292"/>
    </row>
    <row r="9" spans="2:13" ht="15" customHeight="1">
      <c r="B9" s="137"/>
      <c r="C9" s="143" t="s">
        <v>27</v>
      </c>
      <c r="D9" s="291" t="s">
        <v>268</v>
      </c>
      <c r="E9" s="292"/>
    </row>
    <row r="10" spans="2:13" ht="32.25" customHeight="1">
      <c r="B10" s="137"/>
      <c r="C10" s="143" t="s">
        <v>26</v>
      </c>
      <c r="D10" s="291" t="s">
        <v>269</v>
      </c>
      <c r="E10" s="292"/>
    </row>
    <row r="11" spans="2:13" ht="28.5" customHeight="1">
      <c r="B11" s="137"/>
      <c r="C11" s="143" t="s">
        <v>41</v>
      </c>
      <c r="D11" s="293" t="s">
        <v>270</v>
      </c>
      <c r="E11" s="294"/>
    </row>
    <row r="12" spans="2:13" ht="27.75" customHeight="1">
      <c r="B12" s="137"/>
      <c r="C12" s="143" t="s">
        <v>48</v>
      </c>
      <c r="D12" s="291" t="s">
        <v>271</v>
      </c>
      <c r="E12" s="292"/>
    </row>
    <row r="14" spans="2:13" ht="18.75">
      <c r="B14" s="115" t="s">
        <v>146</v>
      </c>
      <c r="C14" s="116"/>
      <c r="D14" s="114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16.5" thickBot="1">
      <c r="B15" s="117" t="s">
        <v>172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</row>
    <row r="16" spans="2:13" ht="16.5" thickBot="1">
      <c r="B16" s="298" t="s">
        <v>2</v>
      </c>
      <c r="C16" s="301" t="s">
        <v>95</v>
      </c>
      <c r="D16" s="302"/>
      <c r="E16" s="289" t="s">
        <v>96</v>
      </c>
      <c r="F16" s="290"/>
      <c r="G16" s="290"/>
      <c r="H16" s="290"/>
      <c r="I16" s="290"/>
      <c r="J16" s="290"/>
      <c r="K16" s="307"/>
      <c r="L16" s="289" t="s">
        <v>97</v>
      </c>
      <c r="M16" s="290"/>
    </row>
    <row r="17" spans="2:14" ht="15.75" thickBot="1">
      <c r="B17" s="299"/>
      <c r="C17" s="303"/>
      <c r="D17" s="304"/>
      <c r="E17" s="118" t="s">
        <v>98</v>
      </c>
      <c r="F17" s="118" t="s">
        <v>99</v>
      </c>
      <c r="G17" s="118" t="s">
        <v>100</v>
      </c>
      <c r="H17" s="118" t="s">
        <v>101</v>
      </c>
      <c r="I17" s="118" t="s">
        <v>102</v>
      </c>
      <c r="J17" s="118" t="s">
        <v>103</v>
      </c>
      <c r="K17" s="118" t="s">
        <v>104</v>
      </c>
      <c r="L17" s="118" t="s">
        <v>108</v>
      </c>
      <c r="M17" s="118" t="s">
        <v>109</v>
      </c>
    </row>
    <row r="18" spans="2:14" ht="88.5" customHeight="1" thickBot="1">
      <c r="B18" s="300"/>
      <c r="C18" s="305"/>
      <c r="D18" s="306"/>
      <c r="E18" s="119" t="s">
        <v>133</v>
      </c>
      <c r="F18" s="119" t="s">
        <v>134</v>
      </c>
      <c r="G18" s="119" t="s">
        <v>135</v>
      </c>
      <c r="H18" s="119" t="s">
        <v>136</v>
      </c>
      <c r="I18" s="119" t="s">
        <v>152</v>
      </c>
      <c r="J18" s="119" t="s">
        <v>137</v>
      </c>
      <c r="K18" s="119" t="s">
        <v>138</v>
      </c>
      <c r="L18" s="120" t="s">
        <v>190</v>
      </c>
      <c r="M18" s="121" t="s">
        <v>191</v>
      </c>
    </row>
    <row r="19" spans="2:14" ht="42.75" customHeight="1" thickBot="1">
      <c r="B19" s="122">
        <v>1</v>
      </c>
      <c r="C19" s="123" t="str">
        <f t="shared" ref="C19:D23" si="0">C8</f>
        <v>CO1</v>
      </c>
      <c r="D19" s="267" t="str">
        <f t="shared" si="0"/>
        <v>Perform basic operations on Array</v>
      </c>
      <c r="E19" s="125">
        <v>3</v>
      </c>
      <c r="F19" s="125">
        <v>3</v>
      </c>
      <c r="G19" s="125">
        <v>3</v>
      </c>
      <c r="H19" s="125">
        <v>1</v>
      </c>
      <c r="I19" s="125" t="s">
        <v>187</v>
      </c>
      <c r="J19" s="237">
        <v>2</v>
      </c>
      <c r="K19" s="125">
        <v>3</v>
      </c>
      <c r="L19" s="125">
        <v>2</v>
      </c>
      <c r="M19" s="125" t="s">
        <v>187</v>
      </c>
    </row>
    <row r="20" spans="2:14" ht="24.75" thickBot="1">
      <c r="B20" s="122">
        <v>2</v>
      </c>
      <c r="C20" s="123" t="str">
        <f t="shared" si="0"/>
        <v>CO2</v>
      </c>
      <c r="D20" s="268" t="str">
        <f t="shared" si="0"/>
        <v>Apply different searching and sorting techniques</v>
      </c>
      <c r="E20" s="125">
        <v>3</v>
      </c>
      <c r="F20" s="125">
        <v>2</v>
      </c>
      <c r="G20" s="125">
        <v>3</v>
      </c>
      <c r="H20" s="125">
        <v>2</v>
      </c>
      <c r="I20" s="125">
        <v>2</v>
      </c>
      <c r="J20" s="237">
        <v>3</v>
      </c>
      <c r="K20" s="125">
        <v>3</v>
      </c>
      <c r="L20" s="125">
        <v>1</v>
      </c>
      <c r="M20" s="125">
        <v>1</v>
      </c>
    </row>
    <row r="21" spans="2:14" ht="27.75" customHeight="1" thickBot="1">
      <c r="B21" s="122">
        <v>3</v>
      </c>
      <c r="C21" s="123" t="str">
        <f t="shared" si="0"/>
        <v>CO3</v>
      </c>
      <c r="D21" s="268" t="str">
        <f t="shared" si="0"/>
        <v>Implement basic operations on Stack and Queue using Array representation</v>
      </c>
      <c r="E21" s="125">
        <v>3</v>
      </c>
      <c r="F21" s="125">
        <v>2</v>
      </c>
      <c r="G21" s="125">
        <v>3</v>
      </c>
      <c r="H21" s="125" t="s">
        <v>187</v>
      </c>
      <c r="I21" s="125">
        <v>1</v>
      </c>
      <c r="J21" s="237">
        <v>3</v>
      </c>
      <c r="K21" s="125">
        <v>3</v>
      </c>
      <c r="L21" s="125">
        <v>1</v>
      </c>
      <c r="M21" s="125" t="s">
        <v>187</v>
      </c>
    </row>
    <row r="22" spans="2:14" ht="15.75" thickBot="1">
      <c r="B22" s="122">
        <v>4</v>
      </c>
      <c r="C22" s="123" t="str">
        <f t="shared" si="0"/>
        <v>CO4</v>
      </c>
      <c r="D22" s="268" t="str">
        <f t="shared" si="0"/>
        <v>Implement basic operations on Linked List</v>
      </c>
      <c r="E22" s="125">
        <v>3</v>
      </c>
      <c r="F22" s="125">
        <v>2</v>
      </c>
      <c r="G22" s="125">
        <v>3</v>
      </c>
      <c r="H22" s="125">
        <v>2</v>
      </c>
      <c r="I22" s="125">
        <v>1</v>
      </c>
      <c r="J22" s="125">
        <v>2</v>
      </c>
      <c r="K22" s="125">
        <v>3</v>
      </c>
      <c r="L22" s="125">
        <v>1</v>
      </c>
      <c r="M22" s="125">
        <v>1</v>
      </c>
    </row>
    <row r="23" spans="2:14" ht="26.25" customHeight="1" thickBot="1">
      <c r="B23" s="122">
        <v>5</v>
      </c>
      <c r="C23" s="123" t="str">
        <f t="shared" si="0"/>
        <v>CO5</v>
      </c>
      <c r="D23" s="268" t="str">
        <f t="shared" si="0"/>
        <v>Implement Program to create and traverse tree to solve problems</v>
      </c>
      <c r="E23" s="125">
        <v>2</v>
      </c>
      <c r="F23" s="125">
        <v>3</v>
      </c>
      <c r="G23" s="125">
        <v>2</v>
      </c>
      <c r="H23" s="125">
        <v>1</v>
      </c>
      <c r="I23" s="125">
        <v>2</v>
      </c>
      <c r="J23" s="237">
        <v>2</v>
      </c>
      <c r="K23" s="125">
        <v>2</v>
      </c>
      <c r="L23" s="125">
        <v>1</v>
      </c>
      <c r="M23" s="125">
        <v>1</v>
      </c>
    </row>
    <row r="24" spans="2:14" ht="15.75" thickBot="1">
      <c r="B24" s="295" t="s">
        <v>147</v>
      </c>
      <c r="C24" s="296"/>
      <c r="D24" s="297"/>
      <c r="E24" s="127">
        <f t="shared" ref="E24:K24" si="1">ROUNDUP(AVERAGE(E19:E23),2)</f>
        <v>2.8</v>
      </c>
      <c r="F24" s="127">
        <f t="shared" si="1"/>
        <v>2.4</v>
      </c>
      <c r="G24" s="127">
        <f t="shared" si="1"/>
        <v>2.8</v>
      </c>
      <c r="H24" s="127">
        <f t="shared" si="1"/>
        <v>1.5</v>
      </c>
      <c r="I24" s="127">
        <f t="shared" si="1"/>
        <v>1.5</v>
      </c>
      <c r="J24" s="127">
        <f t="shared" si="1"/>
        <v>2.4</v>
      </c>
      <c r="K24" s="127">
        <f t="shared" si="1"/>
        <v>2.8</v>
      </c>
      <c r="L24" s="127">
        <f>IFERROR(ROUNDUP(AVERAGE(L19:L23),2),"-")</f>
        <v>1.2</v>
      </c>
      <c r="M24" s="127">
        <f>ROUNDUP(AVERAGE(M19:M23),2)</f>
        <v>1</v>
      </c>
      <c r="N24" s="266"/>
    </row>
    <row r="28" spans="2:14" ht="15.75">
      <c r="L28" s="71" t="s">
        <v>148</v>
      </c>
      <c r="M28" s="71"/>
      <c r="N28" s="71"/>
    </row>
    <row r="29" spans="2:14" ht="15.75">
      <c r="L29" s="71" t="s">
        <v>189</v>
      </c>
      <c r="M29" s="71"/>
      <c r="N29" s="71"/>
    </row>
  </sheetData>
  <mergeCells count="10">
    <mergeCell ref="B24:D24"/>
    <mergeCell ref="D12:E12"/>
    <mergeCell ref="B16:B18"/>
    <mergeCell ref="C16:D18"/>
    <mergeCell ref="E16:K16"/>
    <mergeCell ref="L16:M16"/>
    <mergeCell ref="D8:E8"/>
    <mergeCell ref="D9:E9"/>
    <mergeCell ref="D10:E10"/>
    <mergeCell ref="D11:E11"/>
  </mergeCells>
  <printOptions horizontalCentered="1" verticalCentered="1"/>
  <pageMargins left="0" right="0" top="0" bottom="0" header="0" footer="0"/>
  <pageSetup paperSize="9" scale="90" fitToHeight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G69"/>
  <sheetViews>
    <sheetView topLeftCell="A47" workbookViewId="0">
      <selection activeCell="G64" sqref="G64"/>
    </sheetView>
  </sheetViews>
  <sheetFormatPr defaultRowHeight="15"/>
  <cols>
    <col min="4" max="4" width="6.42578125" bestFit="1" customWidth="1"/>
    <col min="5" max="5" width="13.42578125" bestFit="1" customWidth="1"/>
    <col min="6" max="6" width="35.85546875" bestFit="1" customWidth="1"/>
  </cols>
  <sheetData>
    <row r="3" spans="4:7" ht="15.75">
      <c r="D3" s="250">
        <v>1</v>
      </c>
      <c r="E3" s="252">
        <v>1801360166</v>
      </c>
      <c r="F3" s="254" t="s">
        <v>247</v>
      </c>
      <c r="G3" s="250">
        <v>54</v>
      </c>
    </row>
    <row r="4" spans="4:7" ht="15.75">
      <c r="D4" s="243">
        <v>2</v>
      </c>
      <c r="E4" s="241">
        <v>1801360167</v>
      </c>
      <c r="F4" s="245" t="s">
        <v>200</v>
      </c>
      <c r="G4" s="243">
        <v>90</v>
      </c>
    </row>
    <row r="5" spans="4:7" ht="15.75">
      <c r="D5" s="244">
        <v>3</v>
      </c>
      <c r="E5" s="247">
        <v>1801360168</v>
      </c>
      <c r="F5" s="246" t="s">
        <v>238</v>
      </c>
      <c r="G5" s="244">
        <v>57</v>
      </c>
    </row>
    <row r="6" spans="4:7" ht="15.75">
      <c r="D6" s="244">
        <v>4</v>
      </c>
      <c r="E6" s="242">
        <v>1801360170</v>
      </c>
      <c r="F6" s="246" t="s">
        <v>201</v>
      </c>
      <c r="G6" s="244">
        <v>88</v>
      </c>
    </row>
    <row r="7" spans="4:7" ht="15.75">
      <c r="D7" s="244">
        <v>5</v>
      </c>
      <c r="E7" s="247">
        <v>1801360171</v>
      </c>
      <c r="F7" s="246" t="s">
        <v>218</v>
      </c>
      <c r="G7" s="244">
        <v>69</v>
      </c>
    </row>
    <row r="8" spans="4:7" ht="15.75">
      <c r="D8" s="244">
        <v>6</v>
      </c>
      <c r="E8" s="242">
        <v>1801360172</v>
      </c>
      <c r="F8" s="246" t="s">
        <v>197</v>
      </c>
      <c r="G8" s="244">
        <v>91</v>
      </c>
    </row>
    <row r="9" spans="4:7" ht="15.75">
      <c r="D9" s="244">
        <v>7</v>
      </c>
      <c r="E9" s="247">
        <v>1801360173</v>
      </c>
      <c r="F9" s="246" t="s">
        <v>234</v>
      </c>
      <c r="G9" s="244">
        <v>44</v>
      </c>
    </row>
    <row r="10" spans="4:7" ht="15.75">
      <c r="D10" s="244">
        <v>8</v>
      </c>
      <c r="E10" s="242">
        <v>1801360174</v>
      </c>
      <c r="F10" s="246" t="s">
        <v>206</v>
      </c>
      <c r="G10" s="244">
        <v>75</v>
      </c>
    </row>
    <row r="11" spans="4:7" ht="15.75">
      <c r="D11" s="244">
        <v>9</v>
      </c>
      <c r="E11" s="247">
        <v>1801360175</v>
      </c>
      <c r="F11" s="246" t="s">
        <v>199</v>
      </c>
      <c r="G11" s="244">
        <v>84</v>
      </c>
    </row>
    <row r="12" spans="4:7" ht="15.75">
      <c r="D12" s="244">
        <v>10</v>
      </c>
      <c r="E12" s="242">
        <v>1801360176</v>
      </c>
      <c r="F12" s="246" t="s">
        <v>214</v>
      </c>
      <c r="G12" s="244">
        <v>71</v>
      </c>
    </row>
    <row r="13" spans="4:7" ht="15.75">
      <c r="D13" s="244">
        <v>11</v>
      </c>
      <c r="E13" s="247">
        <v>1801360177</v>
      </c>
      <c r="F13" s="246" t="s">
        <v>240</v>
      </c>
      <c r="G13" s="244">
        <v>41</v>
      </c>
    </row>
    <row r="14" spans="4:7" ht="15.75">
      <c r="D14" s="244">
        <v>12</v>
      </c>
      <c r="E14" s="242">
        <v>1801360178</v>
      </c>
      <c r="F14" s="246" t="s">
        <v>245</v>
      </c>
      <c r="G14" s="244">
        <v>54</v>
      </c>
    </row>
    <row r="15" spans="4:7" ht="15.75">
      <c r="D15" s="244">
        <v>13</v>
      </c>
      <c r="E15" s="247">
        <v>1801360179</v>
      </c>
      <c r="F15" s="246" t="s">
        <v>225</v>
      </c>
      <c r="G15" s="244">
        <v>63</v>
      </c>
    </row>
    <row r="16" spans="4:7" ht="15.75">
      <c r="D16" s="244">
        <v>14</v>
      </c>
      <c r="E16" s="242">
        <v>1801360180</v>
      </c>
      <c r="F16" s="246" t="s">
        <v>230</v>
      </c>
      <c r="G16" s="244">
        <v>53</v>
      </c>
    </row>
    <row r="17" spans="4:7" ht="15.75">
      <c r="D17" s="244">
        <v>15</v>
      </c>
      <c r="E17" s="247">
        <v>1801360181</v>
      </c>
      <c r="F17" s="246" t="s">
        <v>250</v>
      </c>
      <c r="G17" s="248">
        <v>34</v>
      </c>
    </row>
    <row r="18" spans="4:7" ht="15.75">
      <c r="D18" s="244">
        <v>16</v>
      </c>
      <c r="E18" s="242">
        <v>1801360182</v>
      </c>
      <c r="F18" s="246" t="s">
        <v>256</v>
      </c>
      <c r="G18" s="248">
        <v>18</v>
      </c>
    </row>
    <row r="19" spans="4:7" ht="15.75">
      <c r="D19" s="244">
        <v>17</v>
      </c>
      <c r="E19" s="247">
        <v>1801360227</v>
      </c>
      <c r="F19" s="246" t="s">
        <v>260</v>
      </c>
      <c r="G19" s="248">
        <v>14</v>
      </c>
    </row>
    <row r="20" spans="4:7" ht="15.75">
      <c r="D20" s="244">
        <v>18</v>
      </c>
      <c r="E20" s="242">
        <v>1801360183</v>
      </c>
      <c r="F20" s="246" t="s">
        <v>211</v>
      </c>
      <c r="G20" s="244">
        <v>73</v>
      </c>
    </row>
    <row r="21" spans="4:7" ht="15.75">
      <c r="D21" s="244">
        <v>19</v>
      </c>
      <c r="E21" s="247">
        <v>1801360184</v>
      </c>
      <c r="F21" s="246" t="s">
        <v>205</v>
      </c>
      <c r="G21" s="244">
        <v>81</v>
      </c>
    </row>
    <row r="22" spans="4:7" ht="15.75">
      <c r="D22" s="244">
        <v>20</v>
      </c>
      <c r="E22" s="242">
        <v>1801360185</v>
      </c>
      <c r="F22" s="246" t="s">
        <v>255</v>
      </c>
      <c r="G22" s="248">
        <v>23</v>
      </c>
    </row>
    <row r="23" spans="4:7" ht="15.75">
      <c r="D23" s="244">
        <v>21</v>
      </c>
      <c r="E23" s="247">
        <v>1801360186</v>
      </c>
      <c r="F23" s="246" t="s">
        <v>254</v>
      </c>
      <c r="G23" s="248">
        <v>27</v>
      </c>
    </row>
    <row r="24" spans="4:7" ht="15.75">
      <c r="D24" s="244">
        <v>22</v>
      </c>
      <c r="E24" s="242">
        <v>1801360187</v>
      </c>
      <c r="F24" s="246" t="s">
        <v>203</v>
      </c>
      <c r="G24" s="244">
        <v>83</v>
      </c>
    </row>
    <row r="25" spans="4:7" ht="15.75">
      <c r="D25" s="244">
        <v>23</v>
      </c>
      <c r="E25" s="247">
        <v>1801360188</v>
      </c>
      <c r="F25" s="246" t="s">
        <v>233</v>
      </c>
      <c r="G25" s="244">
        <v>60</v>
      </c>
    </row>
    <row r="26" spans="4:7" ht="15.75">
      <c r="D26" s="244">
        <v>24</v>
      </c>
      <c r="E26" s="242">
        <v>1801360189</v>
      </c>
      <c r="F26" s="246" t="s">
        <v>244</v>
      </c>
      <c r="G26" s="244">
        <v>58</v>
      </c>
    </row>
    <row r="27" spans="4:7" ht="15.75">
      <c r="D27" s="244">
        <v>25</v>
      </c>
      <c r="E27" s="247">
        <v>1801360191</v>
      </c>
      <c r="F27" s="246" t="s">
        <v>215</v>
      </c>
      <c r="G27" s="244">
        <v>67</v>
      </c>
    </row>
    <row r="28" spans="4:7" ht="15.75">
      <c r="D28" s="244">
        <v>26</v>
      </c>
      <c r="E28" s="242">
        <v>1801360192</v>
      </c>
      <c r="F28" s="246" t="s">
        <v>235</v>
      </c>
      <c r="G28" s="244">
        <v>63</v>
      </c>
    </row>
    <row r="29" spans="4:7" ht="15.75">
      <c r="D29" s="244">
        <v>27</v>
      </c>
      <c r="E29" s="247">
        <v>1801360226</v>
      </c>
      <c r="F29" s="246" t="s">
        <v>202</v>
      </c>
      <c r="G29" s="244">
        <v>80</v>
      </c>
    </row>
    <row r="30" spans="4:7" ht="15.75">
      <c r="D30" s="244">
        <v>28</v>
      </c>
      <c r="E30" s="242">
        <v>1801360193</v>
      </c>
      <c r="F30" s="246" t="s">
        <v>227</v>
      </c>
      <c r="G30" s="244">
        <v>49</v>
      </c>
    </row>
    <row r="31" spans="4:7" ht="15.75">
      <c r="D31" s="244">
        <v>29</v>
      </c>
      <c r="E31" s="247">
        <v>1801360194</v>
      </c>
      <c r="F31" s="246" t="s">
        <v>216</v>
      </c>
      <c r="G31" s="244">
        <v>79</v>
      </c>
    </row>
    <row r="32" spans="4:7" ht="15.75">
      <c r="D32" s="244">
        <v>30</v>
      </c>
      <c r="E32" s="242">
        <v>1801360196</v>
      </c>
      <c r="F32" s="246" t="s">
        <v>232</v>
      </c>
      <c r="G32" s="244">
        <v>52</v>
      </c>
    </row>
    <row r="33" spans="4:7" ht="15.75">
      <c r="D33" s="244">
        <v>31</v>
      </c>
      <c r="E33" s="247">
        <v>1801360197</v>
      </c>
      <c r="F33" s="246" t="s">
        <v>228</v>
      </c>
      <c r="G33" s="244">
        <v>58</v>
      </c>
    </row>
    <row r="34" spans="4:7" ht="15.75">
      <c r="D34" s="244">
        <v>32</v>
      </c>
      <c r="E34" s="242">
        <v>1801360198</v>
      </c>
      <c r="F34" s="246" t="s">
        <v>219</v>
      </c>
      <c r="G34" s="244">
        <v>59</v>
      </c>
    </row>
    <row r="35" spans="4:7" ht="15.75">
      <c r="D35" s="244">
        <v>33</v>
      </c>
      <c r="E35" s="247">
        <v>1801360199</v>
      </c>
      <c r="F35" s="246" t="s">
        <v>236</v>
      </c>
      <c r="G35" s="244">
        <v>46</v>
      </c>
    </row>
    <row r="36" spans="4:7" ht="15.75">
      <c r="D36" s="244">
        <v>34</v>
      </c>
      <c r="E36" s="242">
        <v>1801360200</v>
      </c>
      <c r="F36" s="246" t="s">
        <v>246</v>
      </c>
      <c r="G36" s="244">
        <v>45</v>
      </c>
    </row>
    <row r="37" spans="4:7" ht="15.75">
      <c r="D37" s="244">
        <v>35</v>
      </c>
      <c r="E37" s="247">
        <v>1801360201</v>
      </c>
      <c r="F37" s="246" t="s">
        <v>221</v>
      </c>
      <c r="G37" s="244">
        <v>59</v>
      </c>
    </row>
    <row r="38" spans="4:7" ht="15.75">
      <c r="D38" s="244">
        <v>36</v>
      </c>
      <c r="E38" s="242">
        <v>1801360202</v>
      </c>
      <c r="F38" s="246" t="s">
        <v>220</v>
      </c>
      <c r="G38" s="244">
        <v>71</v>
      </c>
    </row>
    <row r="39" spans="4:7" ht="15.75">
      <c r="D39" s="244">
        <v>37</v>
      </c>
      <c r="E39" s="247">
        <v>1801360203</v>
      </c>
      <c r="F39" s="246" t="s">
        <v>251</v>
      </c>
      <c r="G39" s="244">
        <v>41</v>
      </c>
    </row>
    <row r="40" spans="4:7" ht="15.75">
      <c r="D40" s="244">
        <v>38</v>
      </c>
      <c r="E40" s="242">
        <v>1801360204</v>
      </c>
      <c r="F40" s="246" t="s">
        <v>198</v>
      </c>
      <c r="G40" s="244">
        <v>91</v>
      </c>
    </row>
    <row r="41" spans="4:7" ht="15.75">
      <c r="D41" s="244">
        <v>39</v>
      </c>
      <c r="E41" s="247">
        <v>1801360205</v>
      </c>
      <c r="F41" s="246" t="s">
        <v>239</v>
      </c>
      <c r="G41" s="244">
        <v>55</v>
      </c>
    </row>
    <row r="42" spans="4:7" ht="15.75">
      <c r="D42" s="244">
        <v>40</v>
      </c>
      <c r="E42" s="242">
        <v>1801360206</v>
      </c>
      <c r="F42" s="246" t="s">
        <v>243</v>
      </c>
      <c r="G42" s="244">
        <v>62</v>
      </c>
    </row>
    <row r="43" spans="4:7" ht="15.75">
      <c r="D43" s="244">
        <v>41</v>
      </c>
      <c r="E43" s="247">
        <v>1801360207</v>
      </c>
      <c r="F43" s="246" t="s">
        <v>223</v>
      </c>
      <c r="G43" s="240">
        <v>68</v>
      </c>
    </row>
    <row r="44" spans="4:7" ht="15.75">
      <c r="D44" s="244">
        <v>42</v>
      </c>
      <c r="E44" s="242">
        <v>1801360208</v>
      </c>
      <c r="F44" s="246" t="s">
        <v>248</v>
      </c>
      <c r="G44" s="244">
        <v>50</v>
      </c>
    </row>
    <row r="45" spans="4:7" ht="15.75">
      <c r="D45" s="244">
        <v>43</v>
      </c>
      <c r="E45" s="247">
        <v>1801360209</v>
      </c>
      <c r="F45" s="246" t="s">
        <v>242</v>
      </c>
      <c r="G45" s="244">
        <v>43</v>
      </c>
    </row>
    <row r="46" spans="4:7" ht="15.75">
      <c r="D46" s="244">
        <v>44</v>
      </c>
      <c r="E46" s="242">
        <v>1801360210</v>
      </c>
      <c r="F46" s="246" t="s">
        <v>252</v>
      </c>
      <c r="G46" s="244">
        <v>51</v>
      </c>
    </row>
    <row r="47" spans="4:7" ht="15.75">
      <c r="D47" s="244">
        <v>45</v>
      </c>
      <c r="E47" s="247">
        <v>1801360211</v>
      </c>
      <c r="F47" s="246" t="s">
        <v>217</v>
      </c>
      <c r="G47" s="244">
        <v>75</v>
      </c>
    </row>
    <row r="48" spans="4:7" ht="15.75">
      <c r="D48" s="244">
        <v>46</v>
      </c>
      <c r="E48" s="242">
        <v>1801360212</v>
      </c>
      <c r="F48" s="246" t="s">
        <v>209</v>
      </c>
      <c r="G48" s="244">
        <v>81</v>
      </c>
    </row>
    <row r="49" spans="4:7" ht="15.75">
      <c r="D49" s="244">
        <v>47</v>
      </c>
      <c r="E49" s="247">
        <v>1801360225</v>
      </c>
      <c r="F49" s="246" t="s">
        <v>237</v>
      </c>
      <c r="G49" s="244">
        <v>47</v>
      </c>
    </row>
    <row r="50" spans="4:7" ht="15.75">
      <c r="D50" s="244">
        <v>48</v>
      </c>
      <c r="E50" s="242">
        <v>1801360213</v>
      </c>
      <c r="F50" s="246" t="s">
        <v>204</v>
      </c>
      <c r="G50" s="244">
        <v>74</v>
      </c>
    </row>
    <row r="51" spans="4:7" ht="15.75">
      <c r="D51" s="244">
        <v>49</v>
      </c>
      <c r="E51" s="247">
        <v>1801360214</v>
      </c>
      <c r="F51" s="246" t="s">
        <v>207</v>
      </c>
      <c r="G51" s="244">
        <v>79</v>
      </c>
    </row>
    <row r="52" spans="4:7" ht="15.75">
      <c r="D52" s="244">
        <v>50</v>
      </c>
      <c r="E52" s="242">
        <v>1801360215</v>
      </c>
      <c r="F52" s="246" t="s">
        <v>222</v>
      </c>
      <c r="G52" s="244">
        <v>48</v>
      </c>
    </row>
    <row r="53" spans="4:7" ht="15.75">
      <c r="D53" s="244">
        <v>51</v>
      </c>
      <c r="E53" s="247">
        <v>1801360219</v>
      </c>
      <c r="F53" s="246" t="s">
        <v>241</v>
      </c>
      <c r="G53" s="244">
        <v>53</v>
      </c>
    </row>
    <row r="54" spans="4:7" ht="15.75">
      <c r="D54" s="244">
        <v>52</v>
      </c>
      <c r="E54" s="242">
        <v>1801360220</v>
      </c>
      <c r="F54" s="246" t="s">
        <v>210</v>
      </c>
      <c r="G54" s="244">
        <v>79</v>
      </c>
    </row>
    <row r="55" spans="4:7" ht="15.75">
      <c r="D55" s="244">
        <v>53</v>
      </c>
      <c r="E55" s="247">
        <v>1801360224</v>
      </c>
      <c r="F55" s="246" t="s">
        <v>231</v>
      </c>
      <c r="G55" s="244">
        <v>58</v>
      </c>
    </row>
    <row r="56" spans="4:7" ht="15.75">
      <c r="D56" s="244">
        <v>54</v>
      </c>
      <c r="E56" s="242">
        <v>1801360221</v>
      </c>
      <c r="F56" s="246" t="s">
        <v>226</v>
      </c>
      <c r="G56" s="244">
        <v>54</v>
      </c>
    </row>
    <row r="57" spans="4:7" ht="15.75">
      <c r="D57" s="244">
        <v>55</v>
      </c>
      <c r="E57" s="247">
        <v>1801360222</v>
      </c>
      <c r="F57" s="246" t="s">
        <v>229</v>
      </c>
      <c r="G57" s="244">
        <v>53</v>
      </c>
    </row>
    <row r="58" spans="4:7" ht="15.75">
      <c r="D58" s="244">
        <v>56</v>
      </c>
      <c r="E58" s="242">
        <v>1801360223</v>
      </c>
      <c r="F58" s="246" t="s">
        <v>213</v>
      </c>
      <c r="G58" s="244">
        <v>75</v>
      </c>
    </row>
    <row r="59" spans="4:7" ht="15.75">
      <c r="D59" s="244">
        <v>57</v>
      </c>
      <c r="E59" s="247">
        <v>1801360067</v>
      </c>
      <c r="F59" s="246" t="s">
        <v>224</v>
      </c>
      <c r="G59" s="244">
        <v>52</v>
      </c>
    </row>
    <row r="60" spans="4:7" ht="15.75">
      <c r="D60" s="244">
        <v>58</v>
      </c>
      <c r="E60" s="242">
        <v>1801360053</v>
      </c>
      <c r="F60" s="246" t="s">
        <v>208</v>
      </c>
      <c r="G60" s="244">
        <v>79</v>
      </c>
    </row>
    <row r="61" spans="4:7" ht="15.75">
      <c r="D61" s="244">
        <v>59</v>
      </c>
      <c r="E61" s="247">
        <v>1701360175</v>
      </c>
      <c r="F61" s="246" t="s">
        <v>212</v>
      </c>
      <c r="G61" s="244">
        <v>75</v>
      </c>
    </row>
    <row r="62" spans="4:7" ht="15.75">
      <c r="D62" s="244">
        <v>60</v>
      </c>
      <c r="E62" s="242">
        <v>1701360282</v>
      </c>
      <c r="F62" s="246" t="s">
        <v>258</v>
      </c>
      <c r="G62" s="248">
        <v>13</v>
      </c>
    </row>
    <row r="63" spans="4:7" ht="15.75">
      <c r="D63" s="244">
        <v>61</v>
      </c>
      <c r="E63" s="247">
        <v>1901360006</v>
      </c>
      <c r="F63" s="246" t="s">
        <v>262</v>
      </c>
      <c r="G63" s="249">
        <v>9</v>
      </c>
    </row>
    <row r="64" spans="4:7" ht="15.75">
      <c r="D64" s="244">
        <v>62</v>
      </c>
      <c r="E64" s="242">
        <v>1901360019</v>
      </c>
      <c r="F64" s="246" t="s">
        <v>253</v>
      </c>
      <c r="G64" s="248">
        <v>16</v>
      </c>
    </row>
    <row r="65" spans="4:7" ht="15.75">
      <c r="D65" s="244">
        <v>63</v>
      </c>
      <c r="E65" s="247">
        <v>1901360007</v>
      </c>
      <c r="F65" s="246" t="s">
        <v>257</v>
      </c>
      <c r="G65" s="248">
        <v>16</v>
      </c>
    </row>
    <row r="66" spans="4:7" ht="15.75">
      <c r="D66" s="244">
        <v>64</v>
      </c>
      <c r="E66" s="242">
        <v>1901360008</v>
      </c>
      <c r="F66" s="246" t="s">
        <v>249</v>
      </c>
      <c r="G66" s="248">
        <v>21</v>
      </c>
    </row>
    <row r="67" spans="4:7" ht="15.75">
      <c r="D67" s="244">
        <v>65</v>
      </c>
      <c r="E67" s="247">
        <v>1901360009</v>
      </c>
      <c r="F67" s="246" t="s">
        <v>261</v>
      </c>
      <c r="G67" s="249">
        <v>14</v>
      </c>
    </row>
    <row r="68" spans="4:7" ht="15.75">
      <c r="D68" s="244">
        <v>66</v>
      </c>
      <c r="E68" s="242">
        <v>1901360010</v>
      </c>
      <c r="F68" s="246" t="s">
        <v>259</v>
      </c>
      <c r="G68" s="249">
        <v>13</v>
      </c>
    </row>
    <row r="69" spans="4:7" ht="15.75" thickBot="1">
      <c r="D69" s="251" t="s">
        <v>193</v>
      </c>
      <c r="E69" s="253" t="s">
        <v>194</v>
      </c>
      <c r="F69" s="255" t="s">
        <v>195</v>
      </c>
      <c r="G69" s="251" t="s">
        <v>196</v>
      </c>
    </row>
  </sheetData>
  <sortState ref="D3:G69">
    <sortCondition ref="D3:D69"/>
  </sortState>
  <hyperlinks>
    <hyperlink ref="G13" r:id="rId1" display="41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I110"/>
  <sheetViews>
    <sheetView topLeftCell="A76" zoomScale="80" zoomScaleNormal="80" zoomScaleSheetLayoutView="70" workbookViewId="0">
      <selection activeCell="AD15" sqref="AD15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8" width="6" style="1" customWidth="1"/>
    <col min="9" max="9" width="8.5703125" style="1" customWidth="1"/>
    <col min="10" max="23" width="5.42578125" style="1" customWidth="1"/>
    <col min="24" max="24" width="7.85546875" style="1" customWidth="1"/>
    <col min="25" max="29" width="8" style="1" customWidth="1"/>
    <col min="30" max="31" width="8.28515625" style="1" customWidth="1"/>
    <col min="32" max="16384" width="9.140625" style="1"/>
  </cols>
  <sheetData>
    <row r="1" spans="1:61" ht="20.25">
      <c r="D1" s="22" t="s">
        <v>173</v>
      </c>
    </row>
    <row r="2" spans="1:61" ht="20.25">
      <c r="E2" s="22" t="s">
        <v>174</v>
      </c>
    </row>
    <row r="3" spans="1:61">
      <c r="B3" s="3" t="s">
        <v>0</v>
      </c>
      <c r="C3" s="4" t="str">
        <f>'PO Set Target attain level'!D3</f>
        <v>Data Structure using 'C'</v>
      </c>
    </row>
    <row r="4" spans="1:61">
      <c r="B4" s="3" t="s">
        <v>1</v>
      </c>
      <c r="C4" s="4">
        <f>'PO Set Target attain level'!D4</f>
        <v>22317</v>
      </c>
    </row>
    <row r="5" spans="1:61">
      <c r="B5" s="3" t="s">
        <v>19</v>
      </c>
      <c r="C5" s="108" t="str">
        <f>'PO Set Target attain level'!D5</f>
        <v>III rd Sem (CO3I Scheme)</v>
      </c>
    </row>
    <row r="6" spans="1:61">
      <c r="B6" s="3" t="s">
        <v>141</v>
      </c>
      <c r="C6" s="108" t="str">
        <f>'PO Set Target attain level'!D6</f>
        <v>2019-20</v>
      </c>
    </row>
    <row r="7" spans="1:61" ht="15.75" thickBot="1"/>
    <row r="8" spans="1:61" s="5" customFormat="1" ht="18.95" customHeight="1" thickBot="1">
      <c r="A8" s="310" t="s">
        <v>2</v>
      </c>
      <c r="B8" s="308" t="s">
        <v>3</v>
      </c>
      <c r="C8" s="308" t="s">
        <v>4</v>
      </c>
      <c r="D8" s="308" t="s">
        <v>12</v>
      </c>
      <c r="E8" s="308"/>
      <c r="F8" s="308"/>
      <c r="G8" s="308"/>
      <c r="H8" s="308"/>
      <c r="I8" s="308"/>
      <c r="J8" s="308"/>
      <c r="K8" s="308"/>
      <c r="L8" s="308"/>
      <c r="M8" s="279"/>
      <c r="N8" s="308" t="s">
        <v>13</v>
      </c>
      <c r="O8" s="308"/>
      <c r="P8" s="308"/>
      <c r="Q8" s="308"/>
      <c r="R8" s="308"/>
      <c r="S8" s="308"/>
      <c r="T8" s="308"/>
      <c r="U8" s="308"/>
      <c r="V8" s="308"/>
      <c r="W8" s="308"/>
      <c r="X8" s="317" t="s">
        <v>14</v>
      </c>
      <c r="Y8" s="320" t="s">
        <v>22</v>
      </c>
      <c r="Z8" s="328" t="s">
        <v>15</v>
      </c>
      <c r="AA8" s="330" t="s">
        <v>16</v>
      </c>
      <c r="AB8" s="332" t="s">
        <v>17</v>
      </c>
      <c r="AC8" s="334" t="s">
        <v>18</v>
      </c>
      <c r="AD8" s="172" t="s">
        <v>23</v>
      </c>
      <c r="AE8" s="172" t="s">
        <v>24</v>
      </c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 s="5" customFormat="1" ht="18.95" customHeight="1" thickBot="1">
      <c r="A9" s="310"/>
      <c r="B9" s="308"/>
      <c r="C9" s="308"/>
      <c r="D9" s="309" t="s">
        <v>5</v>
      </c>
      <c r="E9" s="309"/>
      <c r="F9" s="309"/>
      <c r="G9" s="309"/>
      <c r="H9" s="309"/>
      <c r="I9" s="309"/>
      <c r="J9" s="309" t="s">
        <v>11</v>
      </c>
      <c r="K9" s="309"/>
      <c r="L9" s="309"/>
      <c r="M9" s="280"/>
      <c r="N9" s="309" t="s">
        <v>5</v>
      </c>
      <c r="O9" s="309"/>
      <c r="P9" s="309"/>
      <c r="Q9" s="309"/>
      <c r="R9" s="309"/>
      <c r="S9" s="309" t="s">
        <v>11</v>
      </c>
      <c r="T9" s="309"/>
      <c r="U9" s="309"/>
      <c r="V9" s="309"/>
      <c r="W9" s="309"/>
      <c r="X9" s="318"/>
      <c r="Y9" s="321"/>
      <c r="Z9" s="329"/>
      <c r="AA9" s="331"/>
      <c r="AB9" s="333"/>
      <c r="AC9" s="335"/>
      <c r="AD9" s="348" t="s">
        <v>20</v>
      </c>
      <c r="AE9" s="349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 s="5" customFormat="1" ht="23.25" customHeight="1" thickBot="1">
      <c r="A10" s="310"/>
      <c r="B10" s="308"/>
      <c r="C10" s="308"/>
      <c r="D10" s="196" t="s">
        <v>6</v>
      </c>
      <c r="E10" s="197" t="s">
        <v>7</v>
      </c>
      <c r="F10" s="197" t="s">
        <v>8</v>
      </c>
      <c r="G10" s="284" t="s">
        <v>9</v>
      </c>
      <c r="H10" s="209" t="s">
        <v>10</v>
      </c>
      <c r="I10" s="283" t="s">
        <v>21</v>
      </c>
      <c r="J10" s="213" t="s">
        <v>6</v>
      </c>
      <c r="K10" s="208" t="s">
        <v>7</v>
      </c>
      <c r="L10" s="208" t="s">
        <v>8</v>
      </c>
      <c r="M10" s="203" t="s">
        <v>9</v>
      </c>
      <c r="N10" s="31" t="s">
        <v>6</v>
      </c>
      <c r="O10" s="220" t="s">
        <v>7</v>
      </c>
      <c r="P10" s="220" t="s">
        <v>8</v>
      </c>
      <c r="Q10" s="189" t="s">
        <v>9</v>
      </c>
      <c r="R10" s="195" t="s">
        <v>10</v>
      </c>
      <c r="S10" s="188" t="s">
        <v>6</v>
      </c>
      <c r="T10" s="36" t="s">
        <v>7</v>
      </c>
      <c r="U10" s="220" t="s">
        <v>8</v>
      </c>
      <c r="V10" s="6" t="s">
        <v>9</v>
      </c>
      <c r="W10" s="283" t="s">
        <v>10</v>
      </c>
      <c r="X10" s="318"/>
      <c r="Y10" s="321"/>
      <c r="Z10" s="329"/>
      <c r="AA10" s="331"/>
      <c r="AB10" s="333"/>
      <c r="AC10" s="335"/>
      <c r="AD10" s="348"/>
      <c r="AE10" s="349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 s="5" customFormat="1" ht="14.25" customHeight="1" thickBot="1">
      <c r="A11" s="310"/>
      <c r="B11" s="308"/>
      <c r="C11" s="308"/>
      <c r="D11" s="198" t="s">
        <v>25</v>
      </c>
      <c r="E11" s="199" t="s">
        <v>25</v>
      </c>
      <c r="F11" s="199" t="s">
        <v>25</v>
      </c>
      <c r="G11" s="284" t="s">
        <v>41</v>
      </c>
      <c r="H11" s="210" t="s">
        <v>27</v>
      </c>
      <c r="I11" s="281">
        <v>0</v>
      </c>
      <c r="J11" s="213" t="s">
        <v>27</v>
      </c>
      <c r="K11" s="210" t="s">
        <v>27</v>
      </c>
      <c r="L11" s="210" t="s">
        <v>27</v>
      </c>
      <c r="M11" s="203" t="s">
        <v>25</v>
      </c>
      <c r="N11" s="32" t="s">
        <v>26</v>
      </c>
      <c r="O11" s="221" t="s">
        <v>48</v>
      </c>
      <c r="P11" s="221" t="s">
        <v>48</v>
      </c>
      <c r="Q11" s="32" t="s">
        <v>26</v>
      </c>
      <c r="R11" s="32" t="s">
        <v>26</v>
      </c>
      <c r="S11" s="190" t="s">
        <v>48</v>
      </c>
      <c r="T11" s="37" t="s">
        <v>26</v>
      </c>
      <c r="U11" s="221" t="s">
        <v>48</v>
      </c>
      <c r="V11" s="7" t="s">
        <v>41</v>
      </c>
      <c r="W11" s="281"/>
      <c r="X11" s="319"/>
      <c r="Y11" s="321"/>
      <c r="Z11" s="329"/>
      <c r="AA11" s="331"/>
      <c r="AB11" s="333"/>
      <c r="AC11" s="336"/>
      <c r="AD11" s="348"/>
      <c r="AE11" s="350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 s="5" customFormat="1" ht="18.75" customHeight="1" thickBot="1">
      <c r="A12" s="310"/>
      <c r="B12" s="308"/>
      <c r="C12" s="308"/>
      <c r="D12" s="200">
        <v>2</v>
      </c>
      <c r="E12" s="200">
        <v>2</v>
      </c>
      <c r="F12" s="201">
        <v>2</v>
      </c>
      <c r="G12" s="284">
        <v>2</v>
      </c>
      <c r="H12" s="212">
        <v>2</v>
      </c>
      <c r="I12" s="282">
        <v>0</v>
      </c>
      <c r="J12" s="213">
        <v>4</v>
      </c>
      <c r="K12" s="219">
        <v>4</v>
      </c>
      <c r="L12" s="211">
        <v>4</v>
      </c>
      <c r="M12" s="203">
        <v>4</v>
      </c>
      <c r="N12" s="33">
        <v>2</v>
      </c>
      <c r="O12" s="222">
        <v>2</v>
      </c>
      <c r="P12" s="222">
        <v>2</v>
      </c>
      <c r="Q12" s="225">
        <v>2</v>
      </c>
      <c r="R12" s="227">
        <v>2</v>
      </c>
      <c r="S12" s="226">
        <v>4</v>
      </c>
      <c r="T12" s="38">
        <v>4</v>
      </c>
      <c r="U12" s="222">
        <v>4</v>
      </c>
      <c r="V12" s="30">
        <v>4</v>
      </c>
      <c r="W12" s="282">
        <v>0</v>
      </c>
      <c r="X12" s="230">
        <f>D12+E12+F12+M12</f>
        <v>10</v>
      </c>
      <c r="Y12" s="231">
        <f>H12+J12+K12+L12</f>
        <v>14</v>
      </c>
      <c r="Z12" s="41">
        <f>N12+Q12+R12+T12</f>
        <v>10</v>
      </c>
      <c r="AA12" s="234">
        <f>G12+V12</f>
        <v>6</v>
      </c>
      <c r="AB12" s="235">
        <f>O12+P12+S12+U12</f>
        <v>12</v>
      </c>
      <c r="AC12" s="236" t="e">
        <f>R12+#REF!</f>
        <v>#REF!</v>
      </c>
      <c r="AD12" s="16">
        <f>SUM(D12:M12)</f>
        <v>26</v>
      </c>
      <c r="AE12" s="16">
        <f>SUM(N12:W12)</f>
        <v>26</v>
      </c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 s="21" customFormat="1" ht="16.5" thickBot="1">
      <c r="A13" s="285">
        <v>1</v>
      </c>
      <c r="B13" s="286">
        <v>1801360166</v>
      </c>
      <c r="C13" s="287" t="s">
        <v>247</v>
      </c>
      <c r="D13" s="200">
        <v>2</v>
      </c>
      <c r="E13" s="200">
        <v>2</v>
      </c>
      <c r="F13" s="201">
        <v>1</v>
      </c>
      <c r="G13" s="284"/>
      <c r="H13" s="212">
        <v>2</v>
      </c>
      <c r="I13" s="282"/>
      <c r="J13" s="213">
        <v>0</v>
      </c>
      <c r="K13" s="219">
        <v>2</v>
      </c>
      <c r="L13" s="211">
        <v>3</v>
      </c>
      <c r="M13" s="203"/>
      <c r="N13" s="33">
        <v>1</v>
      </c>
      <c r="O13" s="222">
        <v>1</v>
      </c>
      <c r="P13" s="222">
        <v>0</v>
      </c>
      <c r="Q13" s="225">
        <v>1</v>
      </c>
      <c r="R13" s="227">
        <v>1</v>
      </c>
      <c r="S13" s="226"/>
      <c r="T13" s="38">
        <v>0</v>
      </c>
      <c r="U13" s="222">
        <v>0</v>
      </c>
      <c r="V13" s="30">
        <v>0</v>
      </c>
      <c r="W13" s="282"/>
      <c r="X13" s="230">
        <f t="shared" ref="X13:X76" si="0">D13+E13+F13+M13</f>
        <v>5</v>
      </c>
      <c r="Y13" s="231">
        <f t="shared" ref="Y13:Y76" si="1">H13+J13+K13+L13</f>
        <v>7</v>
      </c>
      <c r="Z13" s="41">
        <f t="shared" ref="Z13:Z76" si="2">N13+Q13+R13+T13</f>
        <v>3</v>
      </c>
      <c r="AA13" s="234">
        <f t="shared" ref="AA13:AA76" si="3">G13+V13</f>
        <v>0</v>
      </c>
      <c r="AB13" s="235">
        <f t="shared" ref="AB13:AB76" si="4">O13+P13+S13+U13</f>
        <v>1</v>
      </c>
      <c r="AC13" s="236" t="e">
        <f>R13+#REF!</f>
        <v>#REF!</v>
      </c>
      <c r="AD13" s="510">
        <f t="shared" ref="AD13:AD76" si="5">SUM(D13:M13)</f>
        <v>12</v>
      </c>
      <c r="AE13" s="288">
        <f>SUM(N13:W13)</f>
        <v>4</v>
      </c>
    </row>
    <row r="14" spans="1:61" ht="16.5" thickBot="1">
      <c r="A14" s="256">
        <v>2</v>
      </c>
      <c r="B14" s="257">
        <v>1801360167</v>
      </c>
      <c r="C14" s="258" t="s">
        <v>200</v>
      </c>
      <c r="D14" s="202">
        <v>2</v>
      </c>
      <c r="E14" s="203">
        <v>2</v>
      </c>
      <c r="F14" s="203">
        <v>2</v>
      </c>
      <c r="G14" s="284">
        <v>2</v>
      </c>
      <c r="H14" s="214"/>
      <c r="I14" s="215"/>
      <c r="J14" s="213">
        <v>4</v>
      </c>
      <c r="K14" s="213"/>
      <c r="L14" s="213">
        <v>4</v>
      </c>
      <c r="M14" s="203">
        <v>3</v>
      </c>
      <c r="N14" s="34">
        <v>2</v>
      </c>
      <c r="O14" s="223">
        <v>2</v>
      </c>
      <c r="P14" s="223">
        <v>2</v>
      </c>
      <c r="Q14" s="192">
        <v>2</v>
      </c>
      <c r="R14" s="228">
        <v>2</v>
      </c>
      <c r="S14" s="191">
        <v>4</v>
      </c>
      <c r="T14" s="39">
        <v>4</v>
      </c>
      <c r="U14" s="223">
        <v>4</v>
      </c>
      <c r="V14" s="4">
        <v>3</v>
      </c>
      <c r="W14" s="9"/>
      <c r="X14" s="230">
        <f t="shared" si="0"/>
        <v>9</v>
      </c>
      <c r="Y14" s="231">
        <f t="shared" si="1"/>
        <v>8</v>
      </c>
      <c r="Z14" s="41">
        <f t="shared" si="2"/>
        <v>10</v>
      </c>
      <c r="AA14" s="234">
        <f t="shared" si="3"/>
        <v>5</v>
      </c>
      <c r="AB14" s="235">
        <f t="shared" si="4"/>
        <v>12</v>
      </c>
      <c r="AC14" s="236" t="e">
        <f>R14+#REF!</f>
        <v>#REF!</v>
      </c>
      <c r="AD14" s="510">
        <f t="shared" si="5"/>
        <v>19</v>
      </c>
      <c r="AE14" s="11">
        <f t="shared" ref="AE14:AE76" si="6">SUM(N14:W14)</f>
        <v>25</v>
      </c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 ht="16.5" thickBot="1">
      <c r="A15" s="259">
        <v>3</v>
      </c>
      <c r="B15" s="260">
        <v>1801360168</v>
      </c>
      <c r="C15" s="261" t="s">
        <v>238</v>
      </c>
      <c r="D15" s="202">
        <v>2</v>
      </c>
      <c r="E15" s="203">
        <v>2</v>
      </c>
      <c r="F15" s="203">
        <v>1</v>
      </c>
      <c r="G15" s="284"/>
      <c r="H15" s="214">
        <v>2</v>
      </c>
      <c r="I15" s="215"/>
      <c r="J15" s="213">
        <v>4</v>
      </c>
      <c r="K15" s="213">
        <v>3</v>
      </c>
      <c r="L15" s="213">
        <v>4</v>
      </c>
      <c r="M15" s="203"/>
      <c r="N15" s="34">
        <v>2</v>
      </c>
      <c r="O15" s="223">
        <v>2</v>
      </c>
      <c r="P15" s="223">
        <v>2</v>
      </c>
      <c r="Q15" s="192"/>
      <c r="R15" s="228"/>
      <c r="S15" s="191">
        <v>2</v>
      </c>
      <c r="T15" s="39">
        <v>0</v>
      </c>
      <c r="U15" s="223"/>
      <c r="V15" s="4"/>
      <c r="W15" s="9"/>
      <c r="X15" s="230">
        <f t="shared" si="0"/>
        <v>5</v>
      </c>
      <c r="Y15" s="231">
        <f t="shared" si="1"/>
        <v>13</v>
      </c>
      <c r="Z15" s="41">
        <f t="shared" si="2"/>
        <v>2</v>
      </c>
      <c r="AA15" s="234">
        <f t="shared" si="3"/>
        <v>0</v>
      </c>
      <c r="AB15" s="235">
        <f t="shared" si="4"/>
        <v>6</v>
      </c>
      <c r="AC15" s="236" t="e">
        <f>R15+#REF!</f>
        <v>#REF!</v>
      </c>
      <c r="AD15" s="510">
        <f t="shared" si="5"/>
        <v>18</v>
      </c>
      <c r="AE15" s="11">
        <f t="shared" si="6"/>
        <v>8</v>
      </c>
    </row>
    <row r="16" spans="1:61" ht="16.5" thickBot="1">
      <c r="A16" s="259">
        <v>4</v>
      </c>
      <c r="B16" s="262">
        <v>1801360170</v>
      </c>
      <c r="C16" s="261" t="s">
        <v>201</v>
      </c>
      <c r="D16" s="202">
        <v>2</v>
      </c>
      <c r="E16" s="203">
        <v>2</v>
      </c>
      <c r="F16" s="203">
        <v>2</v>
      </c>
      <c r="G16" s="284">
        <v>2</v>
      </c>
      <c r="H16" s="214">
        <v>2</v>
      </c>
      <c r="I16" s="215"/>
      <c r="J16" s="213">
        <v>4</v>
      </c>
      <c r="K16" s="213">
        <v>3</v>
      </c>
      <c r="L16" s="213">
        <v>4</v>
      </c>
      <c r="M16" s="203">
        <v>4</v>
      </c>
      <c r="N16" s="34">
        <v>2</v>
      </c>
      <c r="O16" s="223">
        <v>2</v>
      </c>
      <c r="P16" s="223">
        <v>2</v>
      </c>
      <c r="Q16" s="192">
        <v>2</v>
      </c>
      <c r="R16" s="228">
        <v>1</v>
      </c>
      <c r="S16" s="191">
        <v>4</v>
      </c>
      <c r="T16" s="39">
        <v>3</v>
      </c>
      <c r="U16" s="223">
        <v>4</v>
      </c>
      <c r="V16" s="269">
        <v>4</v>
      </c>
      <c r="W16" s="9"/>
      <c r="X16" s="230">
        <f t="shared" si="0"/>
        <v>10</v>
      </c>
      <c r="Y16" s="231">
        <f t="shared" si="1"/>
        <v>13</v>
      </c>
      <c r="Z16" s="41">
        <f t="shared" si="2"/>
        <v>8</v>
      </c>
      <c r="AA16" s="234">
        <f t="shared" si="3"/>
        <v>6</v>
      </c>
      <c r="AB16" s="235">
        <f t="shared" si="4"/>
        <v>12</v>
      </c>
      <c r="AC16" s="236" t="e">
        <f>R16+#REF!</f>
        <v>#REF!</v>
      </c>
      <c r="AD16" s="510">
        <f t="shared" si="5"/>
        <v>25</v>
      </c>
      <c r="AE16" s="11">
        <f t="shared" si="6"/>
        <v>24</v>
      </c>
    </row>
    <row r="17" spans="1:31" ht="16.5" thickBot="1">
      <c r="A17" s="259">
        <v>5</v>
      </c>
      <c r="B17" s="260">
        <v>1801360171</v>
      </c>
      <c r="C17" s="261" t="s">
        <v>218</v>
      </c>
      <c r="D17" s="202">
        <v>2</v>
      </c>
      <c r="E17" s="203">
        <v>2</v>
      </c>
      <c r="F17" s="203">
        <v>2</v>
      </c>
      <c r="G17" s="284">
        <v>1</v>
      </c>
      <c r="H17" s="214">
        <v>2</v>
      </c>
      <c r="I17" s="215"/>
      <c r="J17" s="213">
        <v>4</v>
      </c>
      <c r="K17" s="213">
        <v>4</v>
      </c>
      <c r="L17" s="213">
        <v>4</v>
      </c>
      <c r="M17" s="203"/>
      <c r="N17" s="34">
        <v>2</v>
      </c>
      <c r="O17" s="223">
        <v>2</v>
      </c>
      <c r="P17" s="223">
        <v>2</v>
      </c>
      <c r="Q17" s="192">
        <v>2</v>
      </c>
      <c r="R17" s="228">
        <v>2</v>
      </c>
      <c r="S17" s="191">
        <v>4</v>
      </c>
      <c r="T17" s="39">
        <v>3</v>
      </c>
      <c r="U17" s="223">
        <v>0</v>
      </c>
      <c r="V17" s="4"/>
      <c r="W17" s="9"/>
      <c r="X17" s="230">
        <f t="shared" si="0"/>
        <v>6</v>
      </c>
      <c r="Y17" s="231">
        <f t="shared" si="1"/>
        <v>14</v>
      </c>
      <c r="Z17" s="41">
        <f t="shared" si="2"/>
        <v>9</v>
      </c>
      <c r="AA17" s="234">
        <f t="shared" si="3"/>
        <v>1</v>
      </c>
      <c r="AB17" s="235">
        <f t="shared" si="4"/>
        <v>8</v>
      </c>
      <c r="AC17" s="236" t="e">
        <f>R17+#REF!</f>
        <v>#REF!</v>
      </c>
      <c r="AD17" s="510">
        <f t="shared" si="5"/>
        <v>21</v>
      </c>
      <c r="AE17" s="11">
        <f t="shared" si="6"/>
        <v>17</v>
      </c>
    </row>
    <row r="18" spans="1:31" ht="16.5" thickBot="1">
      <c r="A18" s="259">
        <v>6</v>
      </c>
      <c r="B18" s="262">
        <v>1801360172</v>
      </c>
      <c r="C18" s="261" t="s">
        <v>197</v>
      </c>
      <c r="D18" s="202">
        <v>2</v>
      </c>
      <c r="E18" s="203">
        <v>2</v>
      </c>
      <c r="F18" s="203">
        <v>2</v>
      </c>
      <c r="G18" s="284">
        <v>2</v>
      </c>
      <c r="H18" s="214">
        <v>2</v>
      </c>
      <c r="I18" s="215"/>
      <c r="J18" s="213">
        <v>4</v>
      </c>
      <c r="K18" s="213">
        <v>4</v>
      </c>
      <c r="L18" s="213">
        <v>4</v>
      </c>
      <c r="M18" s="203">
        <v>4</v>
      </c>
      <c r="N18" s="34">
        <v>2</v>
      </c>
      <c r="O18" s="223">
        <v>2</v>
      </c>
      <c r="P18" s="223">
        <v>2</v>
      </c>
      <c r="Q18" s="192">
        <v>2</v>
      </c>
      <c r="R18" s="228">
        <v>2</v>
      </c>
      <c r="S18" s="191">
        <v>4</v>
      </c>
      <c r="T18" s="39">
        <v>4</v>
      </c>
      <c r="U18" s="223">
        <v>4</v>
      </c>
      <c r="V18" s="269">
        <v>3</v>
      </c>
      <c r="W18" s="9"/>
      <c r="X18" s="230">
        <f t="shared" si="0"/>
        <v>10</v>
      </c>
      <c r="Y18" s="231">
        <f t="shared" si="1"/>
        <v>14</v>
      </c>
      <c r="Z18" s="41">
        <f t="shared" si="2"/>
        <v>10</v>
      </c>
      <c r="AA18" s="234">
        <f t="shared" si="3"/>
        <v>5</v>
      </c>
      <c r="AB18" s="235">
        <f t="shared" si="4"/>
        <v>12</v>
      </c>
      <c r="AC18" s="236" t="e">
        <f>R18+#REF!</f>
        <v>#REF!</v>
      </c>
      <c r="AD18" s="510">
        <f t="shared" si="5"/>
        <v>26</v>
      </c>
      <c r="AE18" s="11">
        <f t="shared" si="6"/>
        <v>25</v>
      </c>
    </row>
    <row r="19" spans="1:31" ht="16.5" thickBot="1">
      <c r="A19" s="259">
        <v>7</v>
      </c>
      <c r="B19" s="260">
        <v>1801360173</v>
      </c>
      <c r="C19" s="261" t="s">
        <v>234</v>
      </c>
      <c r="D19" s="202">
        <v>2</v>
      </c>
      <c r="E19" s="203">
        <v>2</v>
      </c>
      <c r="F19" s="203">
        <v>2</v>
      </c>
      <c r="G19" s="284">
        <v>2</v>
      </c>
      <c r="H19" s="214"/>
      <c r="I19" s="215"/>
      <c r="J19" s="213">
        <v>4</v>
      </c>
      <c r="K19" s="213">
        <v>0</v>
      </c>
      <c r="L19" s="213">
        <v>4</v>
      </c>
      <c r="M19" s="203"/>
      <c r="N19" s="34">
        <v>1</v>
      </c>
      <c r="O19" s="223"/>
      <c r="P19" s="223">
        <v>0</v>
      </c>
      <c r="Q19" s="192">
        <v>2</v>
      </c>
      <c r="R19" s="228">
        <v>2</v>
      </c>
      <c r="S19" s="191">
        <v>0</v>
      </c>
      <c r="T19" s="39">
        <v>3</v>
      </c>
      <c r="U19" s="223">
        <v>2</v>
      </c>
      <c r="V19" s="4"/>
      <c r="W19" s="9"/>
      <c r="X19" s="230">
        <f t="shared" si="0"/>
        <v>6</v>
      </c>
      <c r="Y19" s="231">
        <f t="shared" si="1"/>
        <v>8</v>
      </c>
      <c r="Z19" s="41">
        <f t="shared" si="2"/>
        <v>8</v>
      </c>
      <c r="AA19" s="234">
        <f t="shared" si="3"/>
        <v>2</v>
      </c>
      <c r="AB19" s="235">
        <f t="shared" si="4"/>
        <v>2</v>
      </c>
      <c r="AC19" s="236" t="e">
        <f>R19+#REF!</f>
        <v>#REF!</v>
      </c>
      <c r="AD19" s="510">
        <f t="shared" si="5"/>
        <v>16</v>
      </c>
      <c r="AE19" s="11">
        <f t="shared" si="6"/>
        <v>10</v>
      </c>
    </row>
    <row r="20" spans="1:31" ht="16.5" thickBot="1">
      <c r="A20" s="259">
        <v>8</v>
      </c>
      <c r="B20" s="262">
        <v>1801360174</v>
      </c>
      <c r="C20" s="261" t="s">
        <v>206</v>
      </c>
      <c r="D20" s="202">
        <v>2</v>
      </c>
      <c r="E20" s="203">
        <v>1</v>
      </c>
      <c r="F20" s="203">
        <v>1</v>
      </c>
      <c r="G20" s="284">
        <v>2</v>
      </c>
      <c r="H20" s="214">
        <v>2</v>
      </c>
      <c r="I20" s="215"/>
      <c r="J20" s="213">
        <v>4</v>
      </c>
      <c r="K20" s="213">
        <v>3</v>
      </c>
      <c r="L20" s="213">
        <v>4</v>
      </c>
      <c r="M20" s="203"/>
      <c r="N20" s="34">
        <v>2</v>
      </c>
      <c r="O20" s="223">
        <v>2</v>
      </c>
      <c r="P20" s="223">
        <v>2</v>
      </c>
      <c r="Q20" s="192">
        <v>2</v>
      </c>
      <c r="R20" s="228">
        <v>2</v>
      </c>
      <c r="S20" s="191">
        <v>4</v>
      </c>
      <c r="T20" s="39">
        <v>4</v>
      </c>
      <c r="U20" s="223">
        <v>3</v>
      </c>
      <c r="V20" s="269">
        <v>4</v>
      </c>
      <c r="W20" s="9"/>
      <c r="X20" s="230">
        <f t="shared" si="0"/>
        <v>4</v>
      </c>
      <c r="Y20" s="231">
        <f t="shared" si="1"/>
        <v>13</v>
      </c>
      <c r="Z20" s="41">
        <f t="shared" si="2"/>
        <v>10</v>
      </c>
      <c r="AA20" s="234">
        <f t="shared" si="3"/>
        <v>6</v>
      </c>
      <c r="AB20" s="235">
        <f t="shared" si="4"/>
        <v>11</v>
      </c>
      <c r="AC20" s="236" t="e">
        <f>R20+#REF!</f>
        <v>#REF!</v>
      </c>
      <c r="AD20" s="510">
        <f t="shared" si="5"/>
        <v>19</v>
      </c>
      <c r="AE20" s="11">
        <f t="shared" si="6"/>
        <v>25</v>
      </c>
    </row>
    <row r="21" spans="1:31" ht="16.5" thickBot="1">
      <c r="A21" s="259">
        <v>9</v>
      </c>
      <c r="B21" s="260">
        <v>1801360175</v>
      </c>
      <c r="C21" s="261" t="s">
        <v>199</v>
      </c>
      <c r="D21" s="202">
        <v>2</v>
      </c>
      <c r="E21" s="203">
        <v>2</v>
      </c>
      <c r="F21" s="203">
        <v>2</v>
      </c>
      <c r="G21" s="284">
        <v>2</v>
      </c>
      <c r="H21" s="214">
        <v>2</v>
      </c>
      <c r="I21" s="215"/>
      <c r="J21" s="213">
        <v>2</v>
      </c>
      <c r="K21" s="213">
        <v>4</v>
      </c>
      <c r="L21" s="213">
        <v>4</v>
      </c>
      <c r="M21" s="203">
        <v>4</v>
      </c>
      <c r="N21" s="34">
        <v>2</v>
      </c>
      <c r="O21" s="223">
        <v>2</v>
      </c>
      <c r="P21" s="223">
        <v>2</v>
      </c>
      <c r="Q21" s="192">
        <v>2</v>
      </c>
      <c r="R21" s="228">
        <v>2</v>
      </c>
      <c r="S21" s="191">
        <v>2</v>
      </c>
      <c r="T21" s="39">
        <v>4</v>
      </c>
      <c r="U21" s="223">
        <v>4</v>
      </c>
      <c r="V21" s="4"/>
      <c r="W21" s="9"/>
      <c r="X21" s="230">
        <f t="shared" si="0"/>
        <v>10</v>
      </c>
      <c r="Y21" s="231">
        <f t="shared" si="1"/>
        <v>12</v>
      </c>
      <c r="Z21" s="41">
        <f t="shared" si="2"/>
        <v>10</v>
      </c>
      <c r="AA21" s="234">
        <f t="shared" si="3"/>
        <v>2</v>
      </c>
      <c r="AB21" s="235">
        <f t="shared" si="4"/>
        <v>10</v>
      </c>
      <c r="AC21" s="236" t="e">
        <f>R21+#REF!</f>
        <v>#REF!</v>
      </c>
      <c r="AD21" s="510">
        <f t="shared" si="5"/>
        <v>24</v>
      </c>
      <c r="AE21" s="11">
        <f t="shared" si="6"/>
        <v>20</v>
      </c>
    </row>
    <row r="22" spans="1:31" ht="16.5" thickBot="1">
      <c r="A22" s="259">
        <v>10</v>
      </c>
      <c r="B22" s="262">
        <v>1801360176</v>
      </c>
      <c r="C22" s="261" t="s">
        <v>214</v>
      </c>
      <c r="D22" s="202">
        <v>2</v>
      </c>
      <c r="E22" s="203">
        <v>2</v>
      </c>
      <c r="F22" s="203">
        <v>2</v>
      </c>
      <c r="G22" s="284"/>
      <c r="H22" s="214">
        <v>2</v>
      </c>
      <c r="I22" s="215"/>
      <c r="J22" s="213">
        <v>4</v>
      </c>
      <c r="K22" s="213">
        <v>4</v>
      </c>
      <c r="L22" s="213">
        <v>4</v>
      </c>
      <c r="M22" s="203">
        <v>4</v>
      </c>
      <c r="N22" s="34">
        <v>2</v>
      </c>
      <c r="O22" s="223">
        <v>2</v>
      </c>
      <c r="P22" s="223">
        <v>2</v>
      </c>
      <c r="Q22" s="192">
        <v>1</v>
      </c>
      <c r="R22" s="228">
        <v>2</v>
      </c>
      <c r="S22" s="191"/>
      <c r="T22" s="39">
        <v>3</v>
      </c>
      <c r="U22" s="223">
        <v>2</v>
      </c>
      <c r="V22" s="4">
        <v>3</v>
      </c>
      <c r="W22" s="9"/>
      <c r="X22" s="230">
        <f t="shared" si="0"/>
        <v>10</v>
      </c>
      <c r="Y22" s="231">
        <f t="shared" si="1"/>
        <v>14</v>
      </c>
      <c r="Z22" s="41">
        <f t="shared" si="2"/>
        <v>8</v>
      </c>
      <c r="AA22" s="234">
        <f t="shared" si="3"/>
        <v>3</v>
      </c>
      <c r="AB22" s="235">
        <f t="shared" si="4"/>
        <v>6</v>
      </c>
      <c r="AC22" s="236" t="e">
        <f>R22+#REF!</f>
        <v>#REF!</v>
      </c>
      <c r="AD22" s="510">
        <f t="shared" si="5"/>
        <v>24</v>
      </c>
      <c r="AE22" s="11">
        <f t="shared" si="6"/>
        <v>17</v>
      </c>
    </row>
    <row r="23" spans="1:31" ht="16.5" thickBot="1">
      <c r="A23" s="259">
        <v>11</v>
      </c>
      <c r="B23" s="260">
        <v>1801360177</v>
      </c>
      <c r="C23" s="261" t="s">
        <v>240</v>
      </c>
      <c r="D23" s="202">
        <v>2</v>
      </c>
      <c r="E23" s="203">
        <v>2</v>
      </c>
      <c r="F23" s="203">
        <v>1</v>
      </c>
      <c r="G23" s="284">
        <v>1</v>
      </c>
      <c r="H23" s="214">
        <v>2</v>
      </c>
      <c r="I23" s="215"/>
      <c r="J23" s="213">
        <v>2</v>
      </c>
      <c r="K23" s="213">
        <v>3</v>
      </c>
      <c r="L23" s="213">
        <v>4</v>
      </c>
      <c r="M23" s="203"/>
      <c r="N23" s="34">
        <v>2</v>
      </c>
      <c r="O23" s="223">
        <v>2</v>
      </c>
      <c r="P23" s="223">
        <v>2</v>
      </c>
      <c r="Q23" s="192">
        <v>2</v>
      </c>
      <c r="R23" s="228">
        <v>1</v>
      </c>
      <c r="S23" s="191">
        <v>1</v>
      </c>
      <c r="T23" s="39"/>
      <c r="U23" s="223">
        <v>1</v>
      </c>
      <c r="V23" s="4"/>
      <c r="W23" s="9"/>
      <c r="X23" s="230">
        <f t="shared" si="0"/>
        <v>5</v>
      </c>
      <c r="Y23" s="231">
        <f t="shared" si="1"/>
        <v>11</v>
      </c>
      <c r="Z23" s="41">
        <f t="shared" si="2"/>
        <v>5</v>
      </c>
      <c r="AA23" s="234">
        <f t="shared" si="3"/>
        <v>1</v>
      </c>
      <c r="AB23" s="235">
        <f t="shared" si="4"/>
        <v>6</v>
      </c>
      <c r="AC23" s="236" t="e">
        <f>R23+#REF!</f>
        <v>#REF!</v>
      </c>
      <c r="AD23" s="510">
        <f t="shared" si="5"/>
        <v>17</v>
      </c>
      <c r="AE23" s="11">
        <f t="shared" si="6"/>
        <v>11</v>
      </c>
    </row>
    <row r="24" spans="1:31" ht="16.5" thickBot="1">
      <c r="A24" s="259">
        <v>12</v>
      </c>
      <c r="B24" s="262">
        <v>1801360178</v>
      </c>
      <c r="C24" s="261" t="s">
        <v>245</v>
      </c>
      <c r="D24" s="202">
        <v>2</v>
      </c>
      <c r="E24" s="203">
        <v>2</v>
      </c>
      <c r="F24" s="203">
        <v>1</v>
      </c>
      <c r="G24" s="284"/>
      <c r="H24" s="214"/>
      <c r="I24" s="215"/>
      <c r="J24" s="213">
        <v>2</v>
      </c>
      <c r="K24" s="213">
        <v>2</v>
      </c>
      <c r="L24" s="213">
        <v>4</v>
      </c>
      <c r="M24" s="203"/>
      <c r="N24" s="34">
        <v>1</v>
      </c>
      <c r="O24" s="223"/>
      <c r="P24" s="223">
        <v>2</v>
      </c>
      <c r="Q24" s="192">
        <v>1</v>
      </c>
      <c r="R24" s="228">
        <v>1</v>
      </c>
      <c r="S24" s="191">
        <v>0</v>
      </c>
      <c r="T24" s="39"/>
      <c r="U24" s="223">
        <v>0</v>
      </c>
      <c r="V24" s="4">
        <v>1</v>
      </c>
      <c r="W24" s="9"/>
      <c r="X24" s="230">
        <f t="shared" si="0"/>
        <v>5</v>
      </c>
      <c r="Y24" s="231">
        <f t="shared" si="1"/>
        <v>8</v>
      </c>
      <c r="Z24" s="41">
        <f t="shared" si="2"/>
        <v>3</v>
      </c>
      <c r="AA24" s="234">
        <f t="shared" si="3"/>
        <v>1</v>
      </c>
      <c r="AB24" s="235">
        <f t="shared" si="4"/>
        <v>2</v>
      </c>
      <c r="AC24" s="236" t="e">
        <f>R24+#REF!</f>
        <v>#REF!</v>
      </c>
      <c r="AD24" s="510">
        <f t="shared" si="5"/>
        <v>13</v>
      </c>
      <c r="AE24" s="11">
        <f t="shared" si="6"/>
        <v>6</v>
      </c>
    </row>
    <row r="25" spans="1:31" ht="16.5" thickBot="1">
      <c r="A25" s="259">
        <v>13</v>
      </c>
      <c r="B25" s="260">
        <v>1801360179</v>
      </c>
      <c r="C25" s="261" t="s">
        <v>225</v>
      </c>
      <c r="D25" s="202">
        <v>2</v>
      </c>
      <c r="E25" s="203">
        <v>2</v>
      </c>
      <c r="F25" s="203">
        <v>2</v>
      </c>
      <c r="G25" s="284">
        <v>2</v>
      </c>
      <c r="H25" s="214">
        <v>1</v>
      </c>
      <c r="I25" s="215"/>
      <c r="J25" s="213">
        <v>1</v>
      </c>
      <c r="K25" s="213">
        <v>4</v>
      </c>
      <c r="L25" s="213">
        <v>3</v>
      </c>
      <c r="M25" s="203">
        <v>2</v>
      </c>
      <c r="N25" s="34">
        <v>1</v>
      </c>
      <c r="O25" s="223">
        <v>1</v>
      </c>
      <c r="P25" s="223">
        <v>2</v>
      </c>
      <c r="Q25" s="192">
        <v>2</v>
      </c>
      <c r="R25" s="228"/>
      <c r="S25" s="191"/>
      <c r="T25" s="39">
        <v>3</v>
      </c>
      <c r="U25" s="223">
        <v>0</v>
      </c>
      <c r="V25" s="4"/>
      <c r="W25" s="9"/>
      <c r="X25" s="230">
        <f t="shared" si="0"/>
        <v>8</v>
      </c>
      <c r="Y25" s="231">
        <f t="shared" si="1"/>
        <v>9</v>
      </c>
      <c r="Z25" s="41">
        <f t="shared" si="2"/>
        <v>6</v>
      </c>
      <c r="AA25" s="234">
        <f t="shared" si="3"/>
        <v>2</v>
      </c>
      <c r="AB25" s="235">
        <f t="shared" si="4"/>
        <v>3</v>
      </c>
      <c r="AC25" s="236" t="e">
        <f>R25+#REF!</f>
        <v>#REF!</v>
      </c>
      <c r="AD25" s="510">
        <f t="shared" si="5"/>
        <v>19</v>
      </c>
      <c r="AE25" s="11">
        <f t="shared" si="6"/>
        <v>9</v>
      </c>
    </row>
    <row r="26" spans="1:31" ht="16.5" thickBot="1">
      <c r="A26" s="259">
        <v>14</v>
      </c>
      <c r="B26" s="262">
        <v>1801360180</v>
      </c>
      <c r="C26" s="261" t="s">
        <v>230</v>
      </c>
      <c r="D26" s="202">
        <v>2</v>
      </c>
      <c r="E26" s="203">
        <v>2</v>
      </c>
      <c r="F26" s="203">
        <v>2</v>
      </c>
      <c r="G26" s="284">
        <v>1</v>
      </c>
      <c r="H26" s="214">
        <v>2</v>
      </c>
      <c r="I26" s="215"/>
      <c r="J26" s="213">
        <v>3</v>
      </c>
      <c r="K26" s="213">
        <v>4</v>
      </c>
      <c r="L26" s="213">
        <v>4</v>
      </c>
      <c r="M26" s="203"/>
      <c r="N26" s="34">
        <v>2</v>
      </c>
      <c r="O26" s="223">
        <v>2</v>
      </c>
      <c r="P26" s="223">
        <v>2</v>
      </c>
      <c r="Q26" s="192">
        <v>2</v>
      </c>
      <c r="R26" s="228">
        <v>1</v>
      </c>
      <c r="S26" s="191">
        <v>0</v>
      </c>
      <c r="T26" s="39">
        <v>1</v>
      </c>
      <c r="U26" s="223">
        <v>2</v>
      </c>
      <c r="V26" s="4"/>
      <c r="W26" s="9"/>
      <c r="X26" s="230">
        <f t="shared" si="0"/>
        <v>6</v>
      </c>
      <c r="Y26" s="231">
        <f t="shared" si="1"/>
        <v>13</v>
      </c>
      <c r="Z26" s="41">
        <f t="shared" si="2"/>
        <v>6</v>
      </c>
      <c r="AA26" s="234">
        <f t="shared" si="3"/>
        <v>1</v>
      </c>
      <c r="AB26" s="235">
        <f t="shared" si="4"/>
        <v>6</v>
      </c>
      <c r="AC26" s="236" t="e">
        <f>R26+#REF!</f>
        <v>#REF!</v>
      </c>
      <c r="AD26" s="510">
        <f t="shared" si="5"/>
        <v>20</v>
      </c>
      <c r="AE26" s="11">
        <f t="shared" si="6"/>
        <v>12</v>
      </c>
    </row>
    <row r="27" spans="1:31" ht="16.5" thickBot="1">
      <c r="A27" s="259">
        <v>15</v>
      </c>
      <c r="B27" s="260">
        <v>1801360181</v>
      </c>
      <c r="C27" s="261" t="s">
        <v>250</v>
      </c>
      <c r="D27" s="202">
        <v>2</v>
      </c>
      <c r="E27" s="203">
        <v>2</v>
      </c>
      <c r="F27" s="203">
        <v>1</v>
      </c>
      <c r="G27" s="284">
        <v>2</v>
      </c>
      <c r="H27" s="214"/>
      <c r="I27" s="215"/>
      <c r="J27" s="213">
        <v>1</v>
      </c>
      <c r="K27" s="213">
        <v>3</v>
      </c>
      <c r="L27" s="213">
        <v>2</v>
      </c>
      <c r="M27" s="203"/>
      <c r="N27" s="34">
        <v>2</v>
      </c>
      <c r="O27" s="223">
        <v>2</v>
      </c>
      <c r="P27" s="223"/>
      <c r="Q27" s="192">
        <v>2</v>
      </c>
      <c r="R27" s="228">
        <v>0</v>
      </c>
      <c r="S27" s="191"/>
      <c r="T27" s="39"/>
      <c r="U27" s="223"/>
      <c r="V27" s="4"/>
      <c r="W27" s="9"/>
      <c r="X27" s="230">
        <f t="shared" si="0"/>
        <v>5</v>
      </c>
      <c r="Y27" s="231">
        <f t="shared" si="1"/>
        <v>6</v>
      </c>
      <c r="Z27" s="41">
        <f t="shared" si="2"/>
        <v>4</v>
      </c>
      <c r="AA27" s="234">
        <f t="shared" si="3"/>
        <v>2</v>
      </c>
      <c r="AB27" s="235">
        <f t="shared" si="4"/>
        <v>2</v>
      </c>
      <c r="AC27" s="236" t="e">
        <f>R27+#REF!</f>
        <v>#REF!</v>
      </c>
      <c r="AD27" s="510">
        <f t="shared" si="5"/>
        <v>13</v>
      </c>
      <c r="AE27" s="11">
        <f t="shared" si="6"/>
        <v>6</v>
      </c>
    </row>
    <row r="28" spans="1:31" ht="16.5" thickBot="1">
      <c r="A28" s="259">
        <v>16</v>
      </c>
      <c r="B28" s="262">
        <v>1801360182</v>
      </c>
      <c r="C28" s="261" t="s">
        <v>256</v>
      </c>
      <c r="D28" s="202">
        <v>2</v>
      </c>
      <c r="E28" s="203">
        <v>1</v>
      </c>
      <c r="F28" s="203"/>
      <c r="G28" s="284"/>
      <c r="H28" s="214">
        <v>2</v>
      </c>
      <c r="I28" s="215"/>
      <c r="J28" s="213">
        <v>2</v>
      </c>
      <c r="K28" s="213">
        <v>0</v>
      </c>
      <c r="L28" s="213">
        <v>3</v>
      </c>
      <c r="M28" s="203"/>
      <c r="N28" s="34">
        <v>2</v>
      </c>
      <c r="O28" s="223">
        <v>2</v>
      </c>
      <c r="P28" s="223">
        <v>2</v>
      </c>
      <c r="Q28" s="192">
        <v>1</v>
      </c>
      <c r="R28" s="228">
        <v>2</v>
      </c>
      <c r="S28" s="191"/>
      <c r="T28" s="39"/>
      <c r="U28" s="223"/>
      <c r="V28" s="4"/>
      <c r="W28" s="9"/>
      <c r="X28" s="230">
        <f t="shared" si="0"/>
        <v>3</v>
      </c>
      <c r="Y28" s="231">
        <f t="shared" si="1"/>
        <v>7</v>
      </c>
      <c r="Z28" s="41">
        <f t="shared" si="2"/>
        <v>5</v>
      </c>
      <c r="AA28" s="234">
        <f t="shared" si="3"/>
        <v>0</v>
      </c>
      <c r="AB28" s="235">
        <f t="shared" si="4"/>
        <v>4</v>
      </c>
      <c r="AC28" s="236" t="e">
        <f>R28+#REF!</f>
        <v>#REF!</v>
      </c>
      <c r="AD28" s="510">
        <f t="shared" si="5"/>
        <v>10</v>
      </c>
      <c r="AE28" s="11">
        <f t="shared" si="6"/>
        <v>9</v>
      </c>
    </row>
    <row r="29" spans="1:31" ht="16.5" thickBot="1">
      <c r="A29" s="259">
        <v>17</v>
      </c>
      <c r="B29" s="260">
        <v>1801360227</v>
      </c>
      <c r="C29" s="261" t="s">
        <v>260</v>
      </c>
      <c r="D29" s="202">
        <v>1</v>
      </c>
      <c r="E29" s="203"/>
      <c r="F29" s="203"/>
      <c r="G29" s="284">
        <v>1</v>
      </c>
      <c r="H29" s="214">
        <v>2</v>
      </c>
      <c r="I29" s="215"/>
      <c r="J29" s="213">
        <v>0</v>
      </c>
      <c r="K29" s="213">
        <v>1</v>
      </c>
      <c r="L29" s="213"/>
      <c r="M29" s="203"/>
      <c r="N29" s="34">
        <v>2</v>
      </c>
      <c r="O29" s="223">
        <v>0</v>
      </c>
      <c r="P29" s="223">
        <v>0</v>
      </c>
      <c r="Q29" s="192">
        <v>0</v>
      </c>
      <c r="R29" s="228"/>
      <c r="S29" s="191">
        <v>0</v>
      </c>
      <c r="T29" s="39">
        <v>0</v>
      </c>
      <c r="U29" s="223"/>
      <c r="V29" s="4">
        <v>0</v>
      </c>
      <c r="W29" s="9"/>
      <c r="X29" s="230">
        <f t="shared" si="0"/>
        <v>1</v>
      </c>
      <c r="Y29" s="231">
        <f t="shared" si="1"/>
        <v>3</v>
      </c>
      <c r="Z29" s="41">
        <f t="shared" si="2"/>
        <v>2</v>
      </c>
      <c r="AA29" s="234">
        <f t="shared" si="3"/>
        <v>1</v>
      </c>
      <c r="AB29" s="235">
        <f t="shared" si="4"/>
        <v>0</v>
      </c>
      <c r="AC29" s="236" t="e">
        <f>R29+#REF!</f>
        <v>#REF!</v>
      </c>
      <c r="AD29" s="510">
        <f t="shared" si="5"/>
        <v>5</v>
      </c>
      <c r="AE29" s="11">
        <f t="shared" si="6"/>
        <v>2</v>
      </c>
    </row>
    <row r="30" spans="1:31" ht="16.5" thickBot="1">
      <c r="A30" s="259">
        <v>18</v>
      </c>
      <c r="B30" s="262">
        <v>1801360183</v>
      </c>
      <c r="C30" s="261" t="s">
        <v>211</v>
      </c>
      <c r="D30" s="202">
        <v>2</v>
      </c>
      <c r="E30" s="203">
        <v>2</v>
      </c>
      <c r="F30" s="203">
        <v>2</v>
      </c>
      <c r="G30" s="284"/>
      <c r="H30" s="214">
        <v>2</v>
      </c>
      <c r="I30" s="215"/>
      <c r="J30" s="213">
        <v>1</v>
      </c>
      <c r="K30" s="213">
        <v>3</v>
      </c>
      <c r="L30" s="213">
        <v>2</v>
      </c>
      <c r="M30" s="203">
        <v>3</v>
      </c>
      <c r="N30" s="34">
        <v>2</v>
      </c>
      <c r="O30" s="223"/>
      <c r="P30" s="223">
        <v>2</v>
      </c>
      <c r="Q30" s="192">
        <v>2</v>
      </c>
      <c r="R30" s="228">
        <v>2</v>
      </c>
      <c r="S30" s="191">
        <v>0</v>
      </c>
      <c r="T30" s="39">
        <v>1</v>
      </c>
      <c r="U30" s="223">
        <v>4</v>
      </c>
      <c r="V30" s="4">
        <v>1</v>
      </c>
      <c r="W30" s="9"/>
      <c r="X30" s="230">
        <f t="shared" si="0"/>
        <v>9</v>
      </c>
      <c r="Y30" s="231">
        <f t="shared" si="1"/>
        <v>8</v>
      </c>
      <c r="Z30" s="41">
        <f t="shared" si="2"/>
        <v>7</v>
      </c>
      <c r="AA30" s="234">
        <f t="shared" si="3"/>
        <v>1</v>
      </c>
      <c r="AB30" s="235">
        <f t="shared" si="4"/>
        <v>6</v>
      </c>
      <c r="AC30" s="236" t="e">
        <f>R30+#REF!</f>
        <v>#REF!</v>
      </c>
      <c r="AD30" s="510">
        <f t="shared" si="5"/>
        <v>17</v>
      </c>
      <c r="AE30" s="11">
        <f t="shared" si="6"/>
        <v>14</v>
      </c>
    </row>
    <row r="31" spans="1:31" ht="16.5" thickBot="1">
      <c r="A31" s="259">
        <v>19</v>
      </c>
      <c r="B31" s="260">
        <v>1801360184</v>
      </c>
      <c r="C31" s="261" t="s">
        <v>205</v>
      </c>
      <c r="D31" s="202">
        <v>2</v>
      </c>
      <c r="E31" s="203">
        <v>2</v>
      </c>
      <c r="F31" s="203">
        <v>2</v>
      </c>
      <c r="G31" s="284">
        <v>1</v>
      </c>
      <c r="H31" s="214">
        <v>2</v>
      </c>
      <c r="I31" s="215"/>
      <c r="J31" s="213">
        <v>3</v>
      </c>
      <c r="K31" s="213">
        <v>2</v>
      </c>
      <c r="L31" s="213">
        <v>4</v>
      </c>
      <c r="M31" s="203">
        <v>4</v>
      </c>
      <c r="N31" s="34">
        <v>2</v>
      </c>
      <c r="O31" s="223">
        <v>1</v>
      </c>
      <c r="P31" s="223">
        <v>2</v>
      </c>
      <c r="Q31" s="192">
        <v>2</v>
      </c>
      <c r="R31" s="228">
        <v>2</v>
      </c>
      <c r="S31" s="191">
        <v>4</v>
      </c>
      <c r="T31" s="39">
        <v>4</v>
      </c>
      <c r="U31" s="223">
        <v>4</v>
      </c>
      <c r="V31" s="4"/>
      <c r="W31" s="9"/>
      <c r="X31" s="230">
        <f t="shared" si="0"/>
        <v>10</v>
      </c>
      <c r="Y31" s="231">
        <f t="shared" si="1"/>
        <v>11</v>
      </c>
      <c r="Z31" s="41">
        <f t="shared" si="2"/>
        <v>10</v>
      </c>
      <c r="AA31" s="234">
        <f t="shared" si="3"/>
        <v>1</v>
      </c>
      <c r="AB31" s="235">
        <f t="shared" si="4"/>
        <v>11</v>
      </c>
      <c r="AC31" s="236" t="e">
        <f>R31+#REF!</f>
        <v>#REF!</v>
      </c>
      <c r="AD31" s="510">
        <f t="shared" si="5"/>
        <v>22</v>
      </c>
      <c r="AE31" s="11">
        <f t="shared" si="6"/>
        <v>21</v>
      </c>
    </row>
    <row r="32" spans="1:31" ht="16.5" thickBot="1">
      <c r="A32" s="259">
        <v>20</v>
      </c>
      <c r="B32" s="262">
        <v>1801360185</v>
      </c>
      <c r="C32" s="261" t="s">
        <v>255</v>
      </c>
      <c r="D32" s="202">
        <v>2</v>
      </c>
      <c r="E32" s="203">
        <v>2</v>
      </c>
      <c r="F32" s="203">
        <v>1</v>
      </c>
      <c r="G32" s="284">
        <v>0</v>
      </c>
      <c r="H32" s="214">
        <v>2</v>
      </c>
      <c r="I32" s="215"/>
      <c r="J32" s="213">
        <v>0</v>
      </c>
      <c r="K32" s="213">
        <v>1</v>
      </c>
      <c r="L32" s="213">
        <v>0</v>
      </c>
      <c r="M32" s="203">
        <v>0</v>
      </c>
      <c r="N32" s="34">
        <v>2</v>
      </c>
      <c r="O32" s="223">
        <v>0</v>
      </c>
      <c r="P32" s="223">
        <v>1</v>
      </c>
      <c r="Q32" s="192">
        <v>0</v>
      </c>
      <c r="R32" s="228"/>
      <c r="S32" s="191"/>
      <c r="T32" s="39"/>
      <c r="U32" s="223"/>
      <c r="V32" s="4">
        <v>1</v>
      </c>
      <c r="W32" s="9"/>
      <c r="X32" s="230">
        <f t="shared" si="0"/>
        <v>5</v>
      </c>
      <c r="Y32" s="231">
        <f t="shared" si="1"/>
        <v>3</v>
      </c>
      <c r="Z32" s="41">
        <f t="shared" si="2"/>
        <v>2</v>
      </c>
      <c r="AA32" s="234">
        <f t="shared" si="3"/>
        <v>1</v>
      </c>
      <c r="AB32" s="235">
        <f t="shared" si="4"/>
        <v>1</v>
      </c>
      <c r="AC32" s="236" t="e">
        <f>R32+#REF!</f>
        <v>#REF!</v>
      </c>
      <c r="AD32" s="510">
        <f t="shared" si="5"/>
        <v>8</v>
      </c>
      <c r="AE32" s="11">
        <f t="shared" si="6"/>
        <v>4</v>
      </c>
    </row>
    <row r="33" spans="1:31" ht="16.5" thickBot="1">
      <c r="A33" s="259">
        <v>21</v>
      </c>
      <c r="B33" s="260">
        <v>1801360186</v>
      </c>
      <c r="C33" s="261" t="s">
        <v>254</v>
      </c>
      <c r="D33" s="202">
        <v>2</v>
      </c>
      <c r="E33" s="203">
        <v>2</v>
      </c>
      <c r="F33" s="203">
        <v>2</v>
      </c>
      <c r="G33" s="284"/>
      <c r="H33" s="214">
        <v>2</v>
      </c>
      <c r="I33" s="215"/>
      <c r="J33" s="213">
        <v>4</v>
      </c>
      <c r="K33" s="213">
        <v>4</v>
      </c>
      <c r="L33" s="213">
        <v>4</v>
      </c>
      <c r="M33" s="203"/>
      <c r="N33" s="34">
        <v>1</v>
      </c>
      <c r="O33" s="223"/>
      <c r="P33" s="223"/>
      <c r="Q33" s="192">
        <v>0</v>
      </c>
      <c r="R33" s="228"/>
      <c r="S33" s="191"/>
      <c r="T33" s="39"/>
      <c r="U33" s="223"/>
      <c r="V33" s="4"/>
      <c r="W33" s="9"/>
      <c r="X33" s="230">
        <f t="shared" si="0"/>
        <v>6</v>
      </c>
      <c r="Y33" s="231">
        <f t="shared" si="1"/>
        <v>14</v>
      </c>
      <c r="Z33" s="41">
        <f t="shared" si="2"/>
        <v>1</v>
      </c>
      <c r="AA33" s="234">
        <f t="shared" si="3"/>
        <v>0</v>
      </c>
      <c r="AB33" s="235">
        <f t="shared" si="4"/>
        <v>0</v>
      </c>
      <c r="AC33" s="236" t="e">
        <f>R33+#REF!</f>
        <v>#REF!</v>
      </c>
      <c r="AD33" s="510">
        <f t="shared" si="5"/>
        <v>20</v>
      </c>
      <c r="AE33" s="11">
        <f t="shared" si="6"/>
        <v>1</v>
      </c>
    </row>
    <row r="34" spans="1:31" ht="16.5" thickBot="1">
      <c r="A34" s="259">
        <v>22</v>
      </c>
      <c r="B34" s="262">
        <v>1801360187</v>
      </c>
      <c r="C34" s="261" t="s">
        <v>203</v>
      </c>
      <c r="D34" s="202">
        <v>2</v>
      </c>
      <c r="E34" s="203">
        <v>2</v>
      </c>
      <c r="F34" s="203">
        <v>2</v>
      </c>
      <c r="G34" s="284">
        <v>2</v>
      </c>
      <c r="H34" s="214">
        <v>2</v>
      </c>
      <c r="I34" s="215"/>
      <c r="J34" s="213">
        <v>4</v>
      </c>
      <c r="K34" s="213">
        <v>3</v>
      </c>
      <c r="L34" s="213">
        <v>2</v>
      </c>
      <c r="M34" s="203">
        <v>2</v>
      </c>
      <c r="N34" s="34">
        <v>2</v>
      </c>
      <c r="O34" s="223">
        <v>2</v>
      </c>
      <c r="P34" s="223">
        <v>2</v>
      </c>
      <c r="Q34" s="192"/>
      <c r="R34" s="228">
        <v>2</v>
      </c>
      <c r="S34" s="191">
        <v>4</v>
      </c>
      <c r="T34" s="39">
        <v>4</v>
      </c>
      <c r="U34" s="223">
        <v>4</v>
      </c>
      <c r="V34" s="4"/>
      <c r="W34" s="9"/>
      <c r="X34" s="230">
        <f t="shared" si="0"/>
        <v>8</v>
      </c>
      <c r="Y34" s="231">
        <f t="shared" si="1"/>
        <v>11</v>
      </c>
      <c r="Z34" s="41">
        <f t="shared" si="2"/>
        <v>8</v>
      </c>
      <c r="AA34" s="234">
        <f t="shared" si="3"/>
        <v>2</v>
      </c>
      <c r="AB34" s="235">
        <f t="shared" si="4"/>
        <v>12</v>
      </c>
      <c r="AC34" s="236" t="e">
        <f>R34+#REF!</f>
        <v>#REF!</v>
      </c>
      <c r="AD34" s="510">
        <f t="shared" si="5"/>
        <v>21</v>
      </c>
      <c r="AE34" s="11">
        <f t="shared" si="6"/>
        <v>20</v>
      </c>
    </row>
    <row r="35" spans="1:31" ht="16.5" thickBot="1">
      <c r="A35" s="259">
        <v>23</v>
      </c>
      <c r="B35" s="260">
        <v>1801360188</v>
      </c>
      <c r="C35" s="261" t="s">
        <v>233</v>
      </c>
      <c r="D35" s="202"/>
      <c r="E35" s="203">
        <v>0</v>
      </c>
      <c r="F35" s="203">
        <v>2</v>
      </c>
      <c r="G35" s="284">
        <v>1</v>
      </c>
      <c r="H35" s="214">
        <v>2</v>
      </c>
      <c r="I35" s="215"/>
      <c r="J35" s="213">
        <v>2</v>
      </c>
      <c r="K35" s="213">
        <v>2</v>
      </c>
      <c r="L35" s="213">
        <v>4</v>
      </c>
      <c r="M35" s="203"/>
      <c r="N35" s="34">
        <v>2</v>
      </c>
      <c r="O35" s="223"/>
      <c r="P35" s="223">
        <v>2</v>
      </c>
      <c r="Q35" s="192">
        <v>2</v>
      </c>
      <c r="R35" s="228">
        <v>2</v>
      </c>
      <c r="S35" s="191">
        <v>4</v>
      </c>
      <c r="T35" s="39">
        <v>3</v>
      </c>
      <c r="U35" s="223">
        <v>4</v>
      </c>
      <c r="V35" s="4"/>
      <c r="W35" s="9"/>
      <c r="X35" s="230">
        <f t="shared" si="0"/>
        <v>2</v>
      </c>
      <c r="Y35" s="231">
        <f t="shared" si="1"/>
        <v>10</v>
      </c>
      <c r="Z35" s="41">
        <f t="shared" si="2"/>
        <v>9</v>
      </c>
      <c r="AA35" s="234">
        <f t="shared" si="3"/>
        <v>1</v>
      </c>
      <c r="AB35" s="235">
        <f t="shared" si="4"/>
        <v>10</v>
      </c>
      <c r="AC35" s="236" t="e">
        <f>R35+#REF!</f>
        <v>#REF!</v>
      </c>
      <c r="AD35" s="510">
        <f t="shared" si="5"/>
        <v>13</v>
      </c>
      <c r="AE35" s="11">
        <f t="shared" si="6"/>
        <v>19</v>
      </c>
    </row>
    <row r="36" spans="1:31" ht="16.5" thickBot="1">
      <c r="A36" s="259">
        <v>24</v>
      </c>
      <c r="B36" s="262">
        <v>1801360189</v>
      </c>
      <c r="C36" s="261" t="s">
        <v>244</v>
      </c>
      <c r="D36" s="202">
        <v>2</v>
      </c>
      <c r="E36" s="203">
        <v>2</v>
      </c>
      <c r="F36" s="203"/>
      <c r="G36" s="284">
        <v>2</v>
      </c>
      <c r="H36" s="214">
        <v>2</v>
      </c>
      <c r="I36" s="215"/>
      <c r="J36" s="213">
        <v>4</v>
      </c>
      <c r="K36" s="213"/>
      <c r="L36" s="213">
        <v>2</v>
      </c>
      <c r="M36" s="203">
        <v>0</v>
      </c>
      <c r="N36" s="34">
        <v>2</v>
      </c>
      <c r="O36" s="223">
        <v>2</v>
      </c>
      <c r="P36" s="223">
        <v>1</v>
      </c>
      <c r="Q36" s="192">
        <v>0</v>
      </c>
      <c r="R36" s="228">
        <v>1</v>
      </c>
      <c r="S36" s="191">
        <v>2</v>
      </c>
      <c r="T36" s="39">
        <v>0</v>
      </c>
      <c r="U36" s="223">
        <v>2</v>
      </c>
      <c r="V36" s="4">
        <v>0</v>
      </c>
      <c r="W36" s="9"/>
      <c r="X36" s="230">
        <f t="shared" si="0"/>
        <v>4</v>
      </c>
      <c r="Y36" s="231">
        <f t="shared" si="1"/>
        <v>8</v>
      </c>
      <c r="Z36" s="41">
        <f t="shared" si="2"/>
        <v>3</v>
      </c>
      <c r="AA36" s="234">
        <f t="shared" si="3"/>
        <v>2</v>
      </c>
      <c r="AB36" s="235">
        <f t="shared" si="4"/>
        <v>7</v>
      </c>
      <c r="AC36" s="236" t="e">
        <f>R36+#REF!</f>
        <v>#REF!</v>
      </c>
      <c r="AD36" s="510">
        <f t="shared" si="5"/>
        <v>14</v>
      </c>
      <c r="AE36" s="11">
        <f t="shared" si="6"/>
        <v>10</v>
      </c>
    </row>
    <row r="37" spans="1:31" ht="16.5" thickBot="1">
      <c r="A37" s="259">
        <v>25</v>
      </c>
      <c r="B37" s="260">
        <v>1801360191</v>
      </c>
      <c r="C37" s="261" t="s">
        <v>215</v>
      </c>
      <c r="D37" s="202">
        <v>2</v>
      </c>
      <c r="E37" s="203">
        <v>2</v>
      </c>
      <c r="F37" s="203">
        <v>2</v>
      </c>
      <c r="G37" s="284">
        <v>2</v>
      </c>
      <c r="H37" s="214">
        <v>2</v>
      </c>
      <c r="I37" s="215"/>
      <c r="J37" s="213">
        <v>2</v>
      </c>
      <c r="K37" s="213">
        <v>4</v>
      </c>
      <c r="L37" s="213"/>
      <c r="M37" s="203">
        <v>4</v>
      </c>
      <c r="N37" s="34">
        <v>2</v>
      </c>
      <c r="O37" s="223">
        <v>2</v>
      </c>
      <c r="P37" s="223">
        <v>2</v>
      </c>
      <c r="Q37" s="192">
        <v>1</v>
      </c>
      <c r="R37" s="228"/>
      <c r="S37" s="191"/>
      <c r="T37" s="39">
        <v>4</v>
      </c>
      <c r="U37" s="223">
        <v>0</v>
      </c>
      <c r="V37" s="4">
        <v>3</v>
      </c>
      <c r="W37" s="9"/>
      <c r="X37" s="230">
        <f t="shared" si="0"/>
        <v>10</v>
      </c>
      <c r="Y37" s="231">
        <f t="shared" si="1"/>
        <v>8</v>
      </c>
      <c r="Z37" s="41">
        <f t="shared" si="2"/>
        <v>7</v>
      </c>
      <c r="AA37" s="234">
        <f t="shared" si="3"/>
        <v>5</v>
      </c>
      <c r="AB37" s="235">
        <f t="shared" si="4"/>
        <v>4</v>
      </c>
      <c r="AC37" s="236" t="e">
        <f>R37+#REF!</f>
        <v>#REF!</v>
      </c>
      <c r="AD37" s="510">
        <f t="shared" si="5"/>
        <v>20</v>
      </c>
      <c r="AE37" s="11">
        <f t="shared" si="6"/>
        <v>14</v>
      </c>
    </row>
    <row r="38" spans="1:31" ht="16.5" thickBot="1">
      <c r="A38" s="259">
        <v>26</v>
      </c>
      <c r="B38" s="262">
        <v>1801360192</v>
      </c>
      <c r="C38" s="261" t="s">
        <v>235</v>
      </c>
      <c r="D38" s="202">
        <v>2</v>
      </c>
      <c r="E38" s="203">
        <v>2</v>
      </c>
      <c r="F38" s="203">
        <v>2</v>
      </c>
      <c r="G38" s="284">
        <v>2</v>
      </c>
      <c r="H38" s="214">
        <v>2</v>
      </c>
      <c r="I38" s="215"/>
      <c r="J38" s="213">
        <v>3</v>
      </c>
      <c r="K38" s="213"/>
      <c r="L38" s="213">
        <v>4</v>
      </c>
      <c r="M38" s="203">
        <v>1</v>
      </c>
      <c r="N38" s="34">
        <v>2</v>
      </c>
      <c r="O38" s="223"/>
      <c r="P38" s="223"/>
      <c r="Q38" s="192">
        <v>2</v>
      </c>
      <c r="R38" s="228"/>
      <c r="S38" s="191"/>
      <c r="T38" s="39">
        <v>2</v>
      </c>
      <c r="U38" s="223">
        <v>2</v>
      </c>
      <c r="V38" s="4">
        <v>0</v>
      </c>
      <c r="W38" s="9"/>
      <c r="X38" s="230">
        <f t="shared" si="0"/>
        <v>7</v>
      </c>
      <c r="Y38" s="231">
        <f t="shared" si="1"/>
        <v>9</v>
      </c>
      <c r="Z38" s="41">
        <f t="shared" si="2"/>
        <v>6</v>
      </c>
      <c r="AA38" s="234">
        <f t="shared" si="3"/>
        <v>2</v>
      </c>
      <c r="AB38" s="235">
        <f t="shared" si="4"/>
        <v>2</v>
      </c>
      <c r="AC38" s="236" t="e">
        <f>R38+#REF!</f>
        <v>#REF!</v>
      </c>
      <c r="AD38" s="510">
        <f t="shared" si="5"/>
        <v>18</v>
      </c>
      <c r="AE38" s="11">
        <f t="shared" si="6"/>
        <v>8</v>
      </c>
    </row>
    <row r="39" spans="1:31" ht="16.5" thickBot="1">
      <c r="A39" s="259">
        <v>27</v>
      </c>
      <c r="B39" s="260">
        <v>1801360226</v>
      </c>
      <c r="C39" s="261" t="s">
        <v>202</v>
      </c>
      <c r="D39" s="202">
        <v>2</v>
      </c>
      <c r="E39" s="203">
        <v>2</v>
      </c>
      <c r="F39" s="203">
        <v>2</v>
      </c>
      <c r="G39" s="284">
        <v>2</v>
      </c>
      <c r="H39" s="214">
        <v>2</v>
      </c>
      <c r="I39" s="215"/>
      <c r="J39" s="213">
        <v>4</v>
      </c>
      <c r="K39" s="213">
        <v>4</v>
      </c>
      <c r="L39" s="213">
        <v>4</v>
      </c>
      <c r="M39" s="203">
        <v>4</v>
      </c>
      <c r="N39" s="34">
        <v>2</v>
      </c>
      <c r="O39" s="223">
        <v>2</v>
      </c>
      <c r="P39" s="223">
        <v>2</v>
      </c>
      <c r="Q39" s="192">
        <v>2</v>
      </c>
      <c r="R39" s="228">
        <v>2</v>
      </c>
      <c r="S39" s="191"/>
      <c r="T39" s="39">
        <v>4</v>
      </c>
      <c r="U39" s="223">
        <v>2</v>
      </c>
      <c r="V39" s="4">
        <v>4</v>
      </c>
      <c r="W39" s="9"/>
      <c r="X39" s="230">
        <f t="shared" si="0"/>
        <v>10</v>
      </c>
      <c r="Y39" s="231">
        <f t="shared" si="1"/>
        <v>14</v>
      </c>
      <c r="Z39" s="41">
        <f t="shared" si="2"/>
        <v>10</v>
      </c>
      <c r="AA39" s="234">
        <f t="shared" si="3"/>
        <v>6</v>
      </c>
      <c r="AB39" s="235">
        <f t="shared" si="4"/>
        <v>6</v>
      </c>
      <c r="AC39" s="236" t="e">
        <f>R39+#REF!</f>
        <v>#REF!</v>
      </c>
      <c r="AD39" s="510">
        <f t="shared" si="5"/>
        <v>26</v>
      </c>
      <c r="AE39" s="11">
        <f t="shared" si="6"/>
        <v>20</v>
      </c>
    </row>
    <row r="40" spans="1:31" ht="16.5" thickBot="1">
      <c r="A40" s="259">
        <v>28</v>
      </c>
      <c r="B40" s="262">
        <v>1801360193</v>
      </c>
      <c r="C40" s="261" t="s">
        <v>227</v>
      </c>
      <c r="D40" s="202">
        <v>2</v>
      </c>
      <c r="E40" s="203">
        <v>2</v>
      </c>
      <c r="F40" s="203">
        <v>2</v>
      </c>
      <c r="G40" s="284"/>
      <c r="H40" s="214">
        <v>2</v>
      </c>
      <c r="I40" s="215"/>
      <c r="J40" s="213">
        <v>4</v>
      </c>
      <c r="K40" s="213">
        <v>4</v>
      </c>
      <c r="L40" s="213">
        <v>4</v>
      </c>
      <c r="M40" s="203"/>
      <c r="N40" s="34">
        <v>2</v>
      </c>
      <c r="O40" s="223">
        <v>1</v>
      </c>
      <c r="P40" s="223"/>
      <c r="Q40" s="192">
        <v>2</v>
      </c>
      <c r="R40" s="228">
        <v>2</v>
      </c>
      <c r="S40" s="191"/>
      <c r="T40" s="39">
        <v>3</v>
      </c>
      <c r="U40" s="223">
        <v>2</v>
      </c>
      <c r="V40" s="4"/>
      <c r="W40" s="9"/>
      <c r="X40" s="230">
        <f t="shared" si="0"/>
        <v>6</v>
      </c>
      <c r="Y40" s="231">
        <f t="shared" si="1"/>
        <v>14</v>
      </c>
      <c r="Z40" s="41">
        <f t="shared" si="2"/>
        <v>9</v>
      </c>
      <c r="AA40" s="234">
        <f t="shared" si="3"/>
        <v>0</v>
      </c>
      <c r="AB40" s="235">
        <f t="shared" si="4"/>
        <v>3</v>
      </c>
      <c r="AC40" s="236" t="e">
        <f>R40+#REF!</f>
        <v>#REF!</v>
      </c>
      <c r="AD40" s="510">
        <f t="shared" si="5"/>
        <v>20</v>
      </c>
      <c r="AE40" s="11">
        <f t="shared" si="6"/>
        <v>12</v>
      </c>
    </row>
    <row r="41" spans="1:31" ht="16.5" thickBot="1">
      <c r="A41" s="259">
        <v>29</v>
      </c>
      <c r="B41" s="260">
        <v>1801360194</v>
      </c>
      <c r="C41" s="261" t="s">
        <v>216</v>
      </c>
      <c r="D41" s="202">
        <v>2</v>
      </c>
      <c r="E41" s="203">
        <v>2</v>
      </c>
      <c r="F41" s="203">
        <v>2</v>
      </c>
      <c r="G41" s="284">
        <v>2</v>
      </c>
      <c r="H41" s="214">
        <v>2</v>
      </c>
      <c r="I41" s="215"/>
      <c r="J41" s="213">
        <v>3</v>
      </c>
      <c r="K41" s="213"/>
      <c r="L41" s="213">
        <v>4</v>
      </c>
      <c r="M41" s="203">
        <v>2</v>
      </c>
      <c r="N41" s="34">
        <v>2</v>
      </c>
      <c r="O41" s="223">
        <v>2</v>
      </c>
      <c r="P41" s="223">
        <v>2</v>
      </c>
      <c r="Q41" s="192">
        <v>2</v>
      </c>
      <c r="R41" s="228">
        <v>2</v>
      </c>
      <c r="S41" s="191"/>
      <c r="T41" s="39"/>
      <c r="U41" s="223"/>
      <c r="V41" s="4">
        <v>1</v>
      </c>
      <c r="W41" s="9"/>
      <c r="X41" s="230">
        <f t="shared" si="0"/>
        <v>8</v>
      </c>
      <c r="Y41" s="231">
        <f t="shared" si="1"/>
        <v>9</v>
      </c>
      <c r="Z41" s="41">
        <f t="shared" si="2"/>
        <v>6</v>
      </c>
      <c r="AA41" s="234">
        <f t="shared" si="3"/>
        <v>3</v>
      </c>
      <c r="AB41" s="235">
        <f t="shared" si="4"/>
        <v>4</v>
      </c>
      <c r="AC41" s="236" t="e">
        <f>R41+#REF!</f>
        <v>#REF!</v>
      </c>
      <c r="AD41" s="510">
        <f t="shared" si="5"/>
        <v>19</v>
      </c>
      <c r="AE41" s="11">
        <f t="shared" si="6"/>
        <v>11</v>
      </c>
    </row>
    <row r="42" spans="1:31" ht="16.5" thickBot="1">
      <c r="A42" s="259">
        <v>30</v>
      </c>
      <c r="B42" s="262">
        <v>1801360196</v>
      </c>
      <c r="C42" s="261" t="s">
        <v>232</v>
      </c>
      <c r="D42" s="202">
        <v>2</v>
      </c>
      <c r="E42" s="203">
        <v>2</v>
      </c>
      <c r="F42" s="203">
        <v>0</v>
      </c>
      <c r="G42" s="284">
        <v>2</v>
      </c>
      <c r="H42" s="214">
        <v>2</v>
      </c>
      <c r="I42" s="215"/>
      <c r="J42" s="213">
        <v>2</v>
      </c>
      <c r="K42" s="213">
        <v>4</v>
      </c>
      <c r="L42" s="213">
        <v>4</v>
      </c>
      <c r="M42" s="203"/>
      <c r="N42" s="34">
        <v>2</v>
      </c>
      <c r="O42" s="223">
        <v>2</v>
      </c>
      <c r="P42" s="223">
        <v>2</v>
      </c>
      <c r="Q42" s="192">
        <v>2</v>
      </c>
      <c r="R42" s="228">
        <v>2</v>
      </c>
      <c r="S42" s="191"/>
      <c r="T42" s="39"/>
      <c r="U42" s="223">
        <v>0</v>
      </c>
      <c r="V42" s="4">
        <v>0</v>
      </c>
      <c r="W42" s="9"/>
      <c r="X42" s="230">
        <f t="shared" si="0"/>
        <v>4</v>
      </c>
      <c r="Y42" s="231">
        <f t="shared" si="1"/>
        <v>12</v>
      </c>
      <c r="Z42" s="41">
        <f t="shared" si="2"/>
        <v>6</v>
      </c>
      <c r="AA42" s="234">
        <f t="shared" si="3"/>
        <v>2</v>
      </c>
      <c r="AB42" s="235">
        <f t="shared" si="4"/>
        <v>4</v>
      </c>
      <c r="AC42" s="236" t="e">
        <f>R42+#REF!</f>
        <v>#REF!</v>
      </c>
      <c r="AD42" s="510">
        <f t="shared" si="5"/>
        <v>18</v>
      </c>
      <c r="AE42" s="11">
        <f t="shared" si="6"/>
        <v>10</v>
      </c>
    </row>
    <row r="43" spans="1:31" ht="16.5" thickBot="1">
      <c r="A43" s="259">
        <v>31</v>
      </c>
      <c r="B43" s="260">
        <v>1801360197</v>
      </c>
      <c r="C43" s="261" t="s">
        <v>228</v>
      </c>
      <c r="D43" s="202">
        <v>2</v>
      </c>
      <c r="E43" s="203">
        <v>2</v>
      </c>
      <c r="F43" s="203">
        <v>2</v>
      </c>
      <c r="G43" s="284">
        <v>2</v>
      </c>
      <c r="H43" s="214">
        <v>2</v>
      </c>
      <c r="I43" s="215"/>
      <c r="J43" s="213">
        <v>2</v>
      </c>
      <c r="K43" s="213">
        <v>3</v>
      </c>
      <c r="L43" s="213">
        <v>2</v>
      </c>
      <c r="M43" s="203">
        <v>3</v>
      </c>
      <c r="N43" s="34">
        <v>2</v>
      </c>
      <c r="O43" s="223">
        <v>0</v>
      </c>
      <c r="P43" s="223">
        <v>2</v>
      </c>
      <c r="Q43" s="192">
        <v>2</v>
      </c>
      <c r="R43" s="228">
        <v>2</v>
      </c>
      <c r="S43" s="191"/>
      <c r="T43" s="39">
        <v>0</v>
      </c>
      <c r="U43" s="223">
        <v>2</v>
      </c>
      <c r="V43" s="4">
        <v>2</v>
      </c>
      <c r="W43" s="9"/>
      <c r="X43" s="230">
        <f t="shared" si="0"/>
        <v>9</v>
      </c>
      <c r="Y43" s="231">
        <f t="shared" si="1"/>
        <v>9</v>
      </c>
      <c r="Z43" s="41">
        <f t="shared" si="2"/>
        <v>6</v>
      </c>
      <c r="AA43" s="234">
        <f t="shared" si="3"/>
        <v>4</v>
      </c>
      <c r="AB43" s="235">
        <f t="shared" si="4"/>
        <v>4</v>
      </c>
      <c r="AC43" s="236" t="e">
        <f>R43+#REF!</f>
        <v>#REF!</v>
      </c>
      <c r="AD43" s="510">
        <f t="shared" si="5"/>
        <v>20</v>
      </c>
      <c r="AE43" s="11">
        <f t="shared" si="6"/>
        <v>12</v>
      </c>
    </row>
    <row r="44" spans="1:31" ht="16.5" thickBot="1">
      <c r="A44" s="259">
        <v>32</v>
      </c>
      <c r="B44" s="262">
        <v>1801360198</v>
      </c>
      <c r="C44" s="261" t="s">
        <v>219</v>
      </c>
      <c r="D44" s="202">
        <v>2</v>
      </c>
      <c r="E44" s="203">
        <v>2</v>
      </c>
      <c r="F44" s="203">
        <v>2</v>
      </c>
      <c r="G44" s="284">
        <v>2</v>
      </c>
      <c r="H44" s="214">
        <v>2</v>
      </c>
      <c r="I44" s="215"/>
      <c r="J44" s="213">
        <v>4</v>
      </c>
      <c r="K44" s="213">
        <v>4</v>
      </c>
      <c r="L44" s="213">
        <v>4</v>
      </c>
      <c r="M44" s="203"/>
      <c r="N44" s="34">
        <v>2</v>
      </c>
      <c r="O44" s="223"/>
      <c r="P44" s="223">
        <v>2</v>
      </c>
      <c r="Q44" s="192">
        <v>2</v>
      </c>
      <c r="R44" s="228">
        <v>2</v>
      </c>
      <c r="S44" s="191"/>
      <c r="T44" s="39">
        <v>1</v>
      </c>
      <c r="U44" s="223">
        <v>2</v>
      </c>
      <c r="V44" s="4">
        <v>0</v>
      </c>
      <c r="W44" s="9"/>
      <c r="X44" s="230">
        <f t="shared" si="0"/>
        <v>6</v>
      </c>
      <c r="Y44" s="231">
        <f t="shared" si="1"/>
        <v>14</v>
      </c>
      <c r="Z44" s="41">
        <f t="shared" si="2"/>
        <v>7</v>
      </c>
      <c r="AA44" s="234">
        <f t="shared" si="3"/>
        <v>2</v>
      </c>
      <c r="AB44" s="235">
        <f t="shared" si="4"/>
        <v>4</v>
      </c>
      <c r="AC44" s="236" t="e">
        <f>R44+#REF!</f>
        <v>#REF!</v>
      </c>
      <c r="AD44" s="510">
        <f t="shared" si="5"/>
        <v>22</v>
      </c>
      <c r="AE44" s="11">
        <f t="shared" si="6"/>
        <v>11</v>
      </c>
    </row>
    <row r="45" spans="1:31" ht="16.5" thickBot="1">
      <c r="A45" s="259">
        <v>33</v>
      </c>
      <c r="B45" s="260">
        <v>1801360199</v>
      </c>
      <c r="C45" s="261" t="s">
        <v>236</v>
      </c>
      <c r="D45" s="202">
        <v>2</v>
      </c>
      <c r="E45" s="203">
        <v>1</v>
      </c>
      <c r="F45" s="203">
        <v>1</v>
      </c>
      <c r="G45" s="284">
        <v>2</v>
      </c>
      <c r="H45" s="214">
        <v>1</v>
      </c>
      <c r="I45" s="215"/>
      <c r="J45" s="213"/>
      <c r="K45" s="213">
        <v>4</v>
      </c>
      <c r="L45" s="213">
        <v>1</v>
      </c>
      <c r="M45" s="203">
        <v>2</v>
      </c>
      <c r="N45" s="34">
        <v>2</v>
      </c>
      <c r="O45" s="223">
        <v>1</v>
      </c>
      <c r="P45" s="223">
        <v>1</v>
      </c>
      <c r="Q45" s="192"/>
      <c r="R45" s="228">
        <v>2</v>
      </c>
      <c r="S45" s="191"/>
      <c r="T45" s="39"/>
      <c r="U45" s="223"/>
      <c r="V45" s="4">
        <v>2</v>
      </c>
      <c r="W45" s="9"/>
      <c r="X45" s="230">
        <f t="shared" si="0"/>
        <v>6</v>
      </c>
      <c r="Y45" s="231">
        <f t="shared" si="1"/>
        <v>6</v>
      </c>
      <c r="Z45" s="41">
        <f t="shared" si="2"/>
        <v>4</v>
      </c>
      <c r="AA45" s="234">
        <f t="shared" si="3"/>
        <v>4</v>
      </c>
      <c r="AB45" s="235">
        <f t="shared" si="4"/>
        <v>2</v>
      </c>
      <c r="AC45" s="236" t="e">
        <f>R45+#REF!</f>
        <v>#REF!</v>
      </c>
      <c r="AD45" s="510">
        <f t="shared" si="5"/>
        <v>14</v>
      </c>
      <c r="AE45" s="11">
        <f t="shared" si="6"/>
        <v>8</v>
      </c>
    </row>
    <row r="46" spans="1:31" ht="16.5" thickBot="1">
      <c r="A46" s="259">
        <v>34</v>
      </c>
      <c r="B46" s="262">
        <v>1801360200</v>
      </c>
      <c r="C46" s="261" t="s">
        <v>246</v>
      </c>
      <c r="D46" s="202">
        <v>2</v>
      </c>
      <c r="E46" s="203">
        <v>2</v>
      </c>
      <c r="F46" s="203">
        <v>2</v>
      </c>
      <c r="G46" s="284">
        <v>2</v>
      </c>
      <c r="H46" s="214">
        <v>1</v>
      </c>
      <c r="I46" s="215"/>
      <c r="J46" s="213">
        <v>2</v>
      </c>
      <c r="K46" s="213">
        <v>2</v>
      </c>
      <c r="L46" s="213">
        <v>4</v>
      </c>
      <c r="M46" s="203"/>
      <c r="N46" s="34">
        <v>2</v>
      </c>
      <c r="O46" s="223">
        <v>2</v>
      </c>
      <c r="P46" s="223">
        <v>2</v>
      </c>
      <c r="Q46" s="192">
        <v>2</v>
      </c>
      <c r="R46" s="228">
        <v>2</v>
      </c>
      <c r="S46" s="191"/>
      <c r="T46" s="39"/>
      <c r="U46" s="223">
        <v>2</v>
      </c>
      <c r="V46" s="4"/>
      <c r="W46" s="9"/>
      <c r="X46" s="230">
        <f t="shared" si="0"/>
        <v>6</v>
      </c>
      <c r="Y46" s="231">
        <f t="shared" si="1"/>
        <v>9</v>
      </c>
      <c r="Z46" s="41">
        <f t="shared" si="2"/>
        <v>6</v>
      </c>
      <c r="AA46" s="234">
        <f t="shared" si="3"/>
        <v>2</v>
      </c>
      <c r="AB46" s="235">
        <f t="shared" si="4"/>
        <v>6</v>
      </c>
      <c r="AC46" s="236" t="e">
        <f>R46+#REF!</f>
        <v>#REF!</v>
      </c>
      <c r="AD46" s="510">
        <f t="shared" si="5"/>
        <v>17</v>
      </c>
      <c r="AE46" s="11">
        <f t="shared" si="6"/>
        <v>12</v>
      </c>
    </row>
    <row r="47" spans="1:31" ht="16.5" thickBot="1">
      <c r="A47" s="259">
        <v>35</v>
      </c>
      <c r="B47" s="260">
        <v>1801360201</v>
      </c>
      <c r="C47" s="261" t="s">
        <v>221</v>
      </c>
      <c r="D47" s="202">
        <v>2</v>
      </c>
      <c r="E47" s="203">
        <v>2</v>
      </c>
      <c r="F47" s="203">
        <v>2</v>
      </c>
      <c r="G47" s="284">
        <v>2</v>
      </c>
      <c r="H47" s="214"/>
      <c r="I47" s="215"/>
      <c r="J47" s="213">
        <v>3</v>
      </c>
      <c r="K47" s="213">
        <v>3</v>
      </c>
      <c r="L47" s="213">
        <v>4</v>
      </c>
      <c r="M47" s="203">
        <v>4</v>
      </c>
      <c r="N47" s="34">
        <v>2</v>
      </c>
      <c r="O47" s="223">
        <v>2</v>
      </c>
      <c r="P47" s="223">
        <v>2</v>
      </c>
      <c r="Q47" s="192">
        <v>0</v>
      </c>
      <c r="R47" s="228"/>
      <c r="S47" s="191"/>
      <c r="T47" s="39">
        <v>1</v>
      </c>
      <c r="U47" s="223">
        <v>4</v>
      </c>
      <c r="V47" s="4"/>
      <c r="W47" s="9"/>
      <c r="X47" s="230">
        <f t="shared" si="0"/>
        <v>10</v>
      </c>
      <c r="Y47" s="231">
        <f t="shared" si="1"/>
        <v>10</v>
      </c>
      <c r="Z47" s="41">
        <f t="shared" si="2"/>
        <v>3</v>
      </c>
      <c r="AA47" s="234">
        <f t="shared" si="3"/>
        <v>2</v>
      </c>
      <c r="AB47" s="235">
        <f t="shared" si="4"/>
        <v>8</v>
      </c>
      <c r="AC47" s="236" t="e">
        <f>R47+#REF!</f>
        <v>#REF!</v>
      </c>
      <c r="AD47" s="510">
        <f t="shared" si="5"/>
        <v>22</v>
      </c>
      <c r="AE47" s="11">
        <f t="shared" si="6"/>
        <v>11</v>
      </c>
    </row>
    <row r="48" spans="1:31" ht="16.5" thickBot="1">
      <c r="A48" s="259">
        <v>36</v>
      </c>
      <c r="B48" s="262">
        <v>1801360202</v>
      </c>
      <c r="C48" s="261" t="s">
        <v>220</v>
      </c>
      <c r="D48" s="202">
        <v>2</v>
      </c>
      <c r="E48" s="203">
        <v>1</v>
      </c>
      <c r="F48" s="203">
        <v>1</v>
      </c>
      <c r="G48" s="284">
        <v>2</v>
      </c>
      <c r="H48" s="214">
        <v>2</v>
      </c>
      <c r="I48" s="215"/>
      <c r="J48" s="213">
        <v>4</v>
      </c>
      <c r="K48" s="213">
        <v>4</v>
      </c>
      <c r="L48" s="213">
        <v>4</v>
      </c>
      <c r="M48" s="203"/>
      <c r="N48" s="34">
        <v>2</v>
      </c>
      <c r="O48" s="223">
        <v>2</v>
      </c>
      <c r="P48" s="223">
        <v>2</v>
      </c>
      <c r="Q48" s="192">
        <v>2</v>
      </c>
      <c r="R48" s="228">
        <v>1</v>
      </c>
      <c r="S48" s="191"/>
      <c r="T48" s="39"/>
      <c r="U48" s="223">
        <v>4</v>
      </c>
      <c r="V48" s="4">
        <v>2</v>
      </c>
      <c r="W48" s="9"/>
      <c r="X48" s="230">
        <f t="shared" si="0"/>
        <v>4</v>
      </c>
      <c r="Y48" s="231">
        <f t="shared" si="1"/>
        <v>14</v>
      </c>
      <c r="Z48" s="41">
        <f t="shared" si="2"/>
        <v>5</v>
      </c>
      <c r="AA48" s="234">
        <f t="shared" si="3"/>
        <v>4</v>
      </c>
      <c r="AB48" s="235">
        <f t="shared" si="4"/>
        <v>8</v>
      </c>
      <c r="AC48" s="236" t="e">
        <f>R48+#REF!</f>
        <v>#REF!</v>
      </c>
      <c r="AD48" s="510">
        <f t="shared" si="5"/>
        <v>20</v>
      </c>
      <c r="AE48" s="11">
        <f t="shared" si="6"/>
        <v>15</v>
      </c>
    </row>
    <row r="49" spans="1:31" ht="16.5" thickBot="1">
      <c r="A49" s="259">
        <v>37</v>
      </c>
      <c r="B49" s="260">
        <v>1801360203</v>
      </c>
      <c r="C49" s="261" t="s">
        <v>251</v>
      </c>
      <c r="D49" s="202">
        <v>2</v>
      </c>
      <c r="E49" s="203">
        <v>2</v>
      </c>
      <c r="F49" s="203">
        <v>1</v>
      </c>
      <c r="G49" s="284"/>
      <c r="H49" s="214">
        <v>2</v>
      </c>
      <c r="I49" s="215"/>
      <c r="J49" s="213">
        <v>4</v>
      </c>
      <c r="K49" s="213">
        <v>3</v>
      </c>
      <c r="L49" s="213">
        <v>4</v>
      </c>
      <c r="M49" s="203"/>
      <c r="N49" s="34">
        <v>1</v>
      </c>
      <c r="O49" s="223">
        <v>2</v>
      </c>
      <c r="P49" s="223"/>
      <c r="Q49" s="192"/>
      <c r="R49" s="228">
        <v>1</v>
      </c>
      <c r="S49" s="191"/>
      <c r="T49" s="39"/>
      <c r="U49" s="223"/>
      <c r="V49" s="4"/>
      <c r="W49" s="9"/>
      <c r="X49" s="230">
        <f t="shared" si="0"/>
        <v>5</v>
      </c>
      <c r="Y49" s="231">
        <f t="shared" si="1"/>
        <v>13</v>
      </c>
      <c r="Z49" s="41">
        <f t="shared" si="2"/>
        <v>2</v>
      </c>
      <c r="AA49" s="234">
        <f t="shared" si="3"/>
        <v>0</v>
      </c>
      <c r="AB49" s="235">
        <f t="shared" si="4"/>
        <v>2</v>
      </c>
      <c r="AC49" s="236" t="e">
        <f>R49+#REF!</f>
        <v>#REF!</v>
      </c>
      <c r="AD49" s="510">
        <f t="shared" si="5"/>
        <v>18</v>
      </c>
      <c r="AE49" s="11">
        <f t="shared" si="6"/>
        <v>4</v>
      </c>
    </row>
    <row r="50" spans="1:31" ht="16.5" thickBot="1">
      <c r="A50" s="259">
        <v>38</v>
      </c>
      <c r="B50" s="262">
        <v>1801360204</v>
      </c>
      <c r="C50" s="261" t="s">
        <v>198</v>
      </c>
      <c r="D50" s="202">
        <v>2</v>
      </c>
      <c r="E50" s="203">
        <v>2</v>
      </c>
      <c r="F50" s="203">
        <v>2</v>
      </c>
      <c r="G50" s="284">
        <v>2</v>
      </c>
      <c r="H50" s="214">
        <v>2</v>
      </c>
      <c r="I50" s="215"/>
      <c r="J50" s="213">
        <v>4</v>
      </c>
      <c r="K50" s="213">
        <v>4</v>
      </c>
      <c r="L50" s="213">
        <v>4</v>
      </c>
      <c r="M50" s="203">
        <v>2</v>
      </c>
      <c r="N50" s="34">
        <v>2</v>
      </c>
      <c r="O50" s="223">
        <v>2</v>
      </c>
      <c r="P50" s="223">
        <v>2</v>
      </c>
      <c r="Q50" s="192">
        <v>2</v>
      </c>
      <c r="R50" s="228">
        <v>2</v>
      </c>
      <c r="S50" s="191"/>
      <c r="T50" s="39">
        <v>4</v>
      </c>
      <c r="U50" s="223">
        <v>4</v>
      </c>
      <c r="V50" s="4">
        <v>4</v>
      </c>
      <c r="W50" s="9">
        <v>3</v>
      </c>
      <c r="X50" s="230">
        <f t="shared" si="0"/>
        <v>8</v>
      </c>
      <c r="Y50" s="231">
        <f t="shared" si="1"/>
        <v>14</v>
      </c>
      <c r="Z50" s="41">
        <f t="shared" si="2"/>
        <v>10</v>
      </c>
      <c r="AA50" s="234">
        <f t="shared" si="3"/>
        <v>6</v>
      </c>
      <c r="AB50" s="235">
        <f t="shared" si="4"/>
        <v>8</v>
      </c>
      <c r="AC50" s="236" t="e">
        <f>R50+#REF!</f>
        <v>#REF!</v>
      </c>
      <c r="AD50" s="510">
        <f t="shared" si="5"/>
        <v>24</v>
      </c>
      <c r="AE50" s="11">
        <f t="shared" si="6"/>
        <v>25</v>
      </c>
    </row>
    <row r="51" spans="1:31" ht="16.5" thickBot="1">
      <c r="A51" s="259">
        <v>39</v>
      </c>
      <c r="B51" s="260">
        <v>1801360205</v>
      </c>
      <c r="C51" s="261" t="s">
        <v>239</v>
      </c>
      <c r="D51" s="202">
        <v>2</v>
      </c>
      <c r="E51" s="203">
        <v>2</v>
      </c>
      <c r="F51" s="203">
        <v>1</v>
      </c>
      <c r="G51" s="284"/>
      <c r="H51" s="214"/>
      <c r="I51" s="215"/>
      <c r="J51" s="213">
        <v>4</v>
      </c>
      <c r="K51" s="213">
        <v>2</v>
      </c>
      <c r="L51" s="213">
        <v>4</v>
      </c>
      <c r="M51" s="203"/>
      <c r="N51" s="34">
        <v>1</v>
      </c>
      <c r="O51" s="223">
        <v>1</v>
      </c>
      <c r="P51" s="223"/>
      <c r="Q51" s="192">
        <v>2</v>
      </c>
      <c r="R51" s="228">
        <v>1</v>
      </c>
      <c r="S51" s="191"/>
      <c r="T51" s="39"/>
      <c r="U51" s="223"/>
      <c r="V51" s="4"/>
      <c r="W51" s="9"/>
      <c r="X51" s="230">
        <f t="shared" si="0"/>
        <v>5</v>
      </c>
      <c r="Y51" s="231">
        <f t="shared" si="1"/>
        <v>10</v>
      </c>
      <c r="Z51" s="41">
        <f t="shared" si="2"/>
        <v>4</v>
      </c>
      <c r="AA51" s="234">
        <f t="shared" si="3"/>
        <v>0</v>
      </c>
      <c r="AB51" s="235">
        <f t="shared" si="4"/>
        <v>1</v>
      </c>
      <c r="AC51" s="236" t="e">
        <f>R51+#REF!</f>
        <v>#REF!</v>
      </c>
      <c r="AD51" s="510">
        <f t="shared" si="5"/>
        <v>15</v>
      </c>
      <c r="AE51" s="11">
        <f t="shared" si="6"/>
        <v>5</v>
      </c>
    </row>
    <row r="52" spans="1:31" ht="16.5" thickBot="1">
      <c r="A52" s="259">
        <v>40</v>
      </c>
      <c r="B52" s="262">
        <v>1801360206</v>
      </c>
      <c r="C52" s="261" t="s">
        <v>243</v>
      </c>
      <c r="D52" s="202">
        <v>2</v>
      </c>
      <c r="E52" s="203">
        <v>2</v>
      </c>
      <c r="F52" s="203">
        <v>2</v>
      </c>
      <c r="G52" s="284"/>
      <c r="H52" s="214">
        <v>2</v>
      </c>
      <c r="I52" s="215"/>
      <c r="J52" s="213">
        <v>4</v>
      </c>
      <c r="K52" s="213">
        <v>3</v>
      </c>
      <c r="L52" s="213">
        <v>4</v>
      </c>
      <c r="M52" s="203"/>
      <c r="N52" s="34">
        <v>2</v>
      </c>
      <c r="O52" s="223">
        <v>2</v>
      </c>
      <c r="P52" s="223"/>
      <c r="Q52" s="192">
        <v>2</v>
      </c>
      <c r="R52" s="228"/>
      <c r="S52" s="191"/>
      <c r="T52" s="39">
        <v>2</v>
      </c>
      <c r="U52" s="223">
        <v>0</v>
      </c>
      <c r="V52" s="4">
        <v>1</v>
      </c>
      <c r="W52" s="9"/>
      <c r="X52" s="230">
        <f t="shared" si="0"/>
        <v>6</v>
      </c>
      <c r="Y52" s="231">
        <f t="shared" si="1"/>
        <v>13</v>
      </c>
      <c r="Z52" s="41">
        <f t="shared" si="2"/>
        <v>6</v>
      </c>
      <c r="AA52" s="234">
        <f t="shared" si="3"/>
        <v>1</v>
      </c>
      <c r="AB52" s="235">
        <f t="shared" si="4"/>
        <v>2</v>
      </c>
      <c r="AC52" s="236" t="e">
        <f>R52+#REF!</f>
        <v>#REF!</v>
      </c>
      <c r="AD52" s="510">
        <f t="shared" si="5"/>
        <v>19</v>
      </c>
      <c r="AE52" s="11">
        <f t="shared" si="6"/>
        <v>9</v>
      </c>
    </row>
    <row r="53" spans="1:31" ht="16.5" thickBot="1">
      <c r="A53" s="259">
        <v>41</v>
      </c>
      <c r="B53" s="260">
        <v>1801360207</v>
      </c>
      <c r="C53" s="261" t="s">
        <v>223</v>
      </c>
      <c r="D53" s="202">
        <v>2</v>
      </c>
      <c r="E53" s="203">
        <v>2</v>
      </c>
      <c r="F53" s="203">
        <v>2</v>
      </c>
      <c r="G53" s="284">
        <v>2</v>
      </c>
      <c r="H53" s="214">
        <v>2</v>
      </c>
      <c r="I53" s="215"/>
      <c r="J53" s="213">
        <v>2</v>
      </c>
      <c r="K53" s="213">
        <v>4</v>
      </c>
      <c r="L53" s="213">
        <v>4</v>
      </c>
      <c r="M53" s="203"/>
      <c r="N53" s="34">
        <v>2</v>
      </c>
      <c r="O53" s="223">
        <v>2</v>
      </c>
      <c r="P53" s="223">
        <v>2</v>
      </c>
      <c r="Q53" s="192">
        <v>2</v>
      </c>
      <c r="R53" s="228">
        <v>2</v>
      </c>
      <c r="S53" s="191"/>
      <c r="T53" s="39"/>
      <c r="U53" s="223">
        <v>3</v>
      </c>
      <c r="V53" s="4"/>
      <c r="W53" s="9"/>
      <c r="X53" s="230">
        <f t="shared" si="0"/>
        <v>6</v>
      </c>
      <c r="Y53" s="231">
        <f t="shared" si="1"/>
        <v>12</v>
      </c>
      <c r="Z53" s="41">
        <f t="shared" si="2"/>
        <v>6</v>
      </c>
      <c r="AA53" s="234">
        <f t="shared" si="3"/>
        <v>2</v>
      </c>
      <c r="AB53" s="235">
        <f t="shared" si="4"/>
        <v>7</v>
      </c>
      <c r="AC53" s="236" t="e">
        <f>R53+#REF!</f>
        <v>#REF!</v>
      </c>
      <c r="AD53" s="510">
        <f t="shared" si="5"/>
        <v>20</v>
      </c>
      <c r="AE53" s="11">
        <f t="shared" si="6"/>
        <v>13</v>
      </c>
    </row>
    <row r="54" spans="1:31" ht="16.5" thickBot="1">
      <c r="A54" s="259">
        <v>42</v>
      </c>
      <c r="B54" s="262">
        <v>1801360208</v>
      </c>
      <c r="C54" s="261" t="s">
        <v>248</v>
      </c>
      <c r="D54" s="202">
        <v>2</v>
      </c>
      <c r="E54" s="203">
        <v>2</v>
      </c>
      <c r="F54" s="203">
        <v>2</v>
      </c>
      <c r="G54" s="284"/>
      <c r="H54" s="214">
        <v>2</v>
      </c>
      <c r="I54" s="215"/>
      <c r="J54" s="213">
        <v>3</v>
      </c>
      <c r="K54" s="213">
        <v>2</v>
      </c>
      <c r="L54" s="213">
        <v>4</v>
      </c>
      <c r="M54" s="203"/>
      <c r="N54" s="34">
        <v>2</v>
      </c>
      <c r="O54" s="223">
        <v>1</v>
      </c>
      <c r="P54" s="223">
        <v>0</v>
      </c>
      <c r="Q54" s="192">
        <v>0</v>
      </c>
      <c r="R54" s="228">
        <v>1</v>
      </c>
      <c r="S54" s="191">
        <v>1</v>
      </c>
      <c r="T54" s="39">
        <v>0</v>
      </c>
      <c r="U54" s="223"/>
      <c r="V54" s="4"/>
      <c r="W54" s="9"/>
      <c r="X54" s="230">
        <f t="shared" si="0"/>
        <v>6</v>
      </c>
      <c r="Y54" s="231">
        <f t="shared" si="1"/>
        <v>11</v>
      </c>
      <c r="Z54" s="41">
        <f t="shared" si="2"/>
        <v>3</v>
      </c>
      <c r="AA54" s="234">
        <f t="shared" si="3"/>
        <v>0</v>
      </c>
      <c r="AB54" s="235">
        <f t="shared" si="4"/>
        <v>2</v>
      </c>
      <c r="AC54" s="236" t="e">
        <f>R54+#REF!</f>
        <v>#REF!</v>
      </c>
      <c r="AD54" s="510">
        <f t="shared" si="5"/>
        <v>17</v>
      </c>
      <c r="AE54" s="11">
        <f t="shared" si="6"/>
        <v>5</v>
      </c>
    </row>
    <row r="55" spans="1:31" ht="16.5" thickBot="1">
      <c r="A55" s="259">
        <v>43</v>
      </c>
      <c r="B55" s="260">
        <v>1801360209</v>
      </c>
      <c r="C55" s="261" t="s">
        <v>242</v>
      </c>
      <c r="D55" s="202">
        <v>2</v>
      </c>
      <c r="E55" s="203">
        <v>2</v>
      </c>
      <c r="F55" s="203">
        <v>2</v>
      </c>
      <c r="G55" s="284"/>
      <c r="H55" s="214">
        <v>2</v>
      </c>
      <c r="I55" s="215"/>
      <c r="J55" s="213">
        <v>4</v>
      </c>
      <c r="K55" s="213">
        <v>2</v>
      </c>
      <c r="L55" s="213">
        <v>4</v>
      </c>
      <c r="M55" s="203"/>
      <c r="N55" s="34">
        <v>2</v>
      </c>
      <c r="O55" s="223">
        <v>2</v>
      </c>
      <c r="P55" s="223">
        <v>0</v>
      </c>
      <c r="Q55" s="192">
        <v>1</v>
      </c>
      <c r="R55" s="228"/>
      <c r="S55" s="191"/>
      <c r="T55" s="39"/>
      <c r="U55" s="223">
        <v>2</v>
      </c>
      <c r="V55" s="4"/>
      <c r="W55" s="9"/>
      <c r="X55" s="230">
        <f t="shared" si="0"/>
        <v>6</v>
      </c>
      <c r="Y55" s="231">
        <f t="shared" si="1"/>
        <v>12</v>
      </c>
      <c r="Z55" s="41">
        <f t="shared" si="2"/>
        <v>3</v>
      </c>
      <c r="AA55" s="234">
        <f t="shared" si="3"/>
        <v>0</v>
      </c>
      <c r="AB55" s="235">
        <f t="shared" si="4"/>
        <v>4</v>
      </c>
      <c r="AC55" s="236" t="e">
        <f>R55+#REF!</f>
        <v>#REF!</v>
      </c>
      <c r="AD55" s="510">
        <f t="shared" si="5"/>
        <v>18</v>
      </c>
      <c r="AE55" s="11">
        <f t="shared" si="6"/>
        <v>7</v>
      </c>
    </row>
    <row r="56" spans="1:31" ht="16.5" thickBot="1">
      <c r="A56" s="259">
        <v>44</v>
      </c>
      <c r="B56" s="262">
        <v>1801360210</v>
      </c>
      <c r="C56" s="261" t="s">
        <v>252</v>
      </c>
      <c r="D56" s="202">
        <v>2</v>
      </c>
      <c r="E56" s="203">
        <v>0</v>
      </c>
      <c r="F56" s="203">
        <v>2</v>
      </c>
      <c r="G56" s="284">
        <v>1</v>
      </c>
      <c r="H56" s="214">
        <v>0</v>
      </c>
      <c r="I56" s="215"/>
      <c r="J56" s="213">
        <v>2</v>
      </c>
      <c r="K56" s="213">
        <v>1</v>
      </c>
      <c r="L56" s="213">
        <v>2</v>
      </c>
      <c r="M56" s="203"/>
      <c r="N56" s="34">
        <v>1</v>
      </c>
      <c r="O56" s="223">
        <v>2</v>
      </c>
      <c r="P56" s="223">
        <v>2</v>
      </c>
      <c r="Q56" s="192">
        <v>2</v>
      </c>
      <c r="R56" s="228"/>
      <c r="S56" s="191">
        <v>1</v>
      </c>
      <c r="T56" s="39"/>
      <c r="U56" s="223">
        <v>0</v>
      </c>
      <c r="V56" s="4"/>
      <c r="W56" s="9"/>
      <c r="X56" s="230">
        <f t="shared" si="0"/>
        <v>4</v>
      </c>
      <c r="Y56" s="231">
        <f t="shared" si="1"/>
        <v>5</v>
      </c>
      <c r="Z56" s="41">
        <f t="shared" si="2"/>
        <v>3</v>
      </c>
      <c r="AA56" s="234">
        <f t="shared" si="3"/>
        <v>1</v>
      </c>
      <c r="AB56" s="235">
        <f t="shared" si="4"/>
        <v>5</v>
      </c>
      <c r="AC56" s="236" t="e">
        <f>R56+#REF!</f>
        <v>#REF!</v>
      </c>
      <c r="AD56" s="510">
        <f t="shared" si="5"/>
        <v>10</v>
      </c>
      <c r="AE56" s="11">
        <f t="shared" si="6"/>
        <v>8</v>
      </c>
    </row>
    <row r="57" spans="1:31" ht="16.5" thickBot="1">
      <c r="A57" s="259">
        <v>45</v>
      </c>
      <c r="B57" s="260">
        <v>1801360211</v>
      </c>
      <c r="C57" s="261" t="s">
        <v>217</v>
      </c>
      <c r="D57" s="202">
        <v>2</v>
      </c>
      <c r="E57" s="203">
        <v>2</v>
      </c>
      <c r="F57" s="203">
        <v>2</v>
      </c>
      <c r="G57" s="284"/>
      <c r="H57" s="214">
        <v>2</v>
      </c>
      <c r="I57" s="215"/>
      <c r="J57" s="213">
        <v>4</v>
      </c>
      <c r="K57" s="213">
        <v>4</v>
      </c>
      <c r="L57" s="213">
        <v>4</v>
      </c>
      <c r="M57" s="203"/>
      <c r="N57" s="34">
        <v>2</v>
      </c>
      <c r="O57" s="223">
        <v>2</v>
      </c>
      <c r="P57" s="223">
        <v>2</v>
      </c>
      <c r="Q57" s="192">
        <v>2</v>
      </c>
      <c r="R57" s="228"/>
      <c r="S57" s="191">
        <v>4</v>
      </c>
      <c r="T57" s="39">
        <v>4</v>
      </c>
      <c r="U57" s="223">
        <v>4</v>
      </c>
      <c r="V57" s="4"/>
      <c r="W57" s="9"/>
      <c r="X57" s="230">
        <f t="shared" si="0"/>
        <v>6</v>
      </c>
      <c r="Y57" s="231">
        <f t="shared" si="1"/>
        <v>14</v>
      </c>
      <c r="Z57" s="41">
        <f t="shared" si="2"/>
        <v>8</v>
      </c>
      <c r="AA57" s="234">
        <f t="shared" si="3"/>
        <v>0</v>
      </c>
      <c r="AB57" s="235">
        <f t="shared" si="4"/>
        <v>12</v>
      </c>
      <c r="AC57" s="236" t="e">
        <f>R57+#REF!</f>
        <v>#REF!</v>
      </c>
      <c r="AD57" s="510">
        <f t="shared" si="5"/>
        <v>20</v>
      </c>
      <c r="AE57" s="11">
        <f t="shared" si="6"/>
        <v>20</v>
      </c>
    </row>
    <row r="58" spans="1:31" ht="16.5" thickBot="1">
      <c r="A58" s="259">
        <v>46</v>
      </c>
      <c r="B58" s="262">
        <v>1801360212</v>
      </c>
      <c r="C58" s="261" t="s">
        <v>209</v>
      </c>
      <c r="D58" s="202">
        <v>2</v>
      </c>
      <c r="E58" s="203">
        <v>2</v>
      </c>
      <c r="F58" s="203">
        <v>2</v>
      </c>
      <c r="G58" s="284"/>
      <c r="H58" s="214">
        <v>2</v>
      </c>
      <c r="I58" s="215"/>
      <c r="J58" s="213">
        <v>4</v>
      </c>
      <c r="K58" s="213">
        <v>2</v>
      </c>
      <c r="L58" s="213">
        <v>4</v>
      </c>
      <c r="M58" s="203">
        <v>3</v>
      </c>
      <c r="N58" s="34">
        <v>2</v>
      </c>
      <c r="O58" s="223">
        <v>2</v>
      </c>
      <c r="P58" s="223">
        <v>2</v>
      </c>
      <c r="Q58" s="192">
        <v>2</v>
      </c>
      <c r="R58" s="228">
        <v>1</v>
      </c>
      <c r="S58" s="191">
        <v>4</v>
      </c>
      <c r="T58" s="39">
        <v>3</v>
      </c>
      <c r="U58" s="223">
        <v>3</v>
      </c>
      <c r="V58" s="4"/>
      <c r="W58" s="9"/>
      <c r="X58" s="230">
        <f t="shared" si="0"/>
        <v>9</v>
      </c>
      <c r="Y58" s="231">
        <f t="shared" si="1"/>
        <v>12</v>
      </c>
      <c r="Z58" s="41">
        <f t="shared" si="2"/>
        <v>8</v>
      </c>
      <c r="AA58" s="234">
        <f t="shared" si="3"/>
        <v>0</v>
      </c>
      <c r="AB58" s="235">
        <f t="shared" si="4"/>
        <v>11</v>
      </c>
      <c r="AC58" s="236" t="e">
        <f>R58+#REF!</f>
        <v>#REF!</v>
      </c>
      <c r="AD58" s="510">
        <f t="shared" si="5"/>
        <v>21</v>
      </c>
      <c r="AE58" s="11">
        <f t="shared" si="6"/>
        <v>19</v>
      </c>
    </row>
    <row r="59" spans="1:31" ht="16.5" thickBot="1">
      <c r="A59" s="259">
        <v>47</v>
      </c>
      <c r="B59" s="260">
        <v>1801360225</v>
      </c>
      <c r="C59" s="261" t="s">
        <v>237</v>
      </c>
      <c r="D59" s="202">
        <v>2</v>
      </c>
      <c r="E59" s="203">
        <v>1</v>
      </c>
      <c r="F59" s="203">
        <v>1</v>
      </c>
      <c r="G59" s="284">
        <v>0</v>
      </c>
      <c r="H59" s="214">
        <v>2</v>
      </c>
      <c r="I59" s="215"/>
      <c r="J59" s="213">
        <v>2</v>
      </c>
      <c r="K59" s="213"/>
      <c r="L59" s="213">
        <v>3</v>
      </c>
      <c r="M59" s="203"/>
      <c r="N59" s="34">
        <v>2</v>
      </c>
      <c r="O59" s="223">
        <v>2</v>
      </c>
      <c r="P59" s="223">
        <v>2</v>
      </c>
      <c r="Q59" s="192">
        <v>1</v>
      </c>
      <c r="R59" s="228">
        <v>1</v>
      </c>
      <c r="S59" s="191">
        <v>2</v>
      </c>
      <c r="T59" s="39">
        <v>0</v>
      </c>
      <c r="U59" s="223">
        <v>2</v>
      </c>
      <c r="V59" s="4">
        <v>0</v>
      </c>
      <c r="W59" s="9"/>
      <c r="X59" s="230">
        <f t="shared" si="0"/>
        <v>4</v>
      </c>
      <c r="Y59" s="231">
        <f t="shared" si="1"/>
        <v>7</v>
      </c>
      <c r="Z59" s="41">
        <f t="shared" si="2"/>
        <v>4</v>
      </c>
      <c r="AA59" s="234">
        <f t="shared" si="3"/>
        <v>0</v>
      </c>
      <c r="AB59" s="235">
        <f t="shared" si="4"/>
        <v>8</v>
      </c>
      <c r="AC59" s="236" t="e">
        <f>R59+#REF!</f>
        <v>#REF!</v>
      </c>
      <c r="AD59" s="510">
        <f t="shared" si="5"/>
        <v>11</v>
      </c>
      <c r="AE59" s="11">
        <f t="shared" si="6"/>
        <v>12</v>
      </c>
    </row>
    <row r="60" spans="1:31" ht="16.5" thickBot="1">
      <c r="A60" s="259">
        <v>48</v>
      </c>
      <c r="B60" s="262">
        <v>1801360213</v>
      </c>
      <c r="C60" s="261" t="s">
        <v>204</v>
      </c>
      <c r="D60" s="202">
        <v>2</v>
      </c>
      <c r="E60" s="203">
        <v>2</v>
      </c>
      <c r="F60" s="203">
        <v>2</v>
      </c>
      <c r="G60" s="284">
        <v>2</v>
      </c>
      <c r="H60" s="214">
        <v>2</v>
      </c>
      <c r="I60" s="215"/>
      <c r="J60" s="213">
        <v>4</v>
      </c>
      <c r="K60" s="213">
        <v>0</v>
      </c>
      <c r="L60" s="213">
        <v>4</v>
      </c>
      <c r="M60" s="203">
        <v>4</v>
      </c>
      <c r="N60" s="34">
        <v>2</v>
      </c>
      <c r="O60" s="223">
        <v>2</v>
      </c>
      <c r="P60" s="223">
        <v>2</v>
      </c>
      <c r="Q60" s="192">
        <v>2</v>
      </c>
      <c r="R60" s="228">
        <v>2</v>
      </c>
      <c r="S60" s="191">
        <v>4</v>
      </c>
      <c r="T60" s="39">
        <v>4</v>
      </c>
      <c r="U60" s="223">
        <v>4</v>
      </c>
      <c r="V60" s="4"/>
      <c r="W60" s="9"/>
      <c r="X60" s="230">
        <f t="shared" si="0"/>
        <v>10</v>
      </c>
      <c r="Y60" s="231">
        <f t="shared" si="1"/>
        <v>10</v>
      </c>
      <c r="Z60" s="41">
        <f t="shared" si="2"/>
        <v>10</v>
      </c>
      <c r="AA60" s="234">
        <f t="shared" si="3"/>
        <v>2</v>
      </c>
      <c r="AB60" s="235">
        <f t="shared" si="4"/>
        <v>12</v>
      </c>
      <c r="AC60" s="236" t="e">
        <f>R60+#REF!</f>
        <v>#REF!</v>
      </c>
      <c r="AD60" s="510">
        <f t="shared" si="5"/>
        <v>22</v>
      </c>
      <c r="AE60" s="11">
        <f t="shared" si="6"/>
        <v>22</v>
      </c>
    </row>
    <row r="61" spans="1:31" ht="16.5" thickBot="1">
      <c r="A61" s="259">
        <v>49</v>
      </c>
      <c r="B61" s="260">
        <v>1801360214</v>
      </c>
      <c r="C61" s="261" t="s">
        <v>207</v>
      </c>
      <c r="D61" s="202">
        <v>2</v>
      </c>
      <c r="E61" s="203">
        <v>2</v>
      </c>
      <c r="F61" s="203">
        <v>2</v>
      </c>
      <c r="G61" s="284">
        <v>2</v>
      </c>
      <c r="H61" s="214">
        <v>2</v>
      </c>
      <c r="I61" s="215"/>
      <c r="J61" s="213">
        <v>3</v>
      </c>
      <c r="K61" s="213">
        <v>2</v>
      </c>
      <c r="L61" s="213">
        <v>4</v>
      </c>
      <c r="M61" s="203">
        <v>3</v>
      </c>
      <c r="N61" s="34">
        <v>2</v>
      </c>
      <c r="O61" s="223">
        <v>2</v>
      </c>
      <c r="P61" s="223">
        <v>2</v>
      </c>
      <c r="Q61" s="192">
        <v>2</v>
      </c>
      <c r="R61" s="228">
        <v>2</v>
      </c>
      <c r="S61" s="191">
        <v>4</v>
      </c>
      <c r="T61" s="39">
        <v>1</v>
      </c>
      <c r="U61" s="223">
        <v>4</v>
      </c>
      <c r="V61" s="4">
        <v>4</v>
      </c>
      <c r="W61" s="9"/>
      <c r="X61" s="230">
        <f t="shared" si="0"/>
        <v>9</v>
      </c>
      <c r="Y61" s="231">
        <f t="shared" si="1"/>
        <v>11</v>
      </c>
      <c r="Z61" s="41">
        <f t="shared" si="2"/>
        <v>7</v>
      </c>
      <c r="AA61" s="234">
        <f t="shared" si="3"/>
        <v>6</v>
      </c>
      <c r="AB61" s="235">
        <f t="shared" si="4"/>
        <v>12</v>
      </c>
      <c r="AC61" s="236" t="e">
        <f>R61+#REF!</f>
        <v>#REF!</v>
      </c>
      <c r="AD61" s="510">
        <f t="shared" si="5"/>
        <v>22</v>
      </c>
      <c r="AE61" s="11">
        <f t="shared" si="6"/>
        <v>23</v>
      </c>
    </row>
    <row r="62" spans="1:31" ht="16.5" thickBot="1">
      <c r="A62" s="259">
        <v>50</v>
      </c>
      <c r="B62" s="262">
        <v>1801360215</v>
      </c>
      <c r="C62" s="261" t="s">
        <v>222</v>
      </c>
      <c r="D62" s="202">
        <v>2</v>
      </c>
      <c r="E62" s="203">
        <v>2</v>
      </c>
      <c r="F62" s="203">
        <v>2</v>
      </c>
      <c r="G62" s="284"/>
      <c r="H62" s="214">
        <v>2</v>
      </c>
      <c r="I62" s="215"/>
      <c r="J62" s="213">
        <v>4</v>
      </c>
      <c r="K62" s="213">
        <v>4</v>
      </c>
      <c r="L62" s="213"/>
      <c r="M62" s="203"/>
      <c r="N62" s="34">
        <v>2</v>
      </c>
      <c r="O62" s="223">
        <v>2</v>
      </c>
      <c r="P62" s="223">
        <v>2</v>
      </c>
      <c r="Q62" s="192">
        <v>1</v>
      </c>
      <c r="R62" s="228"/>
      <c r="S62" s="191"/>
      <c r="T62" s="39">
        <v>4</v>
      </c>
      <c r="U62" s="223">
        <v>2</v>
      </c>
      <c r="V62" s="4"/>
      <c r="W62" s="9"/>
      <c r="X62" s="230">
        <f t="shared" si="0"/>
        <v>6</v>
      </c>
      <c r="Y62" s="231">
        <f t="shared" si="1"/>
        <v>10</v>
      </c>
      <c r="Z62" s="41">
        <f t="shared" si="2"/>
        <v>7</v>
      </c>
      <c r="AA62" s="234">
        <f t="shared" si="3"/>
        <v>0</v>
      </c>
      <c r="AB62" s="235">
        <f t="shared" si="4"/>
        <v>6</v>
      </c>
      <c r="AC62" s="236" t="e">
        <f>R62+#REF!</f>
        <v>#REF!</v>
      </c>
      <c r="AD62" s="510">
        <f t="shared" si="5"/>
        <v>16</v>
      </c>
      <c r="AE62" s="11">
        <f t="shared" si="6"/>
        <v>13</v>
      </c>
    </row>
    <row r="63" spans="1:31" ht="16.5" thickBot="1">
      <c r="A63" s="259">
        <v>51</v>
      </c>
      <c r="B63" s="260">
        <v>1801360219</v>
      </c>
      <c r="C63" s="261" t="s">
        <v>241</v>
      </c>
      <c r="D63" s="202">
        <v>2</v>
      </c>
      <c r="E63" s="203">
        <v>2</v>
      </c>
      <c r="F63" s="203">
        <v>2</v>
      </c>
      <c r="G63" s="284">
        <v>2</v>
      </c>
      <c r="H63" s="214">
        <v>2</v>
      </c>
      <c r="I63" s="215"/>
      <c r="J63" s="213">
        <v>4</v>
      </c>
      <c r="K63" s="213">
        <v>4</v>
      </c>
      <c r="L63" s="213">
        <v>4</v>
      </c>
      <c r="M63" s="203"/>
      <c r="N63" s="34">
        <v>2</v>
      </c>
      <c r="O63" s="223">
        <v>2</v>
      </c>
      <c r="P63" s="223">
        <v>2</v>
      </c>
      <c r="Q63" s="192">
        <v>0</v>
      </c>
      <c r="R63" s="228">
        <v>1</v>
      </c>
      <c r="S63" s="191"/>
      <c r="T63" s="39">
        <v>0</v>
      </c>
      <c r="U63" s="223">
        <v>0</v>
      </c>
      <c r="V63" s="4"/>
      <c r="W63" s="9"/>
      <c r="X63" s="230">
        <f t="shared" si="0"/>
        <v>6</v>
      </c>
      <c r="Y63" s="231">
        <f t="shared" si="1"/>
        <v>14</v>
      </c>
      <c r="Z63" s="41">
        <f t="shared" si="2"/>
        <v>3</v>
      </c>
      <c r="AA63" s="234">
        <f t="shared" si="3"/>
        <v>2</v>
      </c>
      <c r="AB63" s="235">
        <f t="shared" si="4"/>
        <v>4</v>
      </c>
      <c r="AC63" s="236" t="e">
        <f>R63+#REF!</f>
        <v>#REF!</v>
      </c>
      <c r="AD63" s="510">
        <f t="shared" si="5"/>
        <v>22</v>
      </c>
      <c r="AE63" s="11">
        <f t="shared" si="6"/>
        <v>7</v>
      </c>
    </row>
    <row r="64" spans="1:31" ht="16.5" thickBot="1">
      <c r="A64" s="259">
        <v>52</v>
      </c>
      <c r="B64" s="262">
        <v>1801360220</v>
      </c>
      <c r="C64" s="261" t="s">
        <v>210</v>
      </c>
      <c r="D64" s="202">
        <v>2</v>
      </c>
      <c r="E64" s="203">
        <v>2</v>
      </c>
      <c r="F64" s="203">
        <v>2</v>
      </c>
      <c r="G64" s="284">
        <v>2</v>
      </c>
      <c r="H64" s="214">
        <v>2</v>
      </c>
      <c r="I64" s="215"/>
      <c r="J64" s="213">
        <v>4</v>
      </c>
      <c r="K64" s="213">
        <v>4</v>
      </c>
      <c r="L64" s="213">
        <v>4</v>
      </c>
      <c r="M64" s="203"/>
      <c r="N64" s="34">
        <v>2</v>
      </c>
      <c r="O64" s="223">
        <v>2</v>
      </c>
      <c r="P64" s="223">
        <v>2</v>
      </c>
      <c r="Q64" s="192">
        <v>0</v>
      </c>
      <c r="R64" s="228">
        <v>2</v>
      </c>
      <c r="S64" s="191">
        <v>4</v>
      </c>
      <c r="T64" s="39">
        <v>4</v>
      </c>
      <c r="U64" s="223">
        <v>4</v>
      </c>
      <c r="V64" s="4"/>
      <c r="W64" s="9"/>
      <c r="X64" s="230">
        <f t="shared" si="0"/>
        <v>6</v>
      </c>
      <c r="Y64" s="231">
        <f t="shared" si="1"/>
        <v>14</v>
      </c>
      <c r="Z64" s="41">
        <f t="shared" si="2"/>
        <v>8</v>
      </c>
      <c r="AA64" s="234">
        <f t="shared" si="3"/>
        <v>2</v>
      </c>
      <c r="AB64" s="235">
        <f t="shared" si="4"/>
        <v>12</v>
      </c>
      <c r="AC64" s="236" t="e">
        <f>R64+#REF!</f>
        <v>#REF!</v>
      </c>
      <c r="AD64" s="510">
        <f t="shared" si="5"/>
        <v>22</v>
      </c>
      <c r="AE64" s="11">
        <f t="shared" si="6"/>
        <v>20</v>
      </c>
    </row>
    <row r="65" spans="1:31" ht="16.5" thickBot="1">
      <c r="A65" s="259">
        <v>53</v>
      </c>
      <c r="B65" s="260">
        <v>1801360224</v>
      </c>
      <c r="C65" s="261" t="s">
        <v>231</v>
      </c>
      <c r="D65" s="202">
        <v>2</v>
      </c>
      <c r="E65" s="203"/>
      <c r="F65" s="203">
        <v>2</v>
      </c>
      <c r="G65" s="284">
        <v>2</v>
      </c>
      <c r="H65" s="214">
        <v>2</v>
      </c>
      <c r="I65" s="215"/>
      <c r="J65" s="213">
        <v>4</v>
      </c>
      <c r="K65" s="213">
        <v>1</v>
      </c>
      <c r="L65" s="213">
        <v>4</v>
      </c>
      <c r="M65" s="203"/>
      <c r="N65" s="34">
        <v>2</v>
      </c>
      <c r="O65" s="223">
        <v>2</v>
      </c>
      <c r="P65" s="223">
        <v>2</v>
      </c>
      <c r="Q65" s="192">
        <v>0</v>
      </c>
      <c r="R65" s="228">
        <v>2</v>
      </c>
      <c r="S65" s="191"/>
      <c r="T65" s="39">
        <v>3</v>
      </c>
      <c r="U65" s="223">
        <v>4</v>
      </c>
      <c r="V65" s="4">
        <v>0</v>
      </c>
      <c r="W65" s="9"/>
      <c r="X65" s="230">
        <f t="shared" si="0"/>
        <v>4</v>
      </c>
      <c r="Y65" s="231">
        <f t="shared" si="1"/>
        <v>11</v>
      </c>
      <c r="Z65" s="41">
        <f t="shared" si="2"/>
        <v>7</v>
      </c>
      <c r="AA65" s="234">
        <f t="shared" si="3"/>
        <v>2</v>
      </c>
      <c r="AB65" s="235">
        <f t="shared" si="4"/>
        <v>8</v>
      </c>
      <c r="AC65" s="236" t="e">
        <f>R65+#REF!</f>
        <v>#REF!</v>
      </c>
      <c r="AD65" s="510">
        <f t="shared" si="5"/>
        <v>17</v>
      </c>
      <c r="AE65" s="11">
        <f t="shared" si="6"/>
        <v>15</v>
      </c>
    </row>
    <row r="66" spans="1:31" ht="16.5" thickBot="1">
      <c r="A66" s="259">
        <v>54</v>
      </c>
      <c r="B66" s="262">
        <v>1801360221</v>
      </c>
      <c r="C66" s="261" t="s">
        <v>226</v>
      </c>
      <c r="D66" s="202">
        <v>2</v>
      </c>
      <c r="E66" s="203">
        <v>2</v>
      </c>
      <c r="F66" s="203">
        <v>2</v>
      </c>
      <c r="G66" s="284">
        <v>2</v>
      </c>
      <c r="H66" s="214">
        <v>2</v>
      </c>
      <c r="I66" s="215"/>
      <c r="J66" s="213">
        <v>3</v>
      </c>
      <c r="K66" s="213">
        <v>2</v>
      </c>
      <c r="L66" s="213">
        <v>4</v>
      </c>
      <c r="M66" s="203">
        <v>2</v>
      </c>
      <c r="N66" s="34">
        <v>2</v>
      </c>
      <c r="O66" s="223">
        <v>2</v>
      </c>
      <c r="P66" s="223">
        <v>2</v>
      </c>
      <c r="Q66" s="192">
        <v>2</v>
      </c>
      <c r="R66" s="228">
        <v>2</v>
      </c>
      <c r="S66" s="191">
        <v>4</v>
      </c>
      <c r="T66" s="39">
        <v>3</v>
      </c>
      <c r="U66" s="223">
        <v>3</v>
      </c>
      <c r="V66" s="4"/>
      <c r="W66" s="9"/>
      <c r="X66" s="230">
        <f t="shared" si="0"/>
        <v>8</v>
      </c>
      <c r="Y66" s="231">
        <f t="shared" si="1"/>
        <v>11</v>
      </c>
      <c r="Z66" s="41">
        <f t="shared" si="2"/>
        <v>9</v>
      </c>
      <c r="AA66" s="234">
        <f t="shared" si="3"/>
        <v>2</v>
      </c>
      <c r="AB66" s="235">
        <f t="shared" si="4"/>
        <v>11</v>
      </c>
      <c r="AC66" s="236" t="e">
        <f>R66+#REF!</f>
        <v>#REF!</v>
      </c>
      <c r="AD66" s="510">
        <f t="shared" si="5"/>
        <v>21</v>
      </c>
      <c r="AE66" s="11">
        <f t="shared" si="6"/>
        <v>20</v>
      </c>
    </row>
    <row r="67" spans="1:31" ht="16.5" thickBot="1">
      <c r="A67" s="259">
        <v>55</v>
      </c>
      <c r="B67" s="260">
        <v>1801360222</v>
      </c>
      <c r="C67" s="261" t="s">
        <v>229</v>
      </c>
      <c r="D67" s="202">
        <v>2</v>
      </c>
      <c r="E67" s="203">
        <v>2</v>
      </c>
      <c r="F67" s="203">
        <v>1</v>
      </c>
      <c r="G67" s="284">
        <v>2</v>
      </c>
      <c r="H67" s="214">
        <v>2</v>
      </c>
      <c r="I67" s="215"/>
      <c r="J67" s="213">
        <v>3</v>
      </c>
      <c r="K67" s="213">
        <v>3</v>
      </c>
      <c r="L67" s="213">
        <v>4</v>
      </c>
      <c r="M67" s="203"/>
      <c r="N67" s="34">
        <v>2</v>
      </c>
      <c r="O67" s="223">
        <v>1</v>
      </c>
      <c r="P67" s="223">
        <v>2</v>
      </c>
      <c r="Q67" s="192">
        <v>2</v>
      </c>
      <c r="R67" s="228">
        <v>2</v>
      </c>
      <c r="S67" s="191"/>
      <c r="T67" s="39">
        <v>2</v>
      </c>
      <c r="U67" s="223">
        <v>3</v>
      </c>
      <c r="V67" s="4">
        <v>3</v>
      </c>
      <c r="W67" s="9"/>
      <c r="X67" s="230">
        <f t="shared" si="0"/>
        <v>5</v>
      </c>
      <c r="Y67" s="231">
        <f t="shared" si="1"/>
        <v>12</v>
      </c>
      <c r="Z67" s="41">
        <f t="shared" si="2"/>
        <v>8</v>
      </c>
      <c r="AA67" s="234">
        <f t="shared" si="3"/>
        <v>5</v>
      </c>
      <c r="AB67" s="235">
        <f t="shared" si="4"/>
        <v>6</v>
      </c>
      <c r="AC67" s="236" t="e">
        <f>R67+#REF!</f>
        <v>#REF!</v>
      </c>
      <c r="AD67" s="510">
        <f t="shared" si="5"/>
        <v>19</v>
      </c>
      <c r="AE67" s="11">
        <f t="shared" si="6"/>
        <v>17</v>
      </c>
    </row>
    <row r="68" spans="1:31" ht="16.5" thickBot="1">
      <c r="A68" s="259">
        <v>56</v>
      </c>
      <c r="B68" s="262">
        <v>1801360223</v>
      </c>
      <c r="C68" s="261" t="s">
        <v>213</v>
      </c>
      <c r="D68" s="202">
        <v>2</v>
      </c>
      <c r="E68" s="203">
        <v>2</v>
      </c>
      <c r="F68" s="203">
        <v>2</v>
      </c>
      <c r="G68" s="284">
        <v>2</v>
      </c>
      <c r="H68" s="214">
        <v>2</v>
      </c>
      <c r="I68" s="215"/>
      <c r="J68" s="213">
        <v>4</v>
      </c>
      <c r="K68" s="213">
        <v>2</v>
      </c>
      <c r="L68" s="213">
        <v>2</v>
      </c>
      <c r="M68" s="203"/>
      <c r="N68" s="34">
        <v>2</v>
      </c>
      <c r="O68" s="223">
        <v>2</v>
      </c>
      <c r="P68" s="223">
        <v>2</v>
      </c>
      <c r="Q68" s="192">
        <v>2</v>
      </c>
      <c r="R68" s="228"/>
      <c r="S68" s="191">
        <v>1</v>
      </c>
      <c r="T68" s="39">
        <v>2</v>
      </c>
      <c r="U68" s="223">
        <v>2</v>
      </c>
      <c r="V68" s="4">
        <v>2</v>
      </c>
      <c r="W68" s="9"/>
      <c r="X68" s="230">
        <f t="shared" si="0"/>
        <v>6</v>
      </c>
      <c r="Y68" s="231">
        <f t="shared" si="1"/>
        <v>10</v>
      </c>
      <c r="Z68" s="41">
        <f t="shared" si="2"/>
        <v>6</v>
      </c>
      <c r="AA68" s="234">
        <f t="shared" si="3"/>
        <v>4</v>
      </c>
      <c r="AB68" s="235">
        <f t="shared" si="4"/>
        <v>7</v>
      </c>
      <c r="AC68" s="236" t="e">
        <f>R68+#REF!</f>
        <v>#REF!</v>
      </c>
      <c r="AD68" s="510">
        <f t="shared" si="5"/>
        <v>18</v>
      </c>
      <c r="AE68" s="11">
        <f t="shared" si="6"/>
        <v>15</v>
      </c>
    </row>
    <row r="69" spans="1:31" ht="16.5" thickBot="1">
      <c r="A69" s="259">
        <v>57</v>
      </c>
      <c r="B69" s="260">
        <v>1801360067</v>
      </c>
      <c r="C69" s="261" t="s">
        <v>224</v>
      </c>
      <c r="D69" s="202">
        <v>1</v>
      </c>
      <c r="E69" s="203">
        <v>1</v>
      </c>
      <c r="F69" s="203">
        <v>2</v>
      </c>
      <c r="G69" s="284">
        <v>2</v>
      </c>
      <c r="H69" s="214">
        <v>2</v>
      </c>
      <c r="I69" s="215"/>
      <c r="J69" s="213">
        <v>3</v>
      </c>
      <c r="K69" s="213">
        <v>3</v>
      </c>
      <c r="L69" s="213">
        <v>4</v>
      </c>
      <c r="M69" s="203"/>
      <c r="N69" s="34">
        <v>2</v>
      </c>
      <c r="O69" s="223">
        <v>1</v>
      </c>
      <c r="P69" s="223">
        <v>2</v>
      </c>
      <c r="Q69" s="192">
        <v>2</v>
      </c>
      <c r="R69" s="228">
        <v>2</v>
      </c>
      <c r="S69" s="191">
        <v>2</v>
      </c>
      <c r="T69" s="39"/>
      <c r="U69" s="223">
        <v>2</v>
      </c>
      <c r="V69" s="4"/>
      <c r="W69" s="9"/>
      <c r="X69" s="230">
        <f t="shared" si="0"/>
        <v>4</v>
      </c>
      <c r="Y69" s="231">
        <f t="shared" si="1"/>
        <v>12</v>
      </c>
      <c r="Z69" s="41">
        <f t="shared" si="2"/>
        <v>6</v>
      </c>
      <c r="AA69" s="234">
        <f t="shared" si="3"/>
        <v>2</v>
      </c>
      <c r="AB69" s="235">
        <f t="shared" si="4"/>
        <v>7</v>
      </c>
      <c r="AC69" s="236" t="e">
        <f>R69+#REF!</f>
        <v>#REF!</v>
      </c>
      <c r="AD69" s="510">
        <f t="shared" si="5"/>
        <v>18</v>
      </c>
      <c r="AE69" s="11">
        <f t="shared" si="6"/>
        <v>13</v>
      </c>
    </row>
    <row r="70" spans="1:31" ht="16.5" thickBot="1">
      <c r="A70" s="259">
        <v>58</v>
      </c>
      <c r="B70" s="262">
        <v>1801360053</v>
      </c>
      <c r="C70" s="261" t="s">
        <v>208</v>
      </c>
      <c r="D70" s="202">
        <v>2</v>
      </c>
      <c r="E70" s="203">
        <v>1</v>
      </c>
      <c r="F70" s="203">
        <v>2</v>
      </c>
      <c r="G70" s="284">
        <v>2</v>
      </c>
      <c r="H70" s="214">
        <v>2</v>
      </c>
      <c r="I70" s="215"/>
      <c r="J70" s="213">
        <v>4</v>
      </c>
      <c r="K70" s="213">
        <v>4</v>
      </c>
      <c r="L70" s="213">
        <v>4</v>
      </c>
      <c r="M70" s="203"/>
      <c r="N70" s="34">
        <v>2</v>
      </c>
      <c r="O70" s="223">
        <v>2</v>
      </c>
      <c r="P70" s="223">
        <v>0</v>
      </c>
      <c r="Q70" s="192">
        <v>2</v>
      </c>
      <c r="R70" s="228">
        <v>2</v>
      </c>
      <c r="S70" s="191">
        <v>2</v>
      </c>
      <c r="T70" s="39">
        <v>1</v>
      </c>
      <c r="U70" s="223">
        <v>3</v>
      </c>
      <c r="V70" s="4">
        <v>3</v>
      </c>
      <c r="W70" s="9"/>
      <c r="X70" s="230">
        <f t="shared" si="0"/>
        <v>5</v>
      </c>
      <c r="Y70" s="231">
        <f t="shared" si="1"/>
        <v>14</v>
      </c>
      <c r="Z70" s="41">
        <f t="shared" si="2"/>
        <v>7</v>
      </c>
      <c r="AA70" s="234">
        <f t="shared" si="3"/>
        <v>5</v>
      </c>
      <c r="AB70" s="235">
        <f t="shared" si="4"/>
        <v>7</v>
      </c>
      <c r="AC70" s="236" t="e">
        <f>R70+#REF!</f>
        <v>#REF!</v>
      </c>
      <c r="AD70" s="510">
        <f t="shared" si="5"/>
        <v>21</v>
      </c>
      <c r="AE70" s="11">
        <f t="shared" si="6"/>
        <v>17</v>
      </c>
    </row>
    <row r="71" spans="1:31" ht="16.5" thickBot="1">
      <c r="A71" s="259">
        <v>59</v>
      </c>
      <c r="B71" s="260">
        <v>1701360175</v>
      </c>
      <c r="C71" s="261" t="s">
        <v>212</v>
      </c>
      <c r="D71" s="202">
        <v>2</v>
      </c>
      <c r="E71" s="203">
        <v>2</v>
      </c>
      <c r="F71" s="203">
        <v>2</v>
      </c>
      <c r="G71" s="284">
        <v>2</v>
      </c>
      <c r="H71" s="214">
        <v>2</v>
      </c>
      <c r="I71" s="215"/>
      <c r="J71" s="213">
        <v>3</v>
      </c>
      <c r="K71" s="213">
        <v>3</v>
      </c>
      <c r="L71" s="213">
        <v>4</v>
      </c>
      <c r="M71" s="203">
        <v>2</v>
      </c>
      <c r="N71" s="34">
        <v>2</v>
      </c>
      <c r="O71" s="223">
        <v>2</v>
      </c>
      <c r="P71" s="223">
        <v>2</v>
      </c>
      <c r="Q71" s="192">
        <v>2</v>
      </c>
      <c r="R71" s="228">
        <v>2</v>
      </c>
      <c r="S71" s="191">
        <v>4</v>
      </c>
      <c r="T71" s="39">
        <v>4</v>
      </c>
      <c r="U71" s="223">
        <v>2</v>
      </c>
      <c r="V71" s="4"/>
      <c r="W71" s="9"/>
      <c r="X71" s="230">
        <f t="shared" si="0"/>
        <v>8</v>
      </c>
      <c r="Y71" s="231">
        <f t="shared" si="1"/>
        <v>12</v>
      </c>
      <c r="Z71" s="41">
        <f t="shared" si="2"/>
        <v>10</v>
      </c>
      <c r="AA71" s="234">
        <f t="shared" si="3"/>
        <v>2</v>
      </c>
      <c r="AB71" s="235">
        <f t="shared" si="4"/>
        <v>10</v>
      </c>
      <c r="AC71" s="236" t="e">
        <f>R71+#REF!</f>
        <v>#REF!</v>
      </c>
      <c r="AD71" s="510">
        <f t="shared" si="5"/>
        <v>22</v>
      </c>
      <c r="AE71" s="11">
        <f t="shared" si="6"/>
        <v>20</v>
      </c>
    </row>
    <row r="72" spans="1:31" ht="16.5" thickBot="1">
      <c r="A72" s="259">
        <v>60</v>
      </c>
      <c r="B72" s="262">
        <v>1701360282</v>
      </c>
      <c r="C72" s="261" t="s">
        <v>258</v>
      </c>
      <c r="D72" s="202">
        <v>1</v>
      </c>
      <c r="E72" s="203"/>
      <c r="F72" s="203">
        <v>1</v>
      </c>
      <c r="G72" s="284"/>
      <c r="H72" s="214">
        <v>2</v>
      </c>
      <c r="I72" s="215"/>
      <c r="J72" s="213">
        <v>1</v>
      </c>
      <c r="K72" s="213"/>
      <c r="L72" s="213"/>
      <c r="M72" s="203"/>
      <c r="N72" s="34">
        <v>0</v>
      </c>
      <c r="O72" s="223">
        <v>0</v>
      </c>
      <c r="P72" s="223"/>
      <c r="Q72" s="192"/>
      <c r="R72" s="228"/>
      <c r="S72" s="191">
        <v>0</v>
      </c>
      <c r="T72" s="39">
        <v>0</v>
      </c>
      <c r="U72" s="223">
        <v>0</v>
      </c>
      <c r="V72" s="4"/>
      <c r="W72" s="9"/>
      <c r="X72" s="230">
        <f t="shared" si="0"/>
        <v>2</v>
      </c>
      <c r="Y72" s="231">
        <f t="shared" si="1"/>
        <v>3</v>
      </c>
      <c r="Z72" s="41">
        <f t="shared" si="2"/>
        <v>0</v>
      </c>
      <c r="AA72" s="234">
        <f t="shared" si="3"/>
        <v>0</v>
      </c>
      <c r="AB72" s="235">
        <f t="shared" si="4"/>
        <v>0</v>
      </c>
      <c r="AC72" s="236" t="e">
        <f>R72+#REF!</f>
        <v>#REF!</v>
      </c>
      <c r="AD72" s="510">
        <f t="shared" si="5"/>
        <v>5</v>
      </c>
      <c r="AE72" s="11">
        <f t="shared" si="6"/>
        <v>0</v>
      </c>
    </row>
    <row r="73" spans="1:31" ht="16.5" thickBot="1">
      <c r="A73" s="259">
        <v>61</v>
      </c>
      <c r="B73" s="260">
        <v>1901360006</v>
      </c>
      <c r="C73" s="261" t="s">
        <v>262</v>
      </c>
      <c r="D73" s="202">
        <v>2</v>
      </c>
      <c r="E73" s="203"/>
      <c r="F73" s="203"/>
      <c r="G73" s="284"/>
      <c r="H73" s="214"/>
      <c r="I73" s="215"/>
      <c r="J73" s="213">
        <v>1</v>
      </c>
      <c r="K73" s="213"/>
      <c r="L73" s="213"/>
      <c r="M73" s="203">
        <v>1</v>
      </c>
      <c r="N73" s="34">
        <v>0</v>
      </c>
      <c r="O73" s="223"/>
      <c r="P73" s="223"/>
      <c r="Q73" s="192"/>
      <c r="R73" s="228"/>
      <c r="S73" s="191"/>
      <c r="T73" s="39">
        <v>1</v>
      </c>
      <c r="U73" s="223">
        <v>1</v>
      </c>
      <c r="V73" s="4"/>
      <c r="W73" s="9"/>
      <c r="X73" s="230">
        <f t="shared" si="0"/>
        <v>3</v>
      </c>
      <c r="Y73" s="231">
        <f t="shared" si="1"/>
        <v>1</v>
      </c>
      <c r="Z73" s="41">
        <f t="shared" si="2"/>
        <v>1</v>
      </c>
      <c r="AA73" s="234">
        <f t="shared" si="3"/>
        <v>0</v>
      </c>
      <c r="AB73" s="235">
        <f t="shared" si="4"/>
        <v>1</v>
      </c>
      <c r="AC73" s="236" t="e">
        <f>R73+#REF!</f>
        <v>#REF!</v>
      </c>
      <c r="AD73" s="510">
        <f t="shared" si="5"/>
        <v>4</v>
      </c>
      <c r="AE73" s="11">
        <f t="shared" si="6"/>
        <v>2</v>
      </c>
    </row>
    <row r="74" spans="1:31" ht="16.5" thickBot="1">
      <c r="A74" s="259">
        <v>62</v>
      </c>
      <c r="B74" s="262">
        <v>1901360019</v>
      </c>
      <c r="C74" s="261" t="s">
        <v>253</v>
      </c>
      <c r="D74" s="202">
        <v>2</v>
      </c>
      <c r="E74" s="203">
        <v>2</v>
      </c>
      <c r="F74" s="203">
        <v>2</v>
      </c>
      <c r="G74" s="284"/>
      <c r="H74" s="214">
        <v>2</v>
      </c>
      <c r="I74" s="215"/>
      <c r="J74" s="213">
        <v>2</v>
      </c>
      <c r="K74" s="213">
        <v>1</v>
      </c>
      <c r="L74" s="213"/>
      <c r="M74" s="203">
        <v>3</v>
      </c>
      <c r="N74" s="34">
        <v>2</v>
      </c>
      <c r="O74" s="223">
        <v>1</v>
      </c>
      <c r="P74" s="223">
        <v>0</v>
      </c>
      <c r="Q74" s="192">
        <v>2</v>
      </c>
      <c r="R74" s="228"/>
      <c r="S74" s="191"/>
      <c r="T74" s="39">
        <v>1</v>
      </c>
      <c r="U74" s="223">
        <v>1</v>
      </c>
      <c r="V74" s="4"/>
      <c r="W74" s="9"/>
      <c r="X74" s="230">
        <f t="shared" si="0"/>
        <v>9</v>
      </c>
      <c r="Y74" s="231">
        <f t="shared" si="1"/>
        <v>5</v>
      </c>
      <c r="Z74" s="41">
        <f t="shared" si="2"/>
        <v>5</v>
      </c>
      <c r="AA74" s="234">
        <f t="shared" si="3"/>
        <v>0</v>
      </c>
      <c r="AB74" s="235">
        <f t="shared" si="4"/>
        <v>2</v>
      </c>
      <c r="AC74" s="236" t="e">
        <f>R74+#REF!</f>
        <v>#REF!</v>
      </c>
      <c r="AD74" s="510">
        <f t="shared" si="5"/>
        <v>14</v>
      </c>
      <c r="AE74" s="11">
        <f t="shared" si="6"/>
        <v>7</v>
      </c>
    </row>
    <row r="75" spans="1:31" ht="16.5" thickBot="1">
      <c r="A75" s="259">
        <v>63</v>
      </c>
      <c r="B75" s="260">
        <v>1901360007</v>
      </c>
      <c r="C75" s="261" t="s">
        <v>257</v>
      </c>
      <c r="D75" s="202">
        <v>2</v>
      </c>
      <c r="E75" s="203">
        <v>2</v>
      </c>
      <c r="F75" s="203">
        <v>2</v>
      </c>
      <c r="G75" s="284">
        <v>2</v>
      </c>
      <c r="H75" s="214"/>
      <c r="I75" s="215"/>
      <c r="J75" s="213">
        <v>1</v>
      </c>
      <c r="K75" s="213">
        <v>2</v>
      </c>
      <c r="L75" s="213">
        <v>1</v>
      </c>
      <c r="M75" s="203">
        <v>3</v>
      </c>
      <c r="N75" s="34">
        <v>1</v>
      </c>
      <c r="O75" s="223">
        <v>0</v>
      </c>
      <c r="P75" s="223">
        <v>1</v>
      </c>
      <c r="Q75" s="192">
        <v>0</v>
      </c>
      <c r="R75" s="228">
        <v>0</v>
      </c>
      <c r="S75" s="191">
        <v>0</v>
      </c>
      <c r="T75" s="39">
        <v>0</v>
      </c>
      <c r="U75" s="223">
        <v>1</v>
      </c>
      <c r="V75" s="4"/>
      <c r="W75" s="9"/>
      <c r="X75" s="230">
        <f t="shared" si="0"/>
        <v>9</v>
      </c>
      <c r="Y75" s="231">
        <f t="shared" si="1"/>
        <v>4</v>
      </c>
      <c r="Z75" s="41">
        <f t="shared" si="2"/>
        <v>1</v>
      </c>
      <c r="AA75" s="234">
        <f t="shared" si="3"/>
        <v>2</v>
      </c>
      <c r="AB75" s="235">
        <f t="shared" si="4"/>
        <v>2</v>
      </c>
      <c r="AC75" s="236" t="e">
        <f>R75+#REF!</f>
        <v>#REF!</v>
      </c>
      <c r="AD75" s="510">
        <f t="shared" si="5"/>
        <v>15</v>
      </c>
      <c r="AE75" s="11">
        <f t="shared" si="6"/>
        <v>3</v>
      </c>
    </row>
    <row r="76" spans="1:31" ht="16.5" thickBot="1">
      <c r="A76" s="259">
        <v>64</v>
      </c>
      <c r="B76" s="262">
        <v>1901360008</v>
      </c>
      <c r="C76" s="261" t="s">
        <v>249</v>
      </c>
      <c r="D76" s="202"/>
      <c r="E76" s="203">
        <v>2</v>
      </c>
      <c r="F76" s="203">
        <v>2</v>
      </c>
      <c r="G76" s="284">
        <v>2</v>
      </c>
      <c r="H76" s="214">
        <v>2</v>
      </c>
      <c r="I76" s="215"/>
      <c r="J76" s="213">
        <v>2</v>
      </c>
      <c r="K76" s="213">
        <v>2</v>
      </c>
      <c r="L76" s="213">
        <v>1</v>
      </c>
      <c r="M76" s="203">
        <v>2</v>
      </c>
      <c r="N76" s="34">
        <v>2</v>
      </c>
      <c r="O76" s="223">
        <v>2</v>
      </c>
      <c r="P76" s="223"/>
      <c r="Q76" s="192">
        <v>1</v>
      </c>
      <c r="R76" s="228"/>
      <c r="S76" s="191"/>
      <c r="T76" s="39">
        <v>1</v>
      </c>
      <c r="U76" s="223">
        <v>3</v>
      </c>
      <c r="V76" s="4"/>
      <c r="W76" s="9"/>
      <c r="X76" s="230">
        <f t="shared" si="0"/>
        <v>6</v>
      </c>
      <c r="Y76" s="231">
        <f t="shared" si="1"/>
        <v>7</v>
      </c>
      <c r="Z76" s="41">
        <f t="shared" si="2"/>
        <v>4</v>
      </c>
      <c r="AA76" s="234">
        <f t="shared" si="3"/>
        <v>2</v>
      </c>
      <c r="AB76" s="235">
        <f t="shared" si="4"/>
        <v>5</v>
      </c>
      <c r="AC76" s="236" t="e">
        <f>R76+#REF!</f>
        <v>#REF!</v>
      </c>
      <c r="AD76" s="510">
        <f t="shared" si="5"/>
        <v>15</v>
      </c>
      <c r="AE76" s="11">
        <f t="shared" si="6"/>
        <v>9</v>
      </c>
    </row>
    <row r="77" spans="1:31" ht="16.5" thickBot="1">
      <c r="A77" s="259">
        <v>65</v>
      </c>
      <c r="B77" s="260">
        <v>1901360009</v>
      </c>
      <c r="C77" s="261" t="s">
        <v>261</v>
      </c>
      <c r="D77" s="202">
        <v>0</v>
      </c>
      <c r="E77" s="203"/>
      <c r="F77" s="203">
        <v>1</v>
      </c>
      <c r="G77" s="284"/>
      <c r="H77" s="214">
        <v>2</v>
      </c>
      <c r="I77" s="215"/>
      <c r="J77" s="213">
        <v>3</v>
      </c>
      <c r="K77" s="213">
        <v>0</v>
      </c>
      <c r="L77" s="213">
        <v>4</v>
      </c>
      <c r="M77" s="203"/>
      <c r="N77" s="34"/>
      <c r="O77" s="223">
        <v>1</v>
      </c>
      <c r="P77" s="223"/>
      <c r="Q77" s="192">
        <v>0</v>
      </c>
      <c r="R77" s="228"/>
      <c r="S77" s="191"/>
      <c r="T77" s="39"/>
      <c r="U77" s="223">
        <v>2</v>
      </c>
      <c r="V77" s="129"/>
      <c r="W77" s="130"/>
      <c r="X77" s="230">
        <f t="shared" ref="X77:X78" si="7">D77+E77+F77+M77</f>
        <v>1</v>
      </c>
      <c r="Y77" s="231">
        <f t="shared" ref="Y77:Y78" si="8">H77+J77+K77+L77</f>
        <v>9</v>
      </c>
      <c r="Z77" s="41">
        <f t="shared" ref="Z77:Z78" si="9">N77+Q77+R77+T77</f>
        <v>0</v>
      </c>
      <c r="AA77" s="234">
        <f t="shared" ref="AA77:AA78" si="10">G77+V77</f>
        <v>0</v>
      </c>
      <c r="AB77" s="235">
        <f t="shared" ref="AB77:AB78" si="11">O77+P77+S77+U77</f>
        <v>3</v>
      </c>
      <c r="AC77" s="236" t="e">
        <f>R77+#REF!</f>
        <v>#REF!</v>
      </c>
      <c r="AD77" s="510">
        <f t="shared" ref="AD77:AD78" si="12">SUM(D77:M77)</f>
        <v>10</v>
      </c>
      <c r="AE77" s="133">
        <f>SUM(N77:W77)</f>
        <v>3</v>
      </c>
    </row>
    <row r="78" spans="1:31" ht="16.5" thickBot="1">
      <c r="A78" s="259">
        <v>66</v>
      </c>
      <c r="B78" s="262">
        <v>1901360010</v>
      </c>
      <c r="C78" s="261" t="s">
        <v>259</v>
      </c>
      <c r="D78" s="202">
        <v>1</v>
      </c>
      <c r="E78" s="203">
        <v>0</v>
      </c>
      <c r="F78" s="203">
        <v>1</v>
      </c>
      <c r="G78" s="284">
        <v>2</v>
      </c>
      <c r="H78" s="214">
        <v>2</v>
      </c>
      <c r="I78" s="215"/>
      <c r="J78" s="213">
        <v>2</v>
      </c>
      <c r="K78" s="213">
        <v>0</v>
      </c>
      <c r="L78" s="213"/>
      <c r="M78" s="203"/>
      <c r="N78" s="34">
        <v>1</v>
      </c>
      <c r="O78" s="223">
        <v>0</v>
      </c>
      <c r="P78" s="223">
        <v>0</v>
      </c>
      <c r="Q78" s="192">
        <v>1</v>
      </c>
      <c r="R78" s="228"/>
      <c r="S78" s="191"/>
      <c r="T78" s="39">
        <v>0</v>
      </c>
      <c r="U78" s="223"/>
      <c r="V78" s="129"/>
      <c r="W78" s="130"/>
      <c r="X78" s="230">
        <f t="shared" si="7"/>
        <v>2</v>
      </c>
      <c r="Y78" s="231">
        <f t="shared" si="8"/>
        <v>4</v>
      </c>
      <c r="Z78" s="41">
        <f t="shared" si="9"/>
        <v>2</v>
      </c>
      <c r="AA78" s="234">
        <f t="shared" si="10"/>
        <v>2</v>
      </c>
      <c r="AB78" s="235">
        <f t="shared" si="11"/>
        <v>0</v>
      </c>
      <c r="AC78" s="236" t="e">
        <f>R78+#REF!</f>
        <v>#REF!</v>
      </c>
      <c r="AD78" s="510">
        <f t="shared" si="12"/>
        <v>8</v>
      </c>
      <c r="AE78" s="270">
        <f>SUM(N78:W78)</f>
        <v>2</v>
      </c>
    </row>
    <row r="79" spans="1:31" ht="15.75" thickBot="1">
      <c r="A79" s="10"/>
      <c r="B79" s="10"/>
      <c r="C79" s="10"/>
      <c r="D79" s="202"/>
      <c r="E79" s="203"/>
      <c r="F79" s="203"/>
      <c r="G79" s="284"/>
      <c r="H79" s="214"/>
      <c r="I79" s="215"/>
      <c r="J79" s="213"/>
      <c r="K79" s="213"/>
      <c r="L79" s="213"/>
      <c r="M79" s="203"/>
      <c r="N79" s="34"/>
      <c r="O79" s="223"/>
      <c r="P79" s="223"/>
      <c r="Q79" s="192"/>
      <c r="R79" s="228"/>
      <c r="S79" s="191"/>
      <c r="T79" s="39"/>
      <c r="U79" s="223"/>
      <c r="V79" s="129"/>
      <c r="W79" s="130"/>
      <c r="X79" s="202"/>
      <c r="Y79" s="232"/>
      <c r="Z79" s="39"/>
      <c r="AA79" s="223"/>
      <c r="AB79" s="192"/>
      <c r="AC79" s="206"/>
      <c r="AD79" s="133"/>
      <c r="AE79" s="133"/>
    </row>
    <row r="80" spans="1:31" ht="15.75" thickBot="1">
      <c r="A80" s="10"/>
      <c r="B80" s="10"/>
      <c r="C80" s="10"/>
      <c r="D80" s="202"/>
      <c r="E80" s="203"/>
      <c r="F80" s="203"/>
      <c r="G80" s="284"/>
      <c r="H80" s="214"/>
      <c r="I80" s="215"/>
      <c r="J80" s="213"/>
      <c r="K80" s="213"/>
      <c r="L80" s="213"/>
      <c r="M80" s="203"/>
      <c r="N80" s="34"/>
      <c r="O80" s="223"/>
      <c r="P80" s="223"/>
      <c r="Q80" s="192"/>
      <c r="R80" s="228"/>
      <c r="S80" s="191"/>
      <c r="T80" s="39"/>
      <c r="U80" s="223"/>
      <c r="V80" s="129"/>
      <c r="W80" s="130"/>
      <c r="X80" s="202"/>
      <c r="Y80" s="232"/>
      <c r="Z80" s="39"/>
      <c r="AA80" s="223"/>
      <c r="AB80" s="192"/>
      <c r="AC80" s="206"/>
      <c r="AD80" s="133"/>
      <c r="AE80" s="133"/>
    </row>
    <row r="81" spans="1:31" ht="15.75" thickBot="1">
      <c r="A81" s="10"/>
      <c r="B81" s="10"/>
      <c r="C81" s="10"/>
      <c r="D81" s="202"/>
      <c r="E81" s="203"/>
      <c r="F81" s="203"/>
      <c r="G81" s="284"/>
      <c r="H81" s="214"/>
      <c r="I81" s="215"/>
      <c r="J81" s="213"/>
      <c r="K81" s="213"/>
      <c r="L81" s="213"/>
      <c r="M81" s="203"/>
      <c r="N81" s="34"/>
      <c r="O81" s="223"/>
      <c r="P81" s="223"/>
      <c r="Q81" s="192"/>
      <c r="R81" s="228"/>
      <c r="S81" s="191"/>
      <c r="T81" s="39"/>
      <c r="U81" s="223"/>
      <c r="V81" s="129"/>
      <c r="W81" s="130"/>
      <c r="X81" s="202"/>
      <c r="Y81" s="232"/>
      <c r="Z81" s="39"/>
      <c r="AA81" s="223"/>
      <c r="AB81" s="192"/>
      <c r="AC81" s="206"/>
      <c r="AD81" s="133"/>
      <c r="AE81" s="133"/>
    </row>
    <row r="82" spans="1:31" ht="15.75" thickBot="1">
      <c r="A82" s="10"/>
      <c r="B82" s="10"/>
      <c r="C82" s="10"/>
      <c r="D82" s="202"/>
      <c r="E82" s="203"/>
      <c r="F82" s="203"/>
      <c r="G82" s="284"/>
      <c r="H82" s="214"/>
      <c r="I82" s="215"/>
      <c r="J82" s="213"/>
      <c r="K82" s="213"/>
      <c r="L82" s="213"/>
      <c r="M82" s="203"/>
      <c r="N82" s="34"/>
      <c r="O82" s="223"/>
      <c r="P82" s="223"/>
      <c r="Q82" s="192"/>
      <c r="R82" s="228"/>
      <c r="S82" s="191"/>
      <c r="T82" s="39"/>
      <c r="U82" s="223"/>
      <c r="V82" s="129"/>
      <c r="W82" s="130"/>
      <c r="X82" s="202"/>
      <c r="Y82" s="232"/>
      <c r="Z82" s="39"/>
      <c r="AA82" s="223"/>
      <c r="AB82" s="192"/>
      <c r="AC82" s="206"/>
      <c r="AD82" s="133"/>
      <c r="AE82" s="133"/>
    </row>
    <row r="83" spans="1:31" ht="15.75" thickBot="1">
      <c r="A83" s="10"/>
      <c r="B83" s="10"/>
      <c r="C83" s="10"/>
      <c r="D83" s="202"/>
      <c r="E83" s="203"/>
      <c r="F83" s="203"/>
      <c r="G83" s="284"/>
      <c r="H83" s="214"/>
      <c r="I83" s="215"/>
      <c r="J83" s="213"/>
      <c r="K83" s="213"/>
      <c r="L83" s="213"/>
      <c r="M83" s="203"/>
      <c r="N83" s="34"/>
      <c r="O83" s="223"/>
      <c r="P83" s="223"/>
      <c r="Q83" s="192"/>
      <c r="R83" s="228"/>
      <c r="S83" s="191"/>
      <c r="T83" s="39"/>
      <c r="U83" s="223"/>
      <c r="V83" s="129"/>
      <c r="W83" s="130"/>
      <c r="X83" s="202"/>
      <c r="Y83" s="232"/>
      <c r="Z83" s="39"/>
      <c r="AA83" s="223"/>
      <c r="AB83" s="192"/>
      <c r="AC83" s="206"/>
      <c r="AD83" s="133"/>
      <c r="AE83" s="133"/>
    </row>
    <row r="84" spans="1:31" ht="15.75" thickBot="1">
      <c r="A84" s="12"/>
      <c r="B84" s="12"/>
      <c r="C84" s="12"/>
      <c r="D84" s="204"/>
      <c r="E84" s="205"/>
      <c r="F84" s="205"/>
      <c r="G84" s="284"/>
      <c r="H84" s="217"/>
      <c r="I84" s="218"/>
      <c r="J84" s="213"/>
      <c r="K84" s="216"/>
      <c r="L84" s="216"/>
      <c r="M84" s="203"/>
      <c r="N84" s="35"/>
      <c r="O84" s="224"/>
      <c r="P84" s="224"/>
      <c r="Q84" s="194"/>
      <c r="R84" s="229"/>
      <c r="S84" s="193"/>
      <c r="T84" s="40"/>
      <c r="U84" s="224"/>
      <c r="V84" s="131"/>
      <c r="W84" s="132"/>
      <c r="X84" s="204"/>
      <c r="Y84" s="233"/>
      <c r="Z84" s="40"/>
      <c r="AA84" s="224"/>
      <c r="AB84" s="194"/>
      <c r="AC84" s="207"/>
      <c r="AD84" s="134"/>
      <c r="AE84" s="134"/>
    </row>
    <row r="85" spans="1:31" ht="15" customHeight="1" thickBot="1">
      <c r="A85" s="13"/>
      <c r="M85" s="203"/>
      <c r="N85" s="337" t="s">
        <v>33</v>
      </c>
      <c r="O85" s="338"/>
      <c r="P85" s="338"/>
      <c r="Q85" s="338"/>
      <c r="R85" s="338"/>
      <c r="S85" s="338"/>
      <c r="T85" s="338"/>
      <c r="U85" s="338"/>
      <c r="V85" s="338"/>
      <c r="W85" s="339"/>
      <c r="X85" s="340">
        <f t="shared" ref="X85:AC85" si="13">0.4*X12</f>
        <v>4</v>
      </c>
      <c r="Y85" s="342">
        <f t="shared" si="13"/>
        <v>5.6000000000000005</v>
      </c>
      <c r="Z85" s="344">
        <f t="shared" si="13"/>
        <v>4</v>
      </c>
      <c r="AA85" s="346">
        <f t="shared" si="13"/>
        <v>2.4000000000000004</v>
      </c>
      <c r="AB85" s="324">
        <f t="shared" si="13"/>
        <v>4.8000000000000007</v>
      </c>
      <c r="AC85" s="326" t="e">
        <f t="shared" si="13"/>
        <v>#REF!</v>
      </c>
      <c r="AD85" s="322"/>
      <c r="AE85" s="322"/>
    </row>
    <row r="86" spans="1:31" ht="8.25" customHeight="1" thickBot="1">
      <c r="A86" s="13"/>
      <c r="N86" s="337"/>
      <c r="O86" s="338"/>
      <c r="P86" s="338"/>
      <c r="Q86" s="338"/>
      <c r="R86" s="338"/>
      <c r="S86" s="338"/>
      <c r="T86" s="338"/>
      <c r="U86" s="338"/>
      <c r="V86" s="338"/>
      <c r="W86" s="339"/>
      <c r="X86" s="341"/>
      <c r="Y86" s="343"/>
      <c r="Z86" s="345"/>
      <c r="AA86" s="347"/>
      <c r="AB86" s="325"/>
      <c r="AC86" s="327"/>
      <c r="AD86" s="323"/>
      <c r="AE86" s="323"/>
    </row>
    <row r="87" spans="1:31" ht="15.75" thickBot="1">
      <c r="A87" s="13"/>
      <c r="N87" s="311" t="s">
        <v>28</v>
      </c>
      <c r="O87" s="312"/>
      <c r="P87" s="312"/>
      <c r="Q87" s="312"/>
      <c r="R87" s="312"/>
      <c r="S87" s="312"/>
      <c r="T87" s="312"/>
      <c r="U87" s="312"/>
      <c r="V87" s="312"/>
      <c r="W87" s="313"/>
      <c r="X87" s="351">
        <f t="shared" ref="X87:AC87" si="14">COUNTIF(X13:X77,"&gt;=" &amp;X85)</f>
        <v>59</v>
      </c>
      <c r="Y87" s="353">
        <f t="shared" si="14"/>
        <v>58</v>
      </c>
      <c r="Z87" s="355">
        <f t="shared" si="14"/>
        <v>48</v>
      </c>
      <c r="AA87" s="357">
        <f t="shared" si="14"/>
        <v>16</v>
      </c>
      <c r="AB87" s="358">
        <f t="shared" si="14"/>
        <v>37</v>
      </c>
      <c r="AC87" s="359">
        <f t="shared" si="14"/>
        <v>65</v>
      </c>
      <c r="AD87" s="323"/>
      <c r="AE87" s="323"/>
    </row>
    <row r="88" spans="1:31" ht="9" customHeight="1" thickBot="1">
      <c r="N88" s="314"/>
      <c r="O88" s="315"/>
      <c r="P88" s="315"/>
      <c r="Q88" s="315"/>
      <c r="R88" s="315"/>
      <c r="S88" s="315"/>
      <c r="T88" s="315"/>
      <c r="U88" s="315"/>
      <c r="V88" s="315"/>
      <c r="W88" s="316"/>
      <c r="X88" s="352"/>
      <c r="Y88" s="354"/>
      <c r="Z88" s="356"/>
      <c r="AA88" s="347"/>
      <c r="AB88" s="325"/>
      <c r="AC88" s="327"/>
      <c r="AD88" s="323"/>
      <c r="AE88" s="323"/>
    </row>
    <row r="91" spans="1:31" ht="15.75" thickBot="1"/>
    <row r="92" spans="1:31" ht="43.5" customHeight="1" thickBot="1">
      <c r="B92" s="372" t="s">
        <v>34</v>
      </c>
      <c r="C92" s="373"/>
      <c r="D92" s="373"/>
      <c r="E92" s="374"/>
      <c r="F92" s="360" t="s">
        <v>38</v>
      </c>
      <c r="G92" s="360"/>
      <c r="H92" s="361"/>
      <c r="I92" s="271" t="s">
        <v>39</v>
      </c>
      <c r="J92" s="272"/>
    </row>
    <row r="93" spans="1:31">
      <c r="B93" s="363" t="s">
        <v>35</v>
      </c>
      <c r="C93" s="366" t="s">
        <v>44</v>
      </c>
      <c r="D93" s="366"/>
      <c r="E93" s="367"/>
      <c r="F93" s="375">
        <v>66</v>
      </c>
      <c r="G93" s="366"/>
      <c r="H93" s="18">
        <f>0.2*F93</f>
        <v>13.200000000000001</v>
      </c>
      <c r="I93" s="273">
        <v>1</v>
      </c>
      <c r="J93" s="274"/>
    </row>
    <row r="94" spans="1:31">
      <c r="B94" s="364"/>
      <c r="C94" s="368" t="s">
        <v>36</v>
      </c>
      <c r="D94" s="368"/>
      <c r="E94" s="369"/>
      <c r="F94" s="376"/>
      <c r="G94" s="368"/>
      <c r="H94" s="19">
        <f>0.4*F93</f>
        <v>26.400000000000002</v>
      </c>
      <c r="I94" s="275">
        <v>2</v>
      </c>
      <c r="J94" s="276"/>
    </row>
    <row r="95" spans="1:31" ht="15.75" thickBot="1">
      <c r="B95" s="365"/>
      <c r="C95" s="370" t="s">
        <v>37</v>
      </c>
      <c r="D95" s="370"/>
      <c r="E95" s="371"/>
      <c r="F95" s="377"/>
      <c r="G95" s="370"/>
      <c r="H95" s="20">
        <f>0.6*F93</f>
        <v>39.6</v>
      </c>
      <c r="I95" s="277">
        <v>3</v>
      </c>
      <c r="J95" s="278"/>
      <c r="V95" s="1" t="s">
        <v>32</v>
      </c>
    </row>
    <row r="96" spans="1:31">
      <c r="H96" s="362"/>
      <c r="I96" s="362"/>
      <c r="J96" s="362"/>
    </row>
    <row r="97" spans="3:31" ht="15.75" thickBot="1">
      <c r="H97" s="362"/>
      <c r="I97" s="362"/>
      <c r="J97" s="362"/>
    </row>
    <row r="98" spans="3:31" ht="24" customHeight="1">
      <c r="C98" s="23" t="s">
        <v>45</v>
      </c>
      <c r="D98" s="24" t="s">
        <v>25</v>
      </c>
      <c r="E98" s="24" t="s">
        <v>27</v>
      </c>
      <c r="F98" s="24" t="s">
        <v>26</v>
      </c>
      <c r="G98" s="24" t="s">
        <v>41</v>
      </c>
      <c r="H98" s="24" t="s">
        <v>42</v>
      </c>
      <c r="I98" s="25" t="s">
        <v>43</v>
      </c>
    </row>
    <row r="99" spans="3:31" ht="23.25" customHeight="1" thickBot="1">
      <c r="C99" s="26" t="s">
        <v>40</v>
      </c>
      <c r="D99" s="27">
        <f t="shared" ref="D99:I99" si="15">IF(X87&gt;=$H95,3,IF(X87&gt;=$H94,2,IF(X87&gt;=$H93,1,0)))</f>
        <v>3</v>
      </c>
      <c r="E99" s="27">
        <f t="shared" si="15"/>
        <v>3</v>
      </c>
      <c r="F99" s="27">
        <f t="shared" si="15"/>
        <v>3</v>
      </c>
      <c r="G99" s="27">
        <f t="shared" si="15"/>
        <v>1</v>
      </c>
      <c r="H99" s="27">
        <f t="shared" si="15"/>
        <v>2</v>
      </c>
      <c r="I99" s="27">
        <f t="shared" si="15"/>
        <v>3</v>
      </c>
    </row>
    <row r="104" spans="3:31" ht="24.75" customHeight="1"/>
    <row r="105" spans="3:31" ht="23.25">
      <c r="W105" s="14" t="s">
        <v>31</v>
      </c>
      <c r="X105" s="2"/>
      <c r="Y105" s="2"/>
      <c r="Z105" s="2"/>
      <c r="AA105" s="14"/>
      <c r="AB105" s="14"/>
      <c r="AC105" s="14"/>
      <c r="AD105" s="14"/>
      <c r="AE105" s="2"/>
    </row>
    <row r="106" spans="3:31" ht="18.75">
      <c r="W106" s="2"/>
      <c r="X106" s="2"/>
      <c r="Y106" s="2"/>
      <c r="Z106" s="2" t="s">
        <v>29</v>
      </c>
      <c r="AA106" s="15" t="s">
        <v>30</v>
      </c>
      <c r="AB106" s="2"/>
      <c r="AC106" s="2"/>
      <c r="AD106" s="2"/>
      <c r="AE106" s="2"/>
    </row>
    <row r="110" spans="3:31">
      <c r="F110" s="1" t="s">
        <v>46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3">
    <mergeCell ref="F92:H92"/>
    <mergeCell ref="H96:J96"/>
    <mergeCell ref="H97:J97"/>
    <mergeCell ref="B93:B95"/>
    <mergeCell ref="C93:E93"/>
    <mergeCell ref="C94:E94"/>
    <mergeCell ref="C95:E95"/>
    <mergeCell ref="B92:E92"/>
    <mergeCell ref="F93:G95"/>
    <mergeCell ref="AD9:AE11"/>
    <mergeCell ref="X87:X88"/>
    <mergeCell ref="Y87:Y88"/>
    <mergeCell ref="Z87:Z88"/>
    <mergeCell ref="AA87:AA88"/>
    <mergeCell ref="AB87:AB88"/>
    <mergeCell ref="AC87:AC88"/>
    <mergeCell ref="AD87:AD88"/>
    <mergeCell ref="AE87:AE88"/>
    <mergeCell ref="N87:W88"/>
    <mergeCell ref="X8:X11"/>
    <mergeCell ref="Y8:Y11"/>
    <mergeCell ref="AE85:AE86"/>
    <mergeCell ref="AB85:AB86"/>
    <mergeCell ref="AC85:AC86"/>
    <mergeCell ref="AD85:AD86"/>
    <mergeCell ref="Z8:Z11"/>
    <mergeCell ref="AA8:AA11"/>
    <mergeCell ref="AB8:AB11"/>
    <mergeCell ref="AC8:AC11"/>
    <mergeCell ref="N85:W86"/>
    <mergeCell ref="X85:X86"/>
    <mergeCell ref="Y85:Y86"/>
    <mergeCell ref="Z85:Z86"/>
    <mergeCell ref="AA85:AA86"/>
    <mergeCell ref="N8:W8"/>
    <mergeCell ref="N9:R9"/>
    <mergeCell ref="S9:W9"/>
    <mergeCell ref="A8:A12"/>
    <mergeCell ref="B8:B12"/>
    <mergeCell ref="C8:C12"/>
    <mergeCell ref="D9:I9"/>
    <mergeCell ref="J9:L9"/>
    <mergeCell ref="D8:L8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</sheetPr>
  <dimension ref="A1:V96"/>
  <sheetViews>
    <sheetView view="pageBreakPreview" topLeftCell="A81" zoomScale="112" zoomScaleSheetLayoutView="112" workbookViewId="0">
      <selection activeCell="E82" sqref="E82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29" customWidth="1"/>
    <col min="6" max="8" width="6.5703125" customWidth="1"/>
  </cols>
  <sheetData>
    <row r="1" spans="2:22" ht="20.25">
      <c r="B1" s="393" t="s">
        <v>47</v>
      </c>
      <c r="C1" s="393"/>
      <c r="D1" s="393"/>
      <c r="E1" s="393"/>
      <c r="F1" s="39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28" t="s">
        <v>50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>
      <c r="B3" s="1"/>
      <c r="C3" s="1"/>
      <c r="D3" s="28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>
      <c r="B4" s="1"/>
      <c r="C4" s="3" t="s">
        <v>0</v>
      </c>
      <c r="D4" s="108" t="str">
        <f>'CO_Attainment for Unit Tests'!C3</f>
        <v>Data Structure using 'C'</v>
      </c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>
      <c r="B5" s="1"/>
      <c r="C5" s="3" t="s">
        <v>1</v>
      </c>
      <c r="D5" s="4">
        <f>'CO_Attainment for Unit Tests'!C4</f>
        <v>22317</v>
      </c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19</v>
      </c>
      <c r="D6" s="108" t="str">
        <f>'CO_Attainment for Unit Tests'!C5</f>
        <v>III rd Sem (CO3I Scheme)</v>
      </c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142</v>
      </c>
      <c r="D7" s="108" t="str">
        <f>'CO_Attainment for Unit Tests'!C6</f>
        <v>2019-20</v>
      </c>
      <c r="E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10" t="s">
        <v>2</v>
      </c>
      <c r="C9" s="394" t="s">
        <v>3</v>
      </c>
      <c r="D9" s="308" t="s">
        <v>4</v>
      </c>
      <c r="E9" s="394" t="s">
        <v>186</v>
      </c>
    </row>
    <row r="10" spans="2:22" ht="15.75" thickBot="1">
      <c r="B10" s="310"/>
      <c r="C10" s="395"/>
      <c r="D10" s="308"/>
      <c r="E10" s="395"/>
    </row>
    <row r="11" spans="2:22" ht="15.75" thickBot="1">
      <c r="B11" s="310"/>
      <c r="C11" s="395"/>
      <c r="D11" s="308"/>
      <c r="E11" s="395"/>
    </row>
    <row r="12" spans="2:22" ht="15.75" thickBot="1">
      <c r="B12" s="310"/>
      <c r="C12" s="395"/>
      <c r="D12" s="308"/>
      <c r="E12" s="395"/>
    </row>
    <row r="13" spans="2:22" ht="15.75" thickBot="1">
      <c r="B13" s="310"/>
      <c r="C13" s="396"/>
      <c r="D13" s="308"/>
      <c r="E13" s="187">
        <v>70</v>
      </c>
    </row>
    <row r="14" spans="2:22" ht="15.75">
      <c r="B14" s="244">
        <v>1</v>
      </c>
      <c r="C14" s="247">
        <v>1801360166</v>
      </c>
      <c r="D14" s="246" t="s">
        <v>247</v>
      </c>
      <c r="E14" s="513">
        <v>31</v>
      </c>
    </row>
    <row r="15" spans="2:22" ht="15.75">
      <c r="B15" s="244">
        <v>2</v>
      </c>
      <c r="C15" s="247">
        <v>1801360167</v>
      </c>
      <c r="D15" s="246" t="s">
        <v>200</v>
      </c>
      <c r="E15" s="513">
        <v>63</v>
      </c>
    </row>
    <row r="16" spans="2:22" ht="15.75">
      <c r="B16" s="244">
        <v>3</v>
      </c>
      <c r="C16" s="247">
        <v>1801360168</v>
      </c>
      <c r="D16" s="246" t="s">
        <v>238</v>
      </c>
      <c r="E16" s="513">
        <v>29</v>
      </c>
    </row>
    <row r="17" spans="2:5" ht="15.75">
      <c r="B17" s="244">
        <v>4</v>
      </c>
      <c r="C17" s="242">
        <v>1801360170</v>
      </c>
      <c r="D17" s="246" t="s">
        <v>201</v>
      </c>
      <c r="E17" s="513">
        <v>57</v>
      </c>
    </row>
    <row r="18" spans="2:5" ht="15.75">
      <c r="B18" s="244">
        <v>5</v>
      </c>
      <c r="C18" s="247">
        <v>1801360171</v>
      </c>
      <c r="D18" s="246" t="s">
        <v>218</v>
      </c>
      <c r="E18" s="513">
        <v>33</v>
      </c>
    </row>
    <row r="19" spans="2:5" ht="15.75">
      <c r="B19" s="244">
        <v>6</v>
      </c>
      <c r="C19" s="242">
        <v>1801360172</v>
      </c>
      <c r="D19" s="246" t="s">
        <v>197</v>
      </c>
      <c r="E19" s="513">
        <v>63</v>
      </c>
    </row>
    <row r="20" spans="2:5" ht="15.75">
      <c r="B20" s="244">
        <v>7</v>
      </c>
      <c r="C20" s="247">
        <v>1801360173</v>
      </c>
      <c r="D20" s="246" t="s">
        <v>234</v>
      </c>
      <c r="E20" s="513">
        <v>30</v>
      </c>
    </row>
    <row r="21" spans="2:5" ht="15.75">
      <c r="B21" s="244">
        <v>8</v>
      </c>
      <c r="C21" s="242">
        <v>1801360174</v>
      </c>
      <c r="D21" s="246" t="s">
        <v>206</v>
      </c>
      <c r="E21" s="513">
        <v>51</v>
      </c>
    </row>
    <row r="22" spans="2:5" ht="15.75">
      <c r="B22" s="244">
        <v>9</v>
      </c>
      <c r="C22" s="247">
        <v>1801360175</v>
      </c>
      <c r="D22" s="246" t="s">
        <v>199</v>
      </c>
      <c r="E22" s="513">
        <v>59</v>
      </c>
    </row>
    <row r="23" spans="2:5" ht="15.75">
      <c r="B23" s="244">
        <v>10</v>
      </c>
      <c r="C23" s="242">
        <v>1801360176</v>
      </c>
      <c r="D23" s="246" t="s">
        <v>214</v>
      </c>
      <c r="E23" s="513">
        <v>52</v>
      </c>
    </row>
    <row r="24" spans="2:5" ht="15.75">
      <c r="B24" s="244">
        <v>11</v>
      </c>
      <c r="C24" s="247">
        <v>1801360177</v>
      </c>
      <c r="D24" s="246" t="s">
        <v>240</v>
      </c>
      <c r="E24" s="513">
        <v>31</v>
      </c>
    </row>
    <row r="25" spans="2:5" ht="15.75">
      <c r="B25" s="244">
        <v>12</v>
      </c>
      <c r="C25" s="242">
        <v>1801360178</v>
      </c>
      <c r="D25" s="246" t="s">
        <v>245</v>
      </c>
      <c r="E25" s="513">
        <v>32</v>
      </c>
    </row>
    <row r="26" spans="2:5" ht="15.75">
      <c r="B26" s="244">
        <v>13</v>
      </c>
      <c r="C26" s="247">
        <v>1801360179</v>
      </c>
      <c r="D26" s="246" t="s">
        <v>225</v>
      </c>
      <c r="E26" s="513">
        <v>38</v>
      </c>
    </row>
    <row r="27" spans="2:5" ht="15.75">
      <c r="B27" s="244">
        <v>14</v>
      </c>
      <c r="C27" s="242">
        <v>1801360180</v>
      </c>
      <c r="D27" s="246" t="s">
        <v>230</v>
      </c>
      <c r="E27" s="513">
        <v>42</v>
      </c>
    </row>
    <row r="28" spans="2:5" ht="15.75">
      <c r="B28" s="244">
        <v>15</v>
      </c>
      <c r="C28" s="247">
        <v>1801360181</v>
      </c>
      <c r="D28" s="246" t="s">
        <v>250</v>
      </c>
      <c r="E28" s="513">
        <v>28</v>
      </c>
    </row>
    <row r="29" spans="2:5" ht="15.75">
      <c r="B29" s="244">
        <v>16</v>
      </c>
      <c r="C29" s="242">
        <v>1801360182</v>
      </c>
      <c r="D29" s="246" t="s">
        <v>256</v>
      </c>
      <c r="E29" s="513">
        <v>23</v>
      </c>
    </row>
    <row r="30" spans="2:5" ht="15.75">
      <c r="B30" s="244">
        <v>17</v>
      </c>
      <c r="C30" s="247">
        <v>1801360227</v>
      </c>
      <c r="D30" s="246" t="s">
        <v>260</v>
      </c>
      <c r="E30" s="513">
        <v>5</v>
      </c>
    </row>
    <row r="31" spans="2:5" ht="15.75">
      <c r="B31" s="244">
        <v>18</v>
      </c>
      <c r="C31" s="242">
        <v>1801360183</v>
      </c>
      <c r="D31" s="246" t="s">
        <v>211</v>
      </c>
      <c r="E31" s="513">
        <v>41</v>
      </c>
    </row>
    <row r="32" spans="2:5" ht="15.75">
      <c r="B32" s="244">
        <v>19</v>
      </c>
      <c r="C32" s="247">
        <v>1801360184</v>
      </c>
      <c r="D32" s="246" t="s">
        <v>205</v>
      </c>
      <c r="E32" s="513">
        <v>50</v>
      </c>
    </row>
    <row r="33" spans="2:5" ht="15.75">
      <c r="B33" s="244">
        <v>20</v>
      </c>
      <c r="C33" s="242">
        <v>1801360185</v>
      </c>
      <c r="D33" s="246" t="s">
        <v>255</v>
      </c>
      <c r="E33" s="513">
        <v>23</v>
      </c>
    </row>
    <row r="34" spans="2:5" ht="15.75">
      <c r="B34" s="244">
        <v>21</v>
      </c>
      <c r="C34" s="247">
        <v>1801360186</v>
      </c>
      <c r="D34" s="246" t="s">
        <v>254</v>
      </c>
      <c r="E34" s="513">
        <v>34</v>
      </c>
    </row>
    <row r="35" spans="2:5" ht="15.75">
      <c r="B35" s="244">
        <v>22</v>
      </c>
      <c r="C35" s="242">
        <v>1801360187</v>
      </c>
      <c r="D35" s="246" t="s">
        <v>203</v>
      </c>
      <c r="E35" s="513">
        <v>48</v>
      </c>
    </row>
    <row r="36" spans="2:5" ht="15.75">
      <c r="B36" s="244">
        <v>23</v>
      </c>
      <c r="C36" s="247">
        <v>1801360188</v>
      </c>
      <c r="D36" s="246" t="s">
        <v>233</v>
      </c>
      <c r="E36" s="513">
        <v>33</v>
      </c>
    </row>
    <row r="37" spans="2:5" ht="15.75">
      <c r="B37" s="244">
        <v>24</v>
      </c>
      <c r="C37" s="242">
        <v>1801360189</v>
      </c>
      <c r="D37" s="246" t="s">
        <v>244</v>
      </c>
      <c r="E37" s="513">
        <v>28</v>
      </c>
    </row>
    <row r="38" spans="2:5" ht="15.75">
      <c r="B38" s="244">
        <v>25</v>
      </c>
      <c r="C38" s="247">
        <v>1801360191</v>
      </c>
      <c r="D38" s="246" t="s">
        <v>215</v>
      </c>
      <c r="E38" s="513">
        <v>38</v>
      </c>
    </row>
    <row r="39" spans="2:5" ht="15.75">
      <c r="B39" s="244">
        <v>26</v>
      </c>
      <c r="C39" s="242">
        <v>1801360192</v>
      </c>
      <c r="D39" s="246" t="s">
        <v>235</v>
      </c>
      <c r="E39" s="513">
        <v>34</v>
      </c>
    </row>
    <row r="40" spans="2:5" ht="15.75">
      <c r="B40" s="244">
        <v>27</v>
      </c>
      <c r="C40" s="247">
        <v>1801360226</v>
      </c>
      <c r="D40" s="246" t="s">
        <v>202</v>
      </c>
      <c r="E40" s="513">
        <v>54</v>
      </c>
    </row>
    <row r="41" spans="2:5" ht="15.75">
      <c r="B41" s="244">
        <v>28</v>
      </c>
      <c r="C41" s="242">
        <v>1801360193</v>
      </c>
      <c r="D41" s="246" t="s">
        <v>227</v>
      </c>
      <c r="E41" s="513">
        <v>29</v>
      </c>
    </row>
    <row r="42" spans="2:5" ht="15.75">
      <c r="B42" s="244">
        <v>29</v>
      </c>
      <c r="C42" s="247">
        <v>1801360194</v>
      </c>
      <c r="D42" s="246" t="s">
        <v>216</v>
      </c>
      <c r="E42" s="513">
        <v>45</v>
      </c>
    </row>
    <row r="43" spans="2:5" ht="15.75">
      <c r="B43" s="244">
        <v>30</v>
      </c>
      <c r="C43" s="242">
        <v>1801360196</v>
      </c>
      <c r="D43" s="246" t="s">
        <v>232</v>
      </c>
      <c r="E43" s="513">
        <v>28</v>
      </c>
    </row>
    <row r="44" spans="2:5" ht="15.75">
      <c r="B44" s="244">
        <v>31</v>
      </c>
      <c r="C44" s="247">
        <v>1801360197</v>
      </c>
      <c r="D44" s="246" t="s">
        <v>228</v>
      </c>
      <c r="E44" s="513">
        <v>30</v>
      </c>
    </row>
    <row r="45" spans="2:5" ht="15.75">
      <c r="B45" s="244">
        <v>32</v>
      </c>
      <c r="C45" s="242">
        <v>1801360198</v>
      </c>
      <c r="D45" s="246" t="s">
        <v>219</v>
      </c>
      <c r="E45" s="513">
        <v>39</v>
      </c>
    </row>
    <row r="46" spans="2:5" ht="15.75">
      <c r="B46" s="244">
        <v>33</v>
      </c>
      <c r="C46" s="247">
        <v>1801360199</v>
      </c>
      <c r="D46" s="246" t="s">
        <v>236</v>
      </c>
      <c r="E46" s="513">
        <v>30</v>
      </c>
    </row>
    <row r="47" spans="2:5" ht="15.75">
      <c r="B47" s="244">
        <v>34</v>
      </c>
      <c r="C47" s="242">
        <v>1801360200</v>
      </c>
      <c r="D47" s="246" t="s">
        <v>246</v>
      </c>
      <c r="E47" s="513">
        <v>28</v>
      </c>
    </row>
    <row r="48" spans="2:5" ht="15.75">
      <c r="B48" s="244">
        <v>35</v>
      </c>
      <c r="C48" s="247">
        <v>1801360201</v>
      </c>
      <c r="D48" s="246" t="s">
        <v>221</v>
      </c>
      <c r="E48" s="513">
        <v>41</v>
      </c>
    </row>
    <row r="49" spans="2:5" ht="15.75">
      <c r="B49" s="244">
        <v>36</v>
      </c>
      <c r="C49" s="242">
        <v>1801360202</v>
      </c>
      <c r="D49" s="246" t="s">
        <v>220</v>
      </c>
      <c r="E49" s="513">
        <v>41</v>
      </c>
    </row>
    <row r="50" spans="2:5" ht="15.75">
      <c r="B50" s="244">
        <v>37</v>
      </c>
      <c r="C50" s="247">
        <v>1801360203</v>
      </c>
      <c r="D50" s="246" t="s">
        <v>251</v>
      </c>
      <c r="E50" s="513">
        <v>28</v>
      </c>
    </row>
    <row r="51" spans="2:5" ht="15.75">
      <c r="B51" s="244">
        <v>38</v>
      </c>
      <c r="C51" s="242">
        <v>1801360204</v>
      </c>
      <c r="D51" s="246" t="s">
        <v>198</v>
      </c>
      <c r="E51" s="513">
        <v>60</v>
      </c>
    </row>
    <row r="52" spans="2:5" ht="15.75">
      <c r="B52" s="244">
        <v>39</v>
      </c>
      <c r="C52" s="247">
        <v>1801360205</v>
      </c>
      <c r="D52" s="246" t="s">
        <v>239</v>
      </c>
      <c r="E52" s="513">
        <v>38</v>
      </c>
    </row>
    <row r="53" spans="2:5" ht="15.75">
      <c r="B53" s="244">
        <v>40</v>
      </c>
      <c r="C53" s="242">
        <v>1801360206</v>
      </c>
      <c r="D53" s="246" t="s">
        <v>243</v>
      </c>
      <c r="E53" s="513">
        <v>36</v>
      </c>
    </row>
    <row r="54" spans="2:5" ht="15.75">
      <c r="B54" s="244">
        <v>41</v>
      </c>
      <c r="C54" s="247">
        <v>1801360207</v>
      </c>
      <c r="D54" s="246" t="s">
        <v>223</v>
      </c>
      <c r="E54" s="514">
        <v>48</v>
      </c>
    </row>
    <row r="55" spans="2:5" ht="15.75">
      <c r="B55" s="244">
        <v>42</v>
      </c>
      <c r="C55" s="242">
        <v>1801360208</v>
      </c>
      <c r="D55" s="246" t="s">
        <v>248</v>
      </c>
      <c r="E55" s="513">
        <v>24</v>
      </c>
    </row>
    <row r="56" spans="2:5" ht="15.75">
      <c r="B56" s="244">
        <v>43</v>
      </c>
      <c r="C56" s="247">
        <v>1801360209</v>
      </c>
      <c r="D56" s="246" t="s">
        <v>242</v>
      </c>
      <c r="E56" s="513">
        <v>38</v>
      </c>
    </row>
    <row r="57" spans="2:5" ht="15.75">
      <c r="B57" s="244">
        <v>44</v>
      </c>
      <c r="C57" s="242">
        <v>1801360210</v>
      </c>
      <c r="D57" s="246" t="s">
        <v>252</v>
      </c>
      <c r="E57" s="513">
        <v>18</v>
      </c>
    </row>
    <row r="58" spans="2:5" ht="15.75">
      <c r="B58" s="244">
        <v>45</v>
      </c>
      <c r="C58" s="247">
        <v>1801360211</v>
      </c>
      <c r="D58" s="246" t="s">
        <v>217</v>
      </c>
      <c r="E58" s="513">
        <v>46</v>
      </c>
    </row>
    <row r="59" spans="2:5" ht="15.75">
      <c r="B59" s="244">
        <v>46</v>
      </c>
      <c r="C59" s="242">
        <v>1801360212</v>
      </c>
      <c r="D59" s="246" t="s">
        <v>209</v>
      </c>
      <c r="E59" s="513">
        <v>33</v>
      </c>
    </row>
    <row r="60" spans="2:5" ht="15.75">
      <c r="B60" s="244">
        <v>47</v>
      </c>
      <c r="C60" s="247">
        <v>1801360225</v>
      </c>
      <c r="D60" s="246" t="s">
        <v>237</v>
      </c>
      <c r="E60" s="76">
        <v>30</v>
      </c>
    </row>
    <row r="61" spans="2:5" ht="15.75">
      <c r="B61" s="244">
        <v>48</v>
      </c>
      <c r="C61" s="242">
        <v>1801360213</v>
      </c>
      <c r="D61" s="246" t="s">
        <v>204</v>
      </c>
      <c r="E61" s="513">
        <v>46</v>
      </c>
    </row>
    <row r="62" spans="2:5" ht="15.75">
      <c r="B62" s="244">
        <v>49</v>
      </c>
      <c r="C62" s="247">
        <v>1801360214</v>
      </c>
      <c r="D62" s="246" t="s">
        <v>207</v>
      </c>
      <c r="E62" s="513">
        <v>51</v>
      </c>
    </row>
    <row r="63" spans="2:5" ht="15.75">
      <c r="B63" s="244">
        <v>50</v>
      </c>
      <c r="C63" s="242">
        <v>1801360215</v>
      </c>
      <c r="D63" s="246" t="s">
        <v>222</v>
      </c>
      <c r="E63" s="513">
        <v>35</v>
      </c>
    </row>
    <row r="64" spans="2:5" ht="15.75">
      <c r="B64" s="244">
        <v>51</v>
      </c>
      <c r="C64" s="247">
        <v>1801360219</v>
      </c>
      <c r="D64" s="246" t="s">
        <v>241</v>
      </c>
      <c r="E64" s="513">
        <v>33</v>
      </c>
    </row>
    <row r="65" spans="2:5" ht="15.75">
      <c r="B65" s="244">
        <v>52</v>
      </c>
      <c r="C65" s="242">
        <v>1801360220</v>
      </c>
      <c r="D65" s="246" t="s">
        <v>210</v>
      </c>
      <c r="E65" s="513">
        <v>43</v>
      </c>
    </row>
    <row r="66" spans="2:5" ht="15.75">
      <c r="B66" s="244">
        <v>53</v>
      </c>
      <c r="C66" s="247">
        <v>1801360224</v>
      </c>
      <c r="D66" s="246" t="s">
        <v>231</v>
      </c>
      <c r="E66" s="76">
        <v>37</v>
      </c>
    </row>
    <row r="67" spans="2:5" ht="15.75">
      <c r="B67" s="244">
        <v>54</v>
      </c>
      <c r="C67" s="242">
        <v>1801360221</v>
      </c>
      <c r="D67" s="246" t="s">
        <v>226</v>
      </c>
      <c r="E67" s="513">
        <v>36</v>
      </c>
    </row>
    <row r="68" spans="2:5" ht="15.75">
      <c r="B68" s="244">
        <v>55</v>
      </c>
      <c r="C68" s="247">
        <v>1801360222</v>
      </c>
      <c r="D68" s="246" t="s">
        <v>229</v>
      </c>
      <c r="E68" s="513">
        <v>41</v>
      </c>
    </row>
    <row r="69" spans="2:5" ht="15.75">
      <c r="B69" s="244">
        <v>56</v>
      </c>
      <c r="C69" s="242">
        <v>1801360223</v>
      </c>
      <c r="D69" s="246" t="s">
        <v>213</v>
      </c>
      <c r="E69" s="513">
        <v>42</v>
      </c>
    </row>
    <row r="70" spans="2:5" ht="15.75">
      <c r="B70" s="244">
        <v>57</v>
      </c>
      <c r="C70" s="247">
        <v>1801360067</v>
      </c>
      <c r="D70" s="246" t="s">
        <v>224</v>
      </c>
      <c r="E70" s="513">
        <v>37</v>
      </c>
    </row>
    <row r="71" spans="2:5" ht="15.75">
      <c r="B71" s="244">
        <v>58</v>
      </c>
      <c r="C71" s="242">
        <v>1801360053</v>
      </c>
      <c r="D71" s="246" t="s">
        <v>208</v>
      </c>
      <c r="E71" s="513">
        <v>45</v>
      </c>
    </row>
    <row r="72" spans="2:5" ht="15.75">
      <c r="B72" s="244">
        <v>59</v>
      </c>
      <c r="C72" s="247">
        <v>1701360175</v>
      </c>
      <c r="D72" s="246" t="s">
        <v>212</v>
      </c>
      <c r="E72" s="513">
        <v>41</v>
      </c>
    </row>
    <row r="73" spans="2:5" ht="15.75">
      <c r="B73" s="244">
        <v>60</v>
      </c>
      <c r="C73" s="242">
        <v>1701360282</v>
      </c>
      <c r="D73" s="246" t="s">
        <v>258</v>
      </c>
      <c r="E73" s="513">
        <v>24</v>
      </c>
    </row>
    <row r="74" spans="2:5" ht="15.75">
      <c r="B74" s="244">
        <v>61</v>
      </c>
      <c r="C74" s="247">
        <v>1901360006</v>
      </c>
      <c r="D74" s="246" t="s">
        <v>262</v>
      </c>
      <c r="E74" s="514">
        <v>1</v>
      </c>
    </row>
    <row r="75" spans="2:5" ht="15.75">
      <c r="B75" s="244">
        <v>62</v>
      </c>
      <c r="C75" s="242">
        <v>1901360019</v>
      </c>
      <c r="D75" s="246" t="s">
        <v>253</v>
      </c>
      <c r="E75" s="513">
        <v>19</v>
      </c>
    </row>
    <row r="76" spans="2:5" ht="15.75">
      <c r="B76" s="244">
        <v>63</v>
      </c>
      <c r="C76" s="247">
        <v>1901360007</v>
      </c>
      <c r="D76" s="246" t="s">
        <v>257</v>
      </c>
      <c r="E76" s="513">
        <v>7</v>
      </c>
    </row>
    <row r="77" spans="2:5" ht="15.75">
      <c r="B77" s="244">
        <v>64</v>
      </c>
      <c r="C77" s="242">
        <v>1901360008</v>
      </c>
      <c r="D77" s="246" t="s">
        <v>249</v>
      </c>
      <c r="E77" s="513">
        <v>21</v>
      </c>
    </row>
    <row r="78" spans="2:5" ht="15.75">
      <c r="B78" s="244">
        <v>65</v>
      </c>
      <c r="C78" s="247">
        <v>1901360009</v>
      </c>
      <c r="D78" s="246" t="s">
        <v>261</v>
      </c>
      <c r="E78" s="514">
        <v>6</v>
      </c>
    </row>
    <row r="79" spans="2:5" ht="16.5" thickBot="1">
      <c r="B79" s="244">
        <v>66</v>
      </c>
      <c r="C79" s="242">
        <v>1901360010</v>
      </c>
      <c r="D79" s="246" t="s">
        <v>259</v>
      </c>
      <c r="E79" s="514">
        <v>15</v>
      </c>
    </row>
    <row r="80" spans="2:5" ht="15" customHeight="1">
      <c r="D80" s="511" t="s">
        <v>57</v>
      </c>
      <c r="E80" s="515">
        <f>D81*E13/100</f>
        <v>23.407999999999998</v>
      </c>
    </row>
    <row r="81" spans="1:8" ht="15.75" customHeight="1" thickBot="1">
      <c r="D81" s="516">
        <v>33.44</v>
      </c>
      <c r="E81" s="515"/>
    </row>
    <row r="82" spans="1:8" ht="15" customHeight="1" thickBot="1">
      <c r="D82" s="53" t="s">
        <v>28</v>
      </c>
      <c r="E82" s="512">
        <f>COUNTIF(E14:E79,"&gt;=" &amp;E80)</f>
        <v>56</v>
      </c>
    </row>
    <row r="83" spans="1:8" ht="15.75" customHeight="1">
      <c r="B83" t="s">
        <v>74</v>
      </c>
      <c r="D83" s="44"/>
      <c r="E83" s="45"/>
    </row>
    <row r="84" spans="1:8" ht="15.75" customHeight="1">
      <c r="D84" s="44"/>
      <c r="E84" s="45"/>
    </row>
    <row r="85" spans="1:8" ht="15.75" thickBot="1"/>
    <row r="86" spans="1:8" ht="19.5" customHeight="1" thickBot="1">
      <c r="A86" s="380" t="s">
        <v>34</v>
      </c>
      <c r="B86" s="381"/>
      <c r="C86" s="381"/>
      <c r="D86" s="382"/>
      <c r="E86" s="360" t="s">
        <v>38</v>
      </c>
      <c r="F86" s="361"/>
      <c r="G86" s="46" t="s">
        <v>39</v>
      </c>
    </row>
    <row r="87" spans="1:8" ht="15" customHeight="1">
      <c r="A87" s="383" t="s">
        <v>35</v>
      </c>
      <c r="B87" s="386" t="s">
        <v>56</v>
      </c>
      <c r="C87" s="386"/>
      <c r="D87" s="387"/>
      <c r="E87" s="388">
        <v>66</v>
      </c>
      <c r="F87" s="50">
        <f>0.55*$E87</f>
        <v>36.300000000000004</v>
      </c>
      <c r="G87" s="47">
        <v>1</v>
      </c>
    </row>
    <row r="88" spans="1:8">
      <c r="A88" s="384"/>
      <c r="B88" s="368" t="s">
        <v>55</v>
      </c>
      <c r="C88" s="368"/>
      <c r="D88" s="369"/>
      <c r="E88" s="389"/>
      <c r="F88" s="19">
        <f>0.65*$E87</f>
        <v>42.9</v>
      </c>
      <c r="G88" s="48">
        <v>2</v>
      </c>
    </row>
    <row r="89" spans="1:8" ht="15.75" thickBot="1">
      <c r="A89" s="385"/>
      <c r="B89" s="370" t="s">
        <v>54</v>
      </c>
      <c r="C89" s="370"/>
      <c r="D89" s="371"/>
      <c r="E89" s="390"/>
      <c r="F89" s="51">
        <f>0.75*$E87</f>
        <v>49.5</v>
      </c>
      <c r="G89" s="49">
        <v>3</v>
      </c>
    </row>
    <row r="90" spans="1:8" ht="15.75" thickBot="1"/>
    <row r="91" spans="1:8" ht="71.25" customHeight="1">
      <c r="A91" s="391" t="s">
        <v>51</v>
      </c>
      <c r="B91" s="392"/>
      <c r="C91" s="24" t="s">
        <v>25</v>
      </c>
      <c r="D91" s="24" t="s">
        <v>27</v>
      </c>
      <c r="E91" s="24" t="s">
        <v>26</v>
      </c>
      <c r="F91" s="24" t="s">
        <v>41</v>
      </c>
      <c r="G91" s="24" t="s">
        <v>42</v>
      </c>
      <c r="H91" s="25" t="s">
        <v>43</v>
      </c>
    </row>
    <row r="92" spans="1:8" ht="39" customHeight="1" thickBot="1">
      <c r="A92" s="378" t="s">
        <v>52</v>
      </c>
      <c r="B92" s="379"/>
      <c r="C92" s="27">
        <f>IF(E82&gt;=$F89,3,IF(E82&gt;=$F88,2,IF(E82&gt;=$F87,1,0)))</f>
        <v>3</v>
      </c>
      <c r="D92" s="27">
        <f>$C92</f>
        <v>3</v>
      </c>
      <c r="E92" s="27">
        <f>$C92</f>
        <v>3</v>
      </c>
      <c r="F92" s="27">
        <f>$C92</f>
        <v>3</v>
      </c>
      <c r="G92" s="27">
        <f>$C92</f>
        <v>3</v>
      </c>
      <c r="H92" s="27">
        <f>$C92</f>
        <v>3</v>
      </c>
    </row>
    <row r="93" spans="1:8">
      <c r="A93" t="s">
        <v>53</v>
      </c>
    </row>
    <row r="95" spans="1:8">
      <c r="E95" s="52" t="s">
        <v>263</v>
      </c>
    </row>
    <row r="96" spans="1:8">
      <c r="E96" s="52" t="s">
        <v>265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B1:F1"/>
    <mergeCell ref="E80:E81"/>
    <mergeCell ref="B9:B13"/>
    <mergeCell ref="C9:C13"/>
    <mergeCell ref="D9:D13"/>
    <mergeCell ref="E9:E12"/>
    <mergeCell ref="A92:B92"/>
    <mergeCell ref="E86:F86"/>
    <mergeCell ref="A86:D86"/>
    <mergeCell ref="A87:A89"/>
    <mergeCell ref="B87:D87"/>
    <mergeCell ref="B88:D88"/>
    <mergeCell ref="B89:D89"/>
    <mergeCell ref="E87:E89"/>
    <mergeCell ref="A91:B91"/>
  </mergeCells>
  <printOptions horizontalCentered="1" verticalCentered="1"/>
  <pageMargins left="0" right="0" top="0" bottom="0" header="0" footer="0"/>
  <pageSetup paperSize="9" scale="8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</sheetPr>
  <dimension ref="A1:H100"/>
  <sheetViews>
    <sheetView view="pageBreakPreview" topLeftCell="A82" zoomScaleSheetLayoutView="100" workbookViewId="0">
      <selection activeCell="E14" sqref="E14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55" t="s">
        <v>59</v>
      </c>
      <c r="E1" s="55"/>
      <c r="F1" s="55"/>
      <c r="G1" s="55"/>
      <c r="H1" s="1"/>
    </row>
    <row r="2" spans="2:8" ht="20.25">
      <c r="B2" s="1"/>
      <c r="C2" s="1"/>
      <c r="E2" s="28" t="s">
        <v>58</v>
      </c>
      <c r="F2" s="1"/>
      <c r="G2" s="1"/>
    </row>
    <row r="3" spans="2:8" ht="9" customHeight="1">
      <c r="B3" s="1"/>
      <c r="C3" s="1"/>
      <c r="D3" s="28"/>
      <c r="E3" s="29"/>
      <c r="F3" s="1"/>
      <c r="G3" s="1"/>
    </row>
    <row r="4" spans="2:8">
      <c r="B4" s="1"/>
      <c r="C4" s="3" t="s">
        <v>0</v>
      </c>
      <c r="D4" s="108" t="str">
        <f>'CO_Attainment for Unit Tests'!C3</f>
        <v>Data Structure using 'C'</v>
      </c>
      <c r="E4" s="13"/>
      <c r="F4" s="1"/>
      <c r="G4" s="1"/>
      <c r="H4" s="1"/>
    </row>
    <row r="5" spans="2:8">
      <c r="B5" s="1"/>
      <c r="C5" s="3" t="s">
        <v>1</v>
      </c>
      <c r="D5" s="17">
        <f>'CO_Attainment for Unit Tests'!C4</f>
        <v>22317</v>
      </c>
      <c r="E5" s="13"/>
      <c r="F5" s="1"/>
      <c r="G5" s="1"/>
      <c r="H5" s="1"/>
    </row>
    <row r="6" spans="2:8">
      <c r="B6" s="1"/>
      <c r="C6" s="3" t="s">
        <v>19</v>
      </c>
      <c r="D6" s="17" t="str">
        <f>'CO_Attainment for Unit Tests'!C5</f>
        <v>III rd Sem (CO3I Scheme)</v>
      </c>
      <c r="E6" s="13"/>
      <c r="F6" s="1"/>
      <c r="G6" s="1"/>
      <c r="H6" s="1"/>
    </row>
    <row r="7" spans="2:8">
      <c r="B7" s="1"/>
      <c r="C7" s="3" t="s">
        <v>143</v>
      </c>
      <c r="D7" s="108" t="str">
        <f>'CO_Attainment for Unit Tests'!C6</f>
        <v>2019-20</v>
      </c>
      <c r="E7" s="13"/>
      <c r="F7" s="1"/>
      <c r="G7" s="1"/>
      <c r="H7" s="1"/>
    </row>
    <row r="8" spans="2:8" ht="15.75" thickBot="1"/>
    <row r="9" spans="2:8" ht="15.75" customHeight="1" thickBot="1">
      <c r="B9" s="310" t="s">
        <v>2</v>
      </c>
      <c r="C9" s="394" t="s">
        <v>3</v>
      </c>
      <c r="D9" s="397" t="s">
        <v>4</v>
      </c>
      <c r="E9" s="394" t="s">
        <v>62</v>
      </c>
      <c r="F9" s="399" t="s">
        <v>60</v>
      </c>
      <c r="G9" s="394" t="s">
        <v>61</v>
      </c>
    </row>
    <row r="10" spans="2:8" ht="15.75" customHeight="1" thickBot="1">
      <c r="B10" s="310"/>
      <c r="C10" s="395"/>
      <c r="D10" s="397"/>
      <c r="E10" s="395"/>
      <c r="F10" s="400"/>
      <c r="G10" s="395"/>
    </row>
    <row r="11" spans="2:8" ht="15.75" customHeight="1" thickBot="1">
      <c r="B11" s="310"/>
      <c r="C11" s="395"/>
      <c r="D11" s="397"/>
      <c r="E11" s="395"/>
      <c r="F11" s="400"/>
      <c r="G11" s="395"/>
    </row>
    <row r="12" spans="2:8" ht="42" customHeight="1" thickBot="1">
      <c r="B12" s="310"/>
      <c r="C12" s="395"/>
      <c r="D12" s="397"/>
      <c r="E12" s="398"/>
      <c r="F12" s="401"/>
      <c r="G12" s="398"/>
    </row>
    <row r="13" spans="2:8" ht="15.75" thickBot="1">
      <c r="B13" s="310"/>
      <c r="C13" s="396"/>
      <c r="D13" s="397"/>
      <c r="E13" s="56">
        <v>10</v>
      </c>
      <c r="F13" s="56">
        <v>25</v>
      </c>
      <c r="G13" s="239">
        <v>25</v>
      </c>
    </row>
    <row r="14" spans="2:8">
      <c r="B14" s="8">
        <v>1</v>
      </c>
      <c r="C14" s="8">
        <f>'CO_Attainment for Unit Tests'!B13</f>
        <v>1801360166</v>
      </c>
      <c r="D14" s="8" t="str">
        <f>'CO_Attainment for Unit Tests'!C13</f>
        <v>ADNAK TEJASWINI VILAS</v>
      </c>
      <c r="E14" s="238">
        <v>8</v>
      </c>
      <c r="F14" s="238">
        <v>22</v>
      </c>
      <c r="G14" s="238">
        <v>21</v>
      </c>
    </row>
    <row r="15" spans="2:8">
      <c r="B15" s="10">
        <v>2</v>
      </c>
      <c r="C15" s="10">
        <f>'CO_Attainment for Unit Tests'!B14</f>
        <v>1801360167</v>
      </c>
      <c r="D15" s="10" t="str">
        <f>'CO_Attainment for Unit Tests'!C14</f>
        <v>ANDHARE PRIYANKA BAPU</v>
      </c>
      <c r="E15" s="238">
        <v>10</v>
      </c>
      <c r="F15" s="238">
        <v>24</v>
      </c>
      <c r="G15" s="238">
        <v>24</v>
      </c>
    </row>
    <row r="16" spans="2:8">
      <c r="B16" s="10">
        <v>3</v>
      </c>
      <c r="C16" s="10">
        <f>'CO_Attainment for Unit Tests'!B15</f>
        <v>1801360168</v>
      </c>
      <c r="D16" s="10" t="str">
        <f>'CO_Attainment for Unit Tests'!C15</f>
        <v>BALURE PRERANA KESHAV</v>
      </c>
      <c r="E16" s="238">
        <v>8</v>
      </c>
      <c r="F16" s="238">
        <v>20</v>
      </c>
      <c r="G16" s="238">
        <v>20</v>
      </c>
    </row>
    <row r="17" spans="2:7">
      <c r="B17" s="10">
        <v>4</v>
      </c>
      <c r="C17" s="10">
        <f>'CO_Attainment for Unit Tests'!B16</f>
        <v>1801360170</v>
      </c>
      <c r="D17" s="10" t="str">
        <f>'CO_Attainment for Unit Tests'!C16</f>
        <v>BHORE GAYATRI BABRUVAN</v>
      </c>
      <c r="E17" s="238">
        <v>10</v>
      </c>
      <c r="F17" s="238">
        <v>24</v>
      </c>
      <c r="G17" s="238">
        <v>23</v>
      </c>
    </row>
    <row r="18" spans="2:7">
      <c r="B18" s="10">
        <v>5</v>
      </c>
      <c r="C18" s="10">
        <f>'CO_Attainment for Unit Tests'!B17</f>
        <v>1801360171</v>
      </c>
      <c r="D18" s="10" t="str">
        <f>'CO_Attainment for Unit Tests'!C17</f>
        <v>BHUTNALE NIKITA ARJUN</v>
      </c>
      <c r="E18" s="238">
        <v>10</v>
      </c>
      <c r="F18" s="238">
        <v>22</v>
      </c>
      <c r="G18" s="238">
        <v>22</v>
      </c>
    </row>
    <row r="19" spans="2:7">
      <c r="B19" s="10">
        <v>6</v>
      </c>
      <c r="C19" s="10">
        <f>'CO_Attainment for Unit Tests'!B18</f>
        <v>1801360172</v>
      </c>
      <c r="D19" s="10" t="str">
        <f>'CO_Attainment for Unit Tests'!C18</f>
        <v xml:space="preserve">BIRAJDAR NIVEDITA V </v>
      </c>
      <c r="E19" s="238">
        <v>10</v>
      </c>
      <c r="F19" s="238">
        <v>24</v>
      </c>
      <c r="G19" s="238">
        <v>24</v>
      </c>
    </row>
    <row r="20" spans="2:7">
      <c r="B20" s="10">
        <v>7</v>
      </c>
      <c r="C20" s="10">
        <f>'CO_Attainment for Unit Tests'!B19</f>
        <v>1801360173</v>
      </c>
      <c r="D20" s="10" t="str">
        <f>'CO_Attainment for Unit Tests'!C19</f>
        <v>BIRAJDAR SHRIDEVI UDDHAV</v>
      </c>
      <c r="E20" s="238">
        <v>9</v>
      </c>
      <c r="F20" s="238">
        <v>22</v>
      </c>
      <c r="G20" s="238">
        <v>21</v>
      </c>
    </row>
    <row r="21" spans="2:7">
      <c r="B21" s="10">
        <v>8</v>
      </c>
      <c r="C21" s="10">
        <f>'CO_Attainment for Unit Tests'!B20</f>
        <v>1801360174</v>
      </c>
      <c r="D21" s="10" t="str">
        <f>'CO_Attainment for Unit Tests'!C20</f>
        <v>BIRAJDAR SNEHAL SATISH</v>
      </c>
      <c r="E21" s="238">
        <v>10</v>
      </c>
      <c r="F21" s="238">
        <v>24</v>
      </c>
      <c r="G21" s="238">
        <v>23</v>
      </c>
    </row>
    <row r="22" spans="2:7">
      <c r="B22" s="10">
        <v>9</v>
      </c>
      <c r="C22" s="10">
        <f>'CO_Attainment for Unit Tests'!B21</f>
        <v>1801360175</v>
      </c>
      <c r="D22" s="10" t="str">
        <f>'CO_Attainment for Unit Tests'!C21</f>
        <v xml:space="preserve">BIRAJDAR VAISHNAVI M </v>
      </c>
      <c r="E22" s="238">
        <v>10</v>
      </c>
      <c r="F22" s="238">
        <v>24</v>
      </c>
      <c r="G22" s="238">
        <v>23</v>
      </c>
    </row>
    <row r="23" spans="2:7">
      <c r="B23" s="10">
        <v>10</v>
      </c>
      <c r="C23" s="10">
        <f>'CO_Attainment for Unit Tests'!B22</f>
        <v>1801360176</v>
      </c>
      <c r="D23" s="10" t="str">
        <f>'CO_Attainment for Unit Tests'!C22</f>
        <v>CHAFEKARANDE AKANKSHA B.</v>
      </c>
      <c r="E23" s="238">
        <v>10</v>
      </c>
      <c r="F23" s="238">
        <v>24</v>
      </c>
      <c r="G23" s="238">
        <v>23</v>
      </c>
    </row>
    <row r="24" spans="2:7">
      <c r="B24" s="10">
        <v>11</v>
      </c>
      <c r="C24" s="10">
        <f>'CO_Attainment for Unit Tests'!B23</f>
        <v>1801360177</v>
      </c>
      <c r="D24" s="10" t="str">
        <f>'CO_Attainment for Unit Tests'!C23</f>
        <v>CHANDE ANKITA RAJKUMAR</v>
      </c>
      <c r="E24" s="238">
        <v>8</v>
      </c>
      <c r="F24" s="238">
        <v>20</v>
      </c>
      <c r="G24" s="238">
        <v>18</v>
      </c>
    </row>
    <row r="25" spans="2:7">
      <c r="B25" s="10">
        <v>12</v>
      </c>
      <c r="C25" s="10">
        <f>'CO_Attainment for Unit Tests'!B24</f>
        <v>1801360178</v>
      </c>
      <c r="D25" s="10" t="str">
        <f>'CO_Attainment for Unit Tests'!C24</f>
        <v>CHATAP PARVATI SHRIHARI</v>
      </c>
      <c r="E25" s="238">
        <v>7</v>
      </c>
      <c r="F25" s="238">
        <v>18</v>
      </c>
      <c r="G25" s="238">
        <v>18</v>
      </c>
    </row>
    <row r="26" spans="2:7">
      <c r="B26" s="10">
        <v>13</v>
      </c>
      <c r="C26" s="10">
        <f>'CO_Attainment for Unit Tests'!B25</f>
        <v>1801360179</v>
      </c>
      <c r="D26" s="10" t="str">
        <f>'CO_Attainment for Unit Tests'!C25</f>
        <v>DHOTRE SWETA SANJAY</v>
      </c>
      <c r="E26" s="238">
        <v>6</v>
      </c>
      <c r="F26" s="238">
        <v>22</v>
      </c>
      <c r="G26" s="238">
        <v>21</v>
      </c>
    </row>
    <row r="27" spans="2:7">
      <c r="B27" s="10">
        <v>14</v>
      </c>
      <c r="C27" s="10">
        <f>'CO_Attainment for Unit Tests'!B26</f>
        <v>1801360180</v>
      </c>
      <c r="D27" s="10" t="str">
        <f>'CO_Attainment for Unit Tests'!C26</f>
        <v>DHUMAL KAVITA KASHINATH</v>
      </c>
      <c r="E27" s="238">
        <v>6</v>
      </c>
      <c r="F27" s="238">
        <v>22</v>
      </c>
      <c r="G27" s="238">
        <v>21</v>
      </c>
    </row>
    <row r="28" spans="2:7">
      <c r="B28" s="10">
        <v>15</v>
      </c>
      <c r="C28" s="10">
        <f>'CO_Attainment for Unit Tests'!B27</f>
        <v>1801360181</v>
      </c>
      <c r="D28" s="10" t="str">
        <f>'CO_Attainment for Unit Tests'!C27</f>
        <v>DIGGIKAR BHAVANA VIJAY</v>
      </c>
      <c r="E28" s="238">
        <v>5</v>
      </c>
      <c r="F28" s="238">
        <v>18</v>
      </c>
      <c r="G28" s="238">
        <v>15</v>
      </c>
    </row>
    <row r="29" spans="2:7">
      <c r="B29" s="10">
        <v>16</v>
      </c>
      <c r="C29" s="10">
        <f>'CO_Attainment for Unit Tests'!B28</f>
        <v>1801360182</v>
      </c>
      <c r="D29" s="10" t="str">
        <f>'CO_Attainment for Unit Tests'!C28</f>
        <v>GAIKWAD SHILPA PRALHAD</v>
      </c>
      <c r="E29" s="238">
        <v>5</v>
      </c>
      <c r="F29" s="238">
        <v>16</v>
      </c>
      <c r="G29" s="238">
        <v>14</v>
      </c>
    </row>
    <row r="30" spans="2:7">
      <c r="B30" s="10">
        <v>17</v>
      </c>
      <c r="C30" s="10">
        <f>'CO_Attainment for Unit Tests'!B29</f>
        <v>1801360227</v>
      </c>
      <c r="D30" s="10" t="str">
        <f>'CO_Attainment for Unit Tests'!C29</f>
        <v>HANGE VAJRASHRI MADHAV</v>
      </c>
      <c r="E30" s="238">
        <v>5</v>
      </c>
      <c r="F30" s="238">
        <v>15</v>
      </c>
      <c r="G30" s="238">
        <v>12</v>
      </c>
    </row>
    <row r="31" spans="2:7">
      <c r="B31" s="10">
        <v>18</v>
      </c>
      <c r="C31" s="10">
        <f>'CO_Attainment for Unit Tests'!B30</f>
        <v>1801360183</v>
      </c>
      <c r="D31" s="10" t="str">
        <f>'CO_Attainment for Unit Tests'!C30</f>
        <v>IGAVE ANJALI BIBHISHAN</v>
      </c>
      <c r="E31" s="238">
        <v>10</v>
      </c>
      <c r="F31" s="238">
        <v>22</v>
      </c>
      <c r="G31" s="238">
        <v>22</v>
      </c>
    </row>
    <row r="32" spans="2:7">
      <c r="B32" s="10">
        <v>19</v>
      </c>
      <c r="C32" s="10">
        <f>'CO_Attainment for Unit Tests'!B31</f>
        <v>1801360184</v>
      </c>
      <c r="D32" s="10" t="str">
        <f>'CO_Attainment for Unit Tests'!C31</f>
        <v>JADHAV DIPALI TUKARAM</v>
      </c>
      <c r="E32" s="238">
        <v>10</v>
      </c>
      <c r="F32" s="238">
        <v>24</v>
      </c>
      <c r="G32" s="238">
        <v>22</v>
      </c>
    </row>
    <row r="33" spans="2:7">
      <c r="B33" s="10">
        <v>20</v>
      </c>
      <c r="C33" s="10">
        <f>'CO_Attainment for Unit Tests'!B32</f>
        <v>1801360185</v>
      </c>
      <c r="D33" s="10" t="str">
        <f>'CO_Attainment for Unit Tests'!C32</f>
        <v>JADHAV SIMRAN GOKUL</v>
      </c>
      <c r="E33" s="238">
        <v>7</v>
      </c>
      <c r="F33" s="238">
        <v>19</v>
      </c>
      <c r="G33" s="238">
        <v>19</v>
      </c>
    </row>
    <row r="34" spans="2:7">
      <c r="B34" s="10">
        <v>21</v>
      </c>
      <c r="C34" s="10">
        <f>'CO_Attainment for Unit Tests'!B33</f>
        <v>1801360186</v>
      </c>
      <c r="D34" s="10" t="str">
        <f>'CO_Attainment for Unit Tests'!C33</f>
        <v>JOSHI SANJIVANI SANJAY</v>
      </c>
      <c r="E34" s="238">
        <v>8</v>
      </c>
      <c r="F34" s="238">
        <v>16</v>
      </c>
      <c r="G34" s="238">
        <v>16</v>
      </c>
    </row>
    <row r="35" spans="2:7">
      <c r="B35" s="10">
        <v>22</v>
      </c>
      <c r="C35" s="10">
        <f>'CO_Attainment for Unit Tests'!B34</f>
        <v>1801360187</v>
      </c>
      <c r="D35" s="10" t="str">
        <f>'CO_Attainment for Unit Tests'!C34</f>
        <v>KADAM PUNAM SHRIHARI</v>
      </c>
      <c r="E35" s="238">
        <v>9</v>
      </c>
      <c r="F35" s="238">
        <v>24</v>
      </c>
      <c r="G35" s="238">
        <v>22</v>
      </c>
    </row>
    <row r="36" spans="2:7">
      <c r="B36" s="10">
        <v>23</v>
      </c>
      <c r="C36" s="10">
        <f>'CO_Attainment for Unit Tests'!B35</f>
        <v>1801360188</v>
      </c>
      <c r="D36" s="10" t="str">
        <f>'CO_Attainment for Unit Tests'!C35</f>
        <v>KAMBLE PRANALI JITENDRA</v>
      </c>
      <c r="E36" s="238">
        <v>8</v>
      </c>
      <c r="F36" s="238">
        <v>20</v>
      </c>
      <c r="G36" s="238">
        <v>21</v>
      </c>
    </row>
    <row r="37" spans="2:7">
      <c r="B37" s="10">
        <v>24</v>
      </c>
      <c r="C37" s="10">
        <f>'CO_Attainment for Unit Tests'!B36</f>
        <v>1801360189</v>
      </c>
      <c r="D37" s="10" t="str">
        <f>'CO_Attainment for Unit Tests'!C36</f>
        <v>KAMBLE PRIYA VILAS</v>
      </c>
      <c r="E37" s="238">
        <v>8</v>
      </c>
      <c r="F37" s="238">
        <v>20</v>
      </c>
      <c r="G37" s="238">
        <v>20</v>
      </c>
    </row>
    <row r="38" spans="2:7">
      <c r="B38" s="10">
        <v>25</v>
      </c>
      <c r="C38" s="10">
        <f>'CO_Attainment for Unit Tests'!B37</f>
        <v>1801360191</v>
      </c>
      <c r="D38" s="10" t="str">
        <f>'CO_Attainment for Unit Tests'!C37</f>
        <v>KASHID SANDHYARANI P.</v>
      </c>
      <c r="E38" s="238">
        <v>10</v>
      </c>
      <c r="F38" s="238">
        <v>24</v>
      </c>
      <c r="G38" s="238">
        <v>24</v>
      </c>
    </row>
    <row r="39" spans="2:7">
      <c r="B39" s="10">
        <v>26</v>
      </c>
      <c r="C39" s="10">
        <f>'CO_Attainment for Unit Tests'!B38</f>
        <v>1801360192</v>
      </c>
      <c r="D39" s="10" t="str">
        <f>'CO_Attainment for Unit Tests'!C38</f>
        <v>KOMPALE MANSI BALAJI</v>
      </c>
      <c r="E39" s="238">
        <v>9</v>
      </c>
      <c r="F39" s="238">
        <v>21</v>
      </c>
      <c r="G39" s="238">
        <v>21</v>
      </c>
    </row>
    <row r="40" spans="2:7">
      <c r="B40" s="10">
        <v>27</v>
      </c>
      <c r="C40" s="10">
        <f>'CO_Attainment for Unit Tests'!B39</f>
        <v>1801360226</v>
      </c>
      <c r="D40" s="10" t="str">
        <f>'CO_Attainment for Unit Tests'!C39</f>
        <v>LOMATE RAJSHRI RAJENDRA</v>
      </c>
      <c r="E40" s="238">
        <v>10</v>
      </c>
      <c r="F40" s="238">
        <v>24</v>
      </c>
      <c r="G40" s="238">
        <v>24</v>
      </c>
    </row>
    <row r="41" spans="2:7">
      <c r="B41" s="10">
        <v>28</v>
      </c>
      <c r="C41" s="10">
        <f>'CO_Attainment for Unit Tests'!B40</f>
        <v>1801360193</v>
      </c>
      <c r="D41" s="10" t="str">
        <f>'CO_Attainment for Unit Tests'!C40</f>
        <v>MAMDGE ROHINI TUKARAM</v>
      </c>
      <c r="E41" s="238">
        <v>10</v>
      </c>
      <c r="F41" s="238">
        <v>24</v>
      </c>
      <c r="G41" s="238">
        <v>24</v>
      </c>
    </row>
    <row r="42" spans="2:7">
      <c r="B42" s="10">
        <v>29</v>
      </c>
      <c r="C42" s="10">
        <f>'CO_Attainment for Unit Tests'!B41</f>
        <v>1801360194</v>
      </c>
      <c r="D42" s="10" t="str">
        <f>'CO_Attainment for Unit Tests'!C41</f>
        <v>MANE SAKSHI SANTOSH</v>
      </c>
      <c r="E42" s="238">
        <v>8</v>
      </c>
      <c r="F42" s="238">
        <v>19</v>
      </c>
      <c r="G42" s="238">
        <v>21</v>
      </c>
    </row>
    <row r="43" spans="2:7">
      <c r="B43" s="10">
        <v>30</v>
      </c>
      <c r="C43" s="10">
        <f>'CO_Attainment for Unit Tests'!B42</f>
        <v>1801360196</v>
      </c>
      <c r="D43" s="10" t="str">
        <f>'CO_Attainment for Unit Tests'!C42</f>
        <v>MATHPATI DIVYA BALAJI</v>
      </c>
      <c r="E43" s="238">
        <v>8</v>
      </c>
      <c r="F43" s="238">
        <v>22</v>
      </c>
      <c r="G43" s="238">
        <v>22</v>
      </c>
    </row>
    <row r="44" spans="2:7">
      <c r="B44" s="10">
        <v>31</v>
      </c>
      <c r="C44" s="10">
        <f>'CO_Attainment for Unit Tests'!B43</f>
        <v>1801360197</v>
      </c>
      <c r="D44" s="10" t="str">
        <f>'CO_Attainment for Unit Tests'!C43</f>
        <v>MORE SHITAL BHARAT</v>
      </c>
      <c r="E44" s="238">
        <v>7</v>
      </c>
      <c r="F44" s="238">
        <v>20</v>
      </c>
      <c r="G44" s="238">
        <v>19</v>
      </c>
    </row>
    <row r="45" spans="2:7">
      <c r="B45" s="10">
        <v>32</v>
      </c>
      <c r="C45" s="10">
        <f>'CO_Attainment for Unit Tests'!B44</f>
        <v>1801360198</v>
      </c>
      <c r="D45" s="10" t="str">
        <f>'CO_Attainment for Unit Tests'!C44</f>
        <v>MORE SHWETA SANJAY</v>
      </c>
      <c r="E45" s="238">
        <v>9</v>
      </c>
      <c r="F45" s="238">
        <v>22</v>
      </c>
      <c r="G45" s="238">
        <v>18</v>
      </c>
    </row>
    <row r="46" spans="2:7">
      <c r="B46" s="10">
        <v>33</v>
      </c>
      <c r="C46" s="10">
        <f>'CO_Attainment for Unit Tests'!B45</f>
        <v>1801360199</v>
      </c>
      <c r="D46" s="10" t="str">
        <f>'CO_Attainment for Unit Tests'!C45</f>
        <v>NADGIRE SHIVANI SANTOSH</v>
      </c>
      <c r="E46" s="238">
        <v>8</v>
      </c>
      <c r="F46" s="238">
        <v>22</v>
      </c>
      <c r="G46" s="238">
        <v>24</v>
      </c>
    </row>
    <row r="47" spans="2:7">
      <c r="B47" s="10">
        <v>34</v>
      </c>
      <c r="C47" s="10">
        <f>'CO_Attainment for Unit Tests'!B46</f>
        <v>1801360200</v>
      </c>
      <c r="D47" s="10" t="str">
        <f>'CO_Attainment for Unit Tests'!C46</f>
        <v xml:space="preserve">NAGWANSHI PRERNA N </v>
      </c>
      <c r="E47" s="238">
        <v>8</v>
      </c>
      <c r="F47" s="238">
        <v>22</v>
      </c>
      <c r="G47" s="238">
        <v>20</v>
      </c>
    </row>
    <row r="48" spans="2:7">
      <c r="B48" s="10">
        <v>35</v>
      </c>
      <c r="C48" s="10">
        <f>'CO_Attainment for Unit Tests'!B47</f>
        <v>1801360201</v>
      </c>
      <c r="D48" s="10" t="str">
        <f>'CO_Attainment for Unit Tests'!C47</f>
        <v>PATE ASHVINI ARVIND</v>
      </c>
      <c r="E48" s="238">
        <v>6</v>
      </c>
      <c r="F48" s="238">
        <v>22</v>
      </c>
      <c r="G48" s="238">
        <v>23</v>
      </c>
    </row>
    <row r="49" spans="2:7">
      <c r="B49" s="10">
        <v>36</v>
      </c>
      <c r="C49" s="10">
        <f>'CO_Attainment for Unit Tests'!B48</f>
        <v>1801360202</v>
      </c>
      <c r="D49" s="10" t="str">
        <f>'CO_Attainment for Unit Tests'!C48</f>
        <v>PATIL ADITI SANJAY</v>
      </c>
      <c r="E49" s="238">
        <v>6</v>
      </c>
      <c r="F49" s="238">
        <v>19</v>
      </c>
      <c r="G49" s="238">
        <v>20</v>
      </c>
    </row>
    <row r="50" spans="2:7">
      <c r="B50" s="10">
        <v>37</v>
      </c>
      <c r="C50" s="10">
        <f>'CO_Attainment for Unit Tests'!B49</f>
        <v>1801360203</v>
      </c>
      <c r="D50" s="10" t="str">
        <f>'CO_Attainment for Unit Tests'!C49</f>
        <v>PATIL MANSI SANJAY</v>
      </c>
      <c r="E50" s="238">
        <v>5</v>
      </c>
      <c r="F50" s="238">
        <v>16</v>
      </c>
      <c r="G50" s="238">
        <v>15</v>
      </c>
    </row>
    <row r="51" spans="2:7">
      <c r="B51" s="10">
        <v>38</v>
      </c>
      <c r="C51" s="10">
        <f>'CO_Attainment for Unit Tests'!B50</f>
        <v>1801360204</v>
      </c>
      <c r="D51" s="10" t="str">
        <f>'CO_Attainment for Unit Tests'!C50</f>
        <v>PATIL PRITI SHIVSHANKAR</v>
      </c>
      <c r="E51" s="238">
        <v>10</v>
      </c>
      <c r="F51" s="238">
        <v>24</v>
      </c>
      <c r="G51" s="238">
        <v>24</v>
      </c>
    </row>
    <row r="52" spans="2:7">
      <c r="B52" s="10">
        <v>39</v>
      </c>
      <c r="C52" s="10">
        <f>'CO_Attainment for Unit Tests'!B51</f>
        <v>1801360205</v>
      </c>
      <c r="D52" s="10" t="str">
        <f>'CO_Attainment for Unit Tests'!C51</f>
        <v>PATIL VAISHNAVI RAYABA</v>
      </c>
      <c r="E52" s="238">
        <v>8</v>
      </c>
      <c r="F52" s="238">
        <v>19</v>
      </c>
      <c r="G52" s="238">
        <v>20</v>
      </c>
    </row>
    <row r="53" spans="2:7">
      <c r="B53" s="10">
        <v>40</v>
      </c>
      <c r="C53" s="10">
        <f>'CO_Attainment for Unit Tests'!B52</f>
        <v>1801360206</v>
      </c>
      <c r="D53" s="10" t="str">
        <f>'CO_Attainment for Unit Tests'!C52</f>
        <v>PAWAR SAKSHI SHARAD</v>
      </c>
      <c r="E53" s="238">
        <v>6</v>
      </c>
      <c r="F53" s="238">
        <v>15</v>
      </c>
      <c r="G53" s="238">
        <v>17</v>
      </c>
    </row>
    <row r="54" spans="2:7">
      <c r="B54" s="10">
        <v>41</v>
      </c>
      <c r="C54" s="10">
        <f>'CO_Attainment for Unit Tests'!B53</f>
        <v>1801360207</v>
      </c>
      <c r="D54" s="10" t="str">
        <f>'CO_Attainment for Unit Tests'!C53</f>
        <v xml:space="preserve">POTDAR VAISHNAVI S </v>
      </c>
      <c r="E54" s="238">
        <v>7</v>
      </c>
      <c r="F54" s="238">
        <v>21</v>
      </c>
      <c r="G54" s="238">
        <v>21</v>
      </c>
    </row>
    <row r="55" spans="2:7">
      <c r="B55" s="10">
        <v>42</v>
      </c>
      <c r="C55" s="10">
        <f>'CO_Attainment for Unit Tests'!B54</f>
        <v>1801360208</v>
      </c>
      <c r="D55" s="10" t="str">
        <f>'CO_Attainment for Unit Tests'!C54</f>
        <v xml:space="preserve">PUTHTHE SHRIDEVI J </v>
      </c>
      <c r="E55" s="238">
        <v>8</v>
      </c>
      <c r="F55" s="238">
        <v>20</v>
      </c>
      <c r="G55" s="238">
        <v>20</v>
      </c>
    </row>
    <row r="56" spans="2:7">
      <c r="B56" s="10">
        <v>43</v>
      </c>
      <c r="C56" s="10">
        <f>'CO_Attainment for Unit Tests'!B55</f>
        <v>1801360209</v>
      </c>
      <c r="D56" s="10" t="str">
        <f>'CO_Attainment for Unit Tests'!C55</f>
        <v xml:space="preserve">RAJURE VAISHNAVI V </v>
      </c>
      <c r="E56" s="238">
        <v>8</v>
      </c>
      <c r="F56" s="238">
        <v>21</v>
      </c>
      <c r="G56" s="238">
        <v>22</v>
      </c>
    </row>
    <row r="57" spans="2:7">
      <c r="B57" s="10">
        <v>44</v>
      </c>
      <c r="C57" s="10">
        <f>'CO_Attainment for Unit Tests'!B56</f>
        <v>1801360210</v>
      </c>
      <c r="D57" s="10" t="str">
        <f>'CO_Attainment for Unit Tests'!C56</f>
        <v xml:space="preserve">SABLE SHITAL S </v>
      </c>
      <c r="E57" s="238">
        <v>7</v>
      </c>
      <c r="F57" s="238">
        <v>19</v>
      </c>
      <c r="G57" s="238">
        <v>19</v>
      </c>
    </row>
    <row r="58" spans="2:7">
      <c r="B58" s="10">
        <v>45</v>
      </c>
      <c r="C58" s="10">
        <f>'CO_Attainment for Unit Tests'!B57</f>
        <v>1801360211</v>
      </c>
      <c r="D58" s="10" t="str">
        <f>'CO_Attainment for Unit Tests'!C57</f>
        <v xml:space="preserve">SALUNKE APEKSHA N </v>
      </c>
      <c r="E58" s="238">
        <v>9</v>
      </c>
      <c r="F58" s="238">
        <v>22</v>
      </c>
      <c r="G58" s="238">
        <v>21</v>
      </c>
    </row>
    <row r="59" spans="2:7">
      <c r="B59" s="10">
        <v>46</v>
      </c>
      <c r="C59" s="10">
        <f>'CO_Attainment for Unit Tests'!B58</f>
        <v>1801360212</v>
      </c>
      <c r="D59" s="10" t="str">
        <f>'CO_Attainment for Unit Tests'!C58</f>
        <v xml:space="preserve">SAVANT VAISHNAVI B </v>
      </c>
      <c r="E59" s="238">
        <v>8</v>
      </c>
      <c r="F59" s="238">
        <v>22</v>
      </c>
      <c r="G59" s="238">
        <v>24</v>
      </c>
    </row>
    <row r="60" spans="2:7">
      <c r="B60" s="10">
        <v>47</v>
      </c>
      <c r="C60" s="10">
        <f>'CO_Attainment for Unit Tests'!B59</f>
        <v>1801360225</v>
      </c>
      <c r="D60" s="10" t="str">
        <f>'CO_Attainment for Unit Tests'!C59</f>
        <v xml:space="preserve">SAWANT SNEHAL R </v>
      </c>
      <c r="E60" s="238">
        <v>9</v>
      </c>
      <c r="F60" s="238">
        <v>22</v>
      </c>
      <c r="G60" s="238">
        <v>21</v>
      </c>
    </row>
    <row r="61" spans="2:7">
      <c r="B61" s="10">
        <v>48</v>
      </c>
      <c r="C61" s="10">
        <f>'CO_Attainment for Unit Tests'!B60</f>
        <v>1801360213</v>
      </c>
      <c r="D61" s="10" t="str">
        <f>'CO_Attainment for Unit Tests'!C60</f>
        <v xml:space="preserve">SHAIKH SANIYA T </v>
      </c>
      <c r="E61" s="238">
        <v>10</v>
      </c>
      <c r="F61" s="238">
        <v>23</v>
      </c>
      <c r="G61" s="238">
        <v>24</v>
      </c>
    </row>
    <row r="62" spans="2:7">
      <c r="B62" s="10">
        <v>49</v>
      </c>
      <c r="C62" s="10">
        <f>'CO_Attainment for Unit Tests'!B61</f>
        <v>1801360214</v>
      </c>
      <c r="D62" s="10" t="str">
        <f>'CO_Attainment for Unit Tests'!C61</f>
        <v xml:space="preserve">SHINDE ADITI K </v>
      </c>
      <c r="E62" s="238">
        <v>9</v>
      </c>
      <c r="F62" s="238">
        <v>23</v>
      </c>
      <c r="G62" s="238">
        <v>23</v>
      </c>
    </row>
    <row r="63" spans="2:7">
      <c r="B63" s="10">
        <v>50</v>
      </c>
      <c r="C63" s="10">
        <f>'CO_Attainment for Unit Tests'!B62</f>
        <v>1801360215</v>
      </c>
      <c r="D63" s="10" t="str">
        <f>'CO_Attainment for Unit Tests'!C62</f>
        <v xml:space="preserve">SHINDE ROHINI A </v>
      </c>
      <c r="E63" s="238">
        <v>9</v>
      </c>
      <c r="F63" s="238">
        <v>22</v>
      </c>
      <c r="G63" s="238">
        <v>20</v>
      </c>
    </row>
    <row r="64" spans="2:7">
      <c r="B64" s="10">
        <v>51</v>
      </c>
      <c r="C64" s="10">
        <f>'CO_Attainment for Unit Tests'!B63</f>
        <v>1801360219</v>
      </c>
      <c r="D64" s="10" t="str">
        <f>'CO_Attainment for Unit Tests'!C63</f>
        <v xml:space="preserve">SURYAWANSHI PRANJALI S </v>
      </c>
      <c r="E64" s="238">
        <v>8</v>
      </c>
      <c r="F64" s="238">
        <v>22</v>
      </c>
      <c r="G64" s="238">
        <v>21</v>
      </c>
    </row>
    <row r="65" spans="2:7">
      <c r="B65" s="10">
        <v>52</v>
      </c>
      <c r="C65" s="10">
        <f>'CO_Attainment for Unit Tests'!B64</f>
        <v>1801360220</v>
      </c>
      <c r="D65" s="10" t="str">
        <f>'CO_Attainment for Unit Tests'!C64</f>
        <v xml:space="preserve">TADLAPURE NEHA H </v>
      </c>
      <c r="E65" s="238">
        <v>9</v>
      </c>
      <c r="F65" s="238">
        <v>23</v>
      </c>
      <c r="G65" s="238">
        <v>24</v>
      </c>
    </row>
    <row r="66" spans="2:7">
      <c r="B66" s="10">
        <v>53</v>
      </c>
      <c r="C66" s="10">
        <f>'CO_Attainment for Unit Tests'!B65</f>
        <v>1801360224</v>
      </c>
      <c r="D66" s="10" t="str">
        <f>'CO_Attainment for Unit Tests'!C65</f>
        <v xml:space="preserve">TAKALE VAISHNAVI B </v>
      </c>
      <c r="E66" s="238">
        <v>9</v>
      </c>
      <c r="F66" s="238">
        <v>21</v>
      </c>
      <c r="G66" s="238">
        <v>23</v>
      </c>
    </row>
    <row r="67" spans="2:7">
      <c r="B67" s="10">
        <v>54</v>
      </c>
      <c r="C67" s="10">
        <f>'CO_Attainment for Unit Tests'!B66</f>
        <v>1801360221</v>
      </c>
      <c r="D67" s="10" t="str">
        <f>'CO_Attainment for Unit Tests'!C66</f>
        <v>TARE ANKITA ANIL</v>
      </c>
      <c r="E67" s="238">
        <v>9</v>
      </c>
      <c r="F67" s="238">
        <v>23</v>
      </c>
      <c r="G67" s="238">
        <v>22</v>
      </c>
    </row>
    <row r="68" spans="2:7">
      <c r="B68" s="10">
        <v>55</v>
      </c>
      <c r="C68" s="10">
        <f>'CO_Attainment for Unit Tests'!B67</f>
        <v>1801360222</v>
      </c>
      <c r="D68" s="10" t="str">
        <f>'CO_Attainment for Unit Tests'!C67</f>
        <v>TONDARE SHRADDHA D.</v>
      </c>
      <c r="E68" s="238">
        <v>8</v>
      </c>
      <c r="F68" s="238">
        <v>21</v>
      </c>
      <c r="G68" s="238">
        <v>21</v>
      </c>
    </row>
    <row r="69" spans="2:7">
      <c r="B69" s="10">
        <v>56</v>
      </c>
      <c r="C69" s="10">
        <f>'CO_Attainment for Unit Tests'!B68</f>
        <v>1801360223</v>
      </c>
      <c r="D69" s="10" t="str">
        <f>'CO_Attainment for Unit Tests'!C68</f>
        <v xml:space="preserve">WAGHMARE RUKMIN S </v>
      </c>
      <c r="E69" s="238">
        <v>9</v>
      </c>
      <c r="F69" s="238">
        <v>22</v>
      </c>
      <c r="G69" s="238">
        <v>23</v>
      </c>
    </row>
    <row r="70" spans="2:7">
      <c r="B70" s="10">
        <v>57</v>
      </c>
      <c r="C70" s="10">
        <f>'CO_Attainment for Unit Tests'!B69</f>
        <v>1801360067</v>
      </c>
      <c r="D70" s="10" t="str">
        <f>'CO_Attainment for Unit Tests'!C69</f>
        <v xml:space="preserve">JOSHI SAKSHI U </v>
      </c>
      <c r="E70" s="238">
        <v>8</v>
      </c>
      <c r="F70" s="238">
        <v>22</v>
      </c>
      <c r="G70" s="238">
        <v>21</v>
      </c>
    </row>
    <row r="71" spans="2:7">
      <c r="B71" s="10">
        <v>58</v>
      </c>
      <c r="C71" s="10">
        <f>'CO_Attainment for Unit Tests'!B70</f>
        <v>1801360053</v>
      </c>
      <c r="D71" s="10" t="str">
        <f>'CO_Attainment for Unit Tests'!C70</f>
        <v xml:space="preserve">BIRADAR VAISHNAVI S </v>
      </c>
      <c r="E71" s="238">
        <v>10</v>
      </c>
      <c r="F71" s="238">
        <v>24</v>
      </c>
      <c r="G71" s="238">
        <v>23</v>
      </c>
    </row>
    <row r="72" spans="2:7">
      <c r="B72" s="10">
        <v>59</v>
      </c>
      <c r="C72" s="10">
        <f>'CO_Attainment for Unit Tests'!B71</f>
        <v>1701360175</v>
      </c>
      <c r="D72" s="10" t="str">
        <f>'CO_Attainment for Unit Tests'!C71</f>
        <v xml:space="preserve">MALBHAGE ASHVINI G </v>
      </c>
      <c r="E72" s="238">
        <v>7</v>
      </c>
      <c r="F72" s="238">
        <v>22</v>
      </c>
      <c r="G72" s="238">
        <v>21</v>
      </c>
    </row>
    <row r="73" spans="2:7">
      <c r="B73" s="10">
        <v>60</v>
      </c>
      <c r="C73" s="10">
        <f>'CO_Attainment for Unit Tests'!B72</f>
        <v>1701360282</v>
      </c>
      <c r="D73" s="10" t="str">
        <f>'CO_Attainment for Unit Tests'!C72</f>
        <v xml:space="preserve">Vanjary Prinka </v>
      </c>
      <c r="E73" s="238">
        <v>7</v>
      </c>
      <c r="F73" s="238">
        <v>14</v>
      </c>
      <c r="G73" s="238">
        <v>16</v>
      </c>
    </row>
    <row r="74" spans="2:7">
      <c r="B74" s="10">
        <v>61</v>
      </c>
      <c r="C74" s="10">
        <f>'CO_Attainment for Unit Tests'!B73</f>
        <v>1901360006</v>
      </c>
      <c r="D74" s="10" t="str">
        <f>'CO_Attainment for Unit Tests'!C73</f>
        <v>Panchal Punam Vishnu</v>
      </c>
      <c r="E74" s="238">
        <v>9</v>
      </c>
      <c r="F74" s="238">
        <v>19</v>
      </c>
      <c r="G74" s="238">
        <v>18</v>
      </c>
    </row>
    <row r="75" spans="2:7">
      <c r="B75" s="10">
        <v>62</v>
      </c>
      <c r="C75" s="10">
        <f>'CO_Attainment for Unit Tests'!B74</f>
        <v>1901360019</v>
      </c>
      <c r="D75" s="10" t="str">
        <f>'CO_Attainment for Unit Tests'!C74</f>
        <v>Patil Sakshi Bhagwat</v>
      </c>
      <c r="E75" s="238">
        <v>9</v>
      </c>
      <c r="F75" s="238">
        <v>16</v>
      </c>
      <c r="G75" s="238">
        <v>19</v>
      </c>
    </row>
    <row r="76" spans="2:7">
      <c r="B76" s="10">
        <v>63</v>
      </c>
      <c r="C76" s="10">
        <f>'CO_Attainment for Unit Tests'!B75</f>
        <v>1901360007</v>
      </c>
      <c r="D76" s="10" t="str">
        <f>'CO_Attainment for Unit Tests'!C75</f>
        <v>Deshpande Nikita S</v>
      </c>
      <c r="E76" s="238">
        <v>9</v>
      </c>
      <c r="F76" s="238">
        <v>18</v>
      </c>
      <c r="G76" s="238">
        <v>18</v>
      </c>
    </row>
    <row r="77" spans="2:7">
      <c r="B77" s="10">
        <v>64</v>
      </c>
      <c r="C77" s="10">
        <f>'CO_Attainment for Unit Tests'!B76</f>
        <v>1901360008</v>
      </c>
      <c r="D77" s="10" t="str">
        <f>'CO_Attainment for Unit Tests'!C76</f>
        <v>Kharte Sneha Jotiram</v>
      </c>
      <c r="E77" s="238">
        <v>9</v>
      </c>
      <c r="F77" s="238">
        <v>20</v>
      </c>
      <c r="G77" s="238">
        <v>20</v>
      </c>
    </row>
    <row r="78" spans="2:7">
      <c r="B78" s="10">
        <v>65</v>
      </c>
      <c r="C78" s="10">
        <f>'CO_Attainment for Unit Tests'!B77</f>
        <v>1901360009</v>
      </c>
      <c r="D78" s="10" t="str">
        <f>'CO_Attainment for Unit Tests'!C77</f>
        <v>Fulari  Nikita Sangappa</v>
      </c>
      <c r="E78" s="238">
        <v>8</v>
      </c>
      <c r="F78" s="238">
        <v>18</v>
      </c>
      <c r="G78" s="238">
        <v>18</v>
      </c>
    </row>
    <row r="79" spans="2:7" ht="14.25" customHeight="1">
      <c r="B79" s="138">
        <v>66</v>
      </c>
      <c r="C79" s="10">
        <f>'CO_Attainment for Unit Tests'!B78</f>
        <v>1901360010</v>
      </c>
      <c r="D79" s="10" t="str">
        <f>'CO_Attainment for Unit Tests'!C78</f>
        <v>Gaikwad Mohini Y.</v>
      </c>
      <c r="E79" s="238">
        <v>8</v>
      </c>
      <c r="F79" s="238">
        <v>18</v>
      </c>
      <c r="G79" s="238">
        <v>17</v>
      </c>
    </row>
    <row r="80" spans="2:7" ht="15.75" thickBot="1">
      <c r="B80" s="12"/>
      <c r="C80" s="12"/>
      <c r="D80" s="12"/>
      <c r="E80" s="12"/>
      <c r="F80" s="12"/>
      <c r="G80" s="12"/>
    </row>
    <row r="81" spans="1:8" ht="15" customHeight="1">
      <c r="D81" s="402" t="s">
        <v>64</v>
      </c>
      <c r="E81" s="402">
        <f>ROUNDUP(0.6*E13,1)</f>
        <v>6</v>
      </c>
      <c r="F81" s="402">
        <f>ROUNDUP(0.6*F13,1)</f>
        <v>15</v>
      </c>
      <c r="G81" s="402">
        <f>ROUNDUP(0.6*G13,1)</f>
        <v>15</v>
      </c>
    </row>
    <row r="82" spans="1:8" ht="15.75" customHeight="1" thickBot="1">
      <c r="D82" s="403"/>
      <c r="E82" s="403"/>
      <c r="F82" s="403"/>
      <c r="G82" s="403"/>
    </row>
    <row r="83" spans="1:8" ht="16.5" thickBot="1">
      <c r="D83" s="53" t="s">
        <v>28</v>
      </c>
      <c r="E83" s="54">
        <f>COUNTIF(E14:E80,"&gt;=" &amp;E81)</f>
        <v>62</v>
      </c>
      <c r="F83" s="54">
        <f>COUNTIF(F14:F80,"&gt;=" &amp;F81)</f>
        <v>65</v>
      </c>
      <c r="G83" s="54">
        <f>COUNTIF(G14:G80,"&gt;=" &amp;G81)</f>
        <v>64</v>
      </c>
    </row>
    <row r="85" spans="1:8" ht="15.75" thickBot="1"/>
    <row r="86" spans="1:8" ht="46.5" customHeight="1" thickBot="1">
      <c r="B86" s="380" t="s">
        <v>63</v>
      </c>
      <c r="C86" s="381"/>
      <c r="D86" s="382"/>
      <c r="E86" s="360" t="s">
        <v>38</v>
      </c>
      <c r="F86" s="361"/>
      <c r="G86" s="46" t="s">
        <v>39</v>
      </c>
    </row>
    <row r="87" spans="1:8">
      <c r="B87" s="383" t="s">
        <v>35</v>
      </c>
      <c r="C87" s="412" t="s">
        <v>37</v>
      </c>
      <c r="D87" s="413"/>
      <c r="E87" s="388">
        <v>66</v>
      </c>
      <c r="F87" s="50">
        <f>0.6*$E87</f>
        <v>39.6</v>
      </c>
      <c r="G87" s="47">
        <v>1</v>
      </c>
    </row>
    <row r="88" spans="1:8">
      <c r="B88" s="384"/>
      <c r="C88" s="414" t="s">
        <v>66</v>
      </c>
      <c r="D88" s="415"/>
      <c r="E88" s="389"/>
      <c r="F88" s="19">
        <f>0.7*$E87</f>
        <v>46.199999999999996</v>
      </c>
      <c r="G88" s="48">
        <v>2</v>
      </c>
    </row>
    <row r="89" spans="1:8" ht="15.75" thickBot="1">
      <c r="B89" s="385"/>
      <c r="C89" s="416" t="s">
        <v>65</v>
      </c>
      <c r="D89" s="417"/>
      <c r="E89" s="390"/>
      <c r="F89" s="51">
        <f>0.8*$E87</f>
        <v>52.800000000000004</v>
      </c>
      <c r="G89" s="49">
        <v>3</v>
      </c>
    </row>
    <row r="90" spans="1:8" ht="15.75" thickBot="1"/>
    <row r="91" spans="1:8" ht="33" customHeight="1" thickBot="1">
      <c r="A91" s="410" t="s">
        <v>67</v>
      </c>
      <c r="B91" s="411"/>
      <c r="C91" s="57" t="s">
        <v>25</v>
      </c>
      <c r="D91" s="57" t="s">
        <v>27</v>
      </c>
      <c r="E91" s="57" t="s">
        <v>26</v>
      </c>
      <c r="F91" s="57" t="s">
        <v>41</v>
      </c>
      <c r="G91" s="57" t="s">
        <v>42</v>
      </c>
      <c r="H91" s="58" t="s">
        <v>43</v>
      </c>
    </row>
    <row r="92" spans="1:8" ht="36.75" customHeight="1">
      <c r="A92" s="406" t="s">
        <v>68</v>
      </c>
      <c r="B92" s="407"/>
      <c r="C92" s="59">
        <f>IF(E83&gt;=$F89,3,IF(E83&gt;=$F88,2,IF(E83&gt;=$F87,1,0)))</f>
        <v>3</v>
      </c>
      <c r="D92" s="59">
        <f t="shared" ref="D92:H94" si="0">$C92</f>
        <v>3</v>
      </c>
      <c r="E92" s="59">
        <f t="shared" si="0"/>
        <v>3</v>
      </c>
      <c r="F92" s="59">
        <f t="shared" si="0"/>
        <v>3</v>
      </c>
      <c r="G92" s="59">
        <f t="shared" si="0"/>
        <v>3</v>
      </c>
      <c r="H92" s="61">
        <f t="shared" si="0"/>
        <v>3</v>
      </c>
    </row>
    <row r="93" spans="1:8" ht="37.5" customHeight="1">
      <c r="A93" s="404" t="s">
        <v>69</v>
      </c>
      <c r="B93" s="405"/>
      <c r="C93" s="60">
        <f>IF(F83&gt;=$F89,3,IF(F83&gt;=$F88,2,IF(F83&gt;=$F87,1,0)))</f>
        <v>3</v>
      </c>
      <c r="D93" s="60">
        <f t="shared" si="0"/>
        <v>3</v>
      </c>
      <c r="E93" s="60">
        <f t="shared" si="0"/>
        <v>3</v>
      </c>
      <c r="F93" s="60">
        <f t="shared" si="0"/>
        <v>3</v>
      </c>
      <c r="G93" s="60">
        <f t="shared" si="0"/>
        <v>3</v>
      </c>
      <c r="H93" s="62">
        <f t="shared" si="0"/>
        <v>3</v>
      </c>
    </row>
    <row r="94" spans="1:8" ht="31.5" customHeight="1" thickBot="1">
      <c r="A94" s="408" t="s">
        <v>70</v>
      </c>
      <c r="B94" s="409"/>
      <c r="C94" s="27">
        <f>IF(G83&gt;=$F89,3,IF(G83&gt;=$F88,2,IF(G83&gt;=$F87,1,0)))</f>
        <v>3</v>
      </c>
      <c r="D94" s="27">
        <f t="shared" si="0"/>
        <v>3</v>
      </c>
      <c r="E94" s="27">
        <f t="shared" si="0"/>
        <v>3</v>
      </c>
      <c r="F94" s="27">
        <f t="shared" si="0"/>
        <v>3</v>
      </c>
      <c r="G94" s="27">
        <f t="shared" si="0"/>
        <v>3</v>
      </c>
      <c r="H94" s="63">
        <f t="shared" si="0"/>
        <v>3</v>
      </c>
    </row>
    <row r="95" spans="1:8">
      <c r="B95" t="s">
        <v>72</v>
      </c>
    </row>
    <row r="96" spans="1:8">
      <c r="C96" t="s">
        <v>73</v>
      </c>
    </row>
    <row r="97" spans="3:7">
      <c r="C97" t="s">
        <v>71</v>
      </c>
    </row>
    <row r="99" spans="3:7">
      <c r="G99" s="52" t="s">
        <v>263</v>
      </c>
    </row>
    <row r="100" spans="3:7">
      <c r="G100" s="52" t="s">
        <v>265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93:B93"/>
    <mergeCell ref="A92:B92"/>
    <mergeCell ref="A94:B94"/>
    <mergeCell ref="A91:B91"/>
    <mergeCell ref="E86:F86"/>
    <mergeCell ref="B87:B89"/>
    <mergeCell ref="E87:E89"/>
    <mergeCell ref="B86:D86"/>
    <mergeCell ref="C87:D87"/>
    <mergeCell ref="C88:D88"/>
    <mergeCell ref="C89:D89"/>
    <mergeCell ref="G9:G12"/>
    <mergeCell ref="D81:D82"/>
    <mergeCell ref="E81:E82"/>
    <mergeCell ref="F81:F82"/>
    <mergeCell ref="G81:G82"/>
    <mergeCell ref="B9:B13"/>
    <mergeCell ref="C9:C13"/>
    <mergeCell ref="D9:D13"/>
    <mergeCell ref="E9:E12"/>
    <mergeCell ref="F9:F12"/>
  </mergeCells>
  <printOptions horizontalCentered="1" verticalCentered="1"/>
  <pageMargins left="0" right="0" top="0" bottom="0" header="0" footer="0"/>
  <pageSetup paperSize="9" scale="9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</sheetPr>
  <dimension ref="A1:G94"/>
  <sheetViews>
    <sheetView view="pageBreakPreview" topLeftCell="A35" zoomScaleSheetLayoutView="100" workbookViewId="0">
      <selection activeCell="D99" sqref="D99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55" t="s">
        <v>169</v>
      </c>
      <c r="E1" s="55"/>
      <c r="F1" s="1"/>
    </row>
    <row r="2" spans="2:6">
      <c r="B2" s="1"/>
      <c r="C2" s="1"/>
      <c r="E2" s="1"/>
    </row>
    <row r="3" spans="2:6" ht="11.25" customHeight="1">
      <c r="B3" s="1"/>
      <c r="C3" s="1"/>
      <c r="D3" s="28"/>
      <c r="E3" s="1"/>
    </row>
    <row r="4" spans="2:6">
      <c r="B4" s="1"/>
      <c r="C4" s="3" t="s">
        <v>0</v>
      </c>
      <c r="D4" s="42" t="str">
        <f>'CO_attain_MicroP_PR-TW_ESE'!D4</f>
        <v>Data Structure using 'C'</v>
      </c>
      <c r="E4" s="1"/>
      <c r="F4" s="1"/>
    </row>
    <row r="5" spans="2:6">
      <c r="B5" s="1"/>
      <c r="C5" s="3" t="s">
        <v>1</v>
      </c>
      <c r="D5" s="42">
        <f>'CO_attain_MicroP_PR-TW_ESE'!D5</f>
        <v>22317</v>
      </c>
      <c r="E5" s="1"/>
      <c r="F5" s="1"/>
    </row>
    <row r="6" spans="2:6">
      <c r="B6" s="1"/>
      <c r="C6" s="3" t="s">
        <v>19</v>
      </c>
      <c r="D6" s="108" t="str">
        <f>'CO_attain_MicroP_PR-TW_ESE'!D6</f>
        <v>III rd Sem (CO3I Scheme)</v>
      </c>
      <c r="E6" s="1"/>
      <c r="F6" s="1"/>
    </row>
    <row r="7" spans="2:6">
      <c r="B7" s="1"/>
      <c r="C7" s="3" t="s">
        <v>143</v>
      </c>
      <c r="D7" s="108" t="str">
        <f>'CO_attain_MicroP_PR-TW_ESE'!D7</f>
        <v>2019-20</v>
      </c>
      <c r="E7" s="1"/>
      <c r="F7" s="1"/>
    </row>
    <row r="8" spans="2:6">
      <c r="B8" s="1"/>
      <c r="C8" s="3"/>
      <c r="D8" s="43"/>
      <c r="E8" s="1"/>
      <c r="F8" s="1"/>
    </row>
    <row r="9" spans="2:6" ht="16.5" thickBot="1">
      <c r="B9" s="71" t="s">
        <v>76</v>
      </c>
    </row>
    <row r="10" spans="2:6" ht="15.75" customHeight="1" thickBot="1">
      <c r="B10" s="310" t="s">
        <v>2</v>
      </c>
      <c r="C10" s="394" t="s">
        <v>3</v>
      </c>
      <c r="D10" s="397" t="s">
        <v>4</v>
      </c>
      <c r="E10" s="394" t="s">
        <v>165</v>
      </c>
    </row>
    <row r="11" spans="2:6" ht="15.75" thickBot="1">
      <c r="B11" s="310"/>
      <c r="C11" s="395"/>
      <c r="D11" s="397"/>
      <c r="E11" s="418"/>
    </row>
    <row r="12" spans="2:6" ht="15.75" thickBot="1">
      <c r="B12" s="310"/>
      <c r="C12" s="395"/>
      <c r="D12" s="397"/>
      <c r="E12" s="418"/>
    </row>
    <row r="13" spans="2:6" ht="15.75" thickBot="1">
      <c r="B13" s="310"/>
      <c r="C13" s="395"/>
      <c r="D13" s="397"/>
      <c r="E13" s="419"/>
    </row>
    <row r="14" spans="2:6" ht="15.75" thickBot="1">
      <c r="B14" s="310"/>
      <c r="C14" s="396"/>
      <c r="D14" s="397"/>
      <c r="E14" s="70">
        <v>5</v>
      </c>
    </row>
    <row r="15" spans="2:6" hidden="1">
      <c r="B15" s="8">
        <v>1</v>
      </c>
      <c r="C15" s="8">
        <f>'CO_attainment for ESEBoard Exam'!C14</f>
        <v>1801360166</v>
      </c>
      <c r="D15" s="8" t="str">
        <f>'CO_attainment for ESEBoard Exam'!D14</f>
        <v>ADNAK TEJASWINI VILAS</v>
      </c>
      <c r="E15" s="68"/>
    </row>
    <row r="16" spans="2:6" hidden="1">
      <c r="B16" s="10">
        <v>2</v>
      </c>
      <c r="C16" s="10">
        <f>'CO_attainment for ESEBoard Exam'!C15</f>
        <v>1801360167</v>
      </c>
      <c r="D16" s="10" t="str">
        <f>'CO_attainment for ESEBoard Exam'!D15</f>
        <v>ANDHARE PRIYANKA BAPU</v>
      </c>
      <c r="E16" s="69"/>
    </row>
    <row r="17" spans="2:5" hidden="1">
      <c r="B17" s="10">
        <v>3</v>
      </c>
      <c r="C17" s="10">
        <f>'CO_attainment for ESEBoard Exam'!C16</f>
        <v>1801360168</v>
      </c>
      <c r="D17" s="10" t="str">
        <f>'CO_attainment for ESEBoard Exam'!D16</f>
        <v>BALURE PRERANA KESHAV</v>
      </c>
      <c r="E17" s="69"/>
    </row>
    <row r="18" spans="2:5" hidden="1">
      <c r="B18" s="10">
        <v>4</v>
      </c>
      <c r="C18" s="10">
        <f>'CO_attainment for ESEBoard Exam'!C17</f>
        <v>1801360170</v>
      </c>
      <c r="D18" s="10" t="str">
        <f>'CO_attainment for ESEBoard Exam'!D17</f>
        <v>BHORE GAYATRI BABRUVAN</v>
      </c>
      <c r="E18" s="69"/>
    </row>
    <row r="19" spans="2:5" hidden="1">
      <c r="B19" s="10">
        <v>5</v>
      </c>
      <c r="C19" s="10">
        <f>'CO_attainment for ESEBoard Exam'!C18</f>
        <v>1801360171</v>
      </c>
      <c r="D19" s="10" t="str">
        <f>'CO_attainment for ESEBoard Exam'!D18</f>
        <v>BHUTNALE NIKITA ARJUN</v>
      </c>
      <c r="E19" s="69"/>
    </row>
    <row r="20" spans="2:5" hidden="1">
      <c r="B20" s="10">
        <v>6</v>
      </c>
      <c r="C20" s="10">
        <f>'CO_attainment for ESEBoard Exam'!C19</f>
        <v>1801360172</v>
      </c>
      <c r="D20" s="10" t="str">
        <f>'CO_attainment for ESEBoard Exam'!D19</f>
        <v xml:space="preserve">BIRAJDAR NIVEDITA V </v>
      </c>
      <c r="E20" s="69"/>
    </row>
    <row r="21" spans="2:5" hidden="1">
      <c r="B21" s="10">
        <v>7</v>
      </c>
      <c r="C21" s="10">
        <f>'CO_attainment for ESEBoard Exam'!C20</f>
        <v>1801360173</v>
      </c>
      <c r="D21" s="10" t="str">
        <f>'CO_attainment for ESEBoard Exam'!D20</f>
        <v>BIRAJDAR SHRIDEVI UDDHAV</v>
      </c>
      <c r="E21" s="69"/>
    </row>
    <row r="22" spans="2:5" hidden="1">
      <c r="B22" s="10">
        <v>8</v>
      </c>
      <c r="C22" s="10">
        <f>'CO_attainment for ESEBoard Exam'!C21</f>
        <v>1801360174</v>
      </c>
      <c r="D22" s="10" t="str">
        <f>'CO_attainment for ESEBoard Exam'!D21</f>
        <v>BIRAJDAR SNEHAL SATISH</v>
      </c>
      <c r="E22" s="69"/>
    </row>
    <row r="23" spans="2:5" hidden="1">
      <c r="B23" s="10">
        <v>9</v>
      </c>
      <c r="C23" s="10">
        <f>'CO_attainment for ESEBoard Exam'!C22</f>
        <v>1801360175</v>
      </c>
      <c r="D23" s="10" t="str">
        <f>'CO_attainment for ESEBoard Exam'!D22</f>
        <v xml:space="preserve">BIRAJDAR VAISHNAVI M </v>
      </c>
      <c r="E23" s="69"/>
    </row>
    <row r="24" spans="2:5" hidden="1">
      <c r="B24" s="10">
        <v>10</v>
      </c>
      <c r="C24" s="10">
        <f>'CO_attainment for ESEBoard Exam'!C23</f>
        <v>1801360176</v>
      </c>
      <c r="D24" s="10" t="str">
        <f>'CO_attainment for ESEBoard Exam'!D23</f>
        <v>CHAFEKARANDE AKANKSHA B.</v>
      </c>
      <c r="E24" s="69"/>
    </row>
    <row r="25" spans="2:5" hidden="1">
      <c r="B25" s="10">
        <v>11</v>
      </c>
      <c r="C25" s="10">
        <f>'CO_attainment for ESEBoard Exam'!C24</f>
        <v>1801360177</v>
      </c>
      <c r="D25" s="10" t="str">
        <f>'CO_attainment for ESEBoard Exam'!D24</f>
        <v>CHANDE ANKITA RAJKUMAR</v>
      </c>
      <c r="E25" s="10"/>
    </row>
    <row r="26" spans="2:5" hidden="1">
      <c r="B26" s="10">
        <v>12</v>
      </c>
      <c r="C26" s="10">
        <f>'CO_attainment for ESEBoard Exam'!C25</f>
        <v>1801360178</v>
      </c>
      <c r="D26" s="10" t="str">
        <f>'CO_attainment for ESEBoard Exam'!D25</f>
        <v>CHATAP PARVATI SHRIHARI</v>
      </c>
      <c r="E26" s="10"/>
    </row>
    <row r="27" spans="2:5" hidden="1">
      <c r="B27" s="10">
        <v>13</v>
      </c>
      <c r="C27" s="10">
        <f>'CO_attainment for ESEBoard Exam'!C26</f>
        <v>1801360179</v>
      </c>
      <c r="D27" s="10" t="str">
        <f>'CO_attainment for ESEBoard Exam'!D26</f>
        <v>DHOTRE SWETA SANJAY</v>
      </c>
      <c r="E27" s="10"/>
    </row>
    <row r="28" spans="2:5" hidden="1">
      <c r="B28" s="10">
        <v>14</v>
      </c>
      <c r="C28" s="10">
        <f>'CO_attainment for ESEBoard Exam'!C27</f>
        <v>1801360180</v>
      </c>
      <c r="D28" s="10" t="str">
        <f>'CO_attainment for ESEBoard Exam'!D27</f>
        <v>DHUMAL KAVITA KASHINATH</v>
      </c>
      <c r="E28" s="10"/>
    </row>
    <row r="29" spans="2:5" hidden="1">
      <c r="B29" s="10">
        <v>15</v>
      </c>
      <c r="C29" s="10">
        <f>'CO_attainment for ESEBoard Exam'!C28</f>
        <v>1801360181</v>
      </c>
      <c r="D29" s="10" t="str">
        <f>'CO_attainment for ESEBoard Exam'!D28</f>
        <v>DIGGIKAR BHAVANA VIJAY</v>
      </c>
      <c r="E29" s="10"/>
    </row>
    <row r="30" spans="2:5" hidden="1">
      <c r="B30" s="10">
        <v>16</v>
      </c>
      <c r="C30" s="10">
        <f>'CO_attainment for ESEBoard Exam'!C29</f>
        <v>1801360182</v>
      </c>
      <c r="D30" s="10" t="str">
        <f>'CO_attainment for ESEBoard Exam'!D29</f>
        <v>GAIKWAD SHILPA PRALHAD</v>
      </c>
      <c r="E30" s="10"/>
    </row>
    <row r="31" spans="2:5" hidden="1">
      <c r="B31" s="10">
        <v>17</v>
      </c>
      <c r="C31" s="10">
        <f>'CO_attainment for ESEBoard Exam'!C30</f>
        <v>1801360227</v>
      </c>
      <c r="D31" s="10" t="str">
        <f>'CO_attainment for ESEBoard Exam'!D30</f>
        <v>HANGE VAJRASHRI MADHAV</v>
      </c>
      <c r="E31" s="10"/>
    </row>
    <row r="32" spans="2:5" hidden="1">
      <c r="B32" s="10">
        <v>18</v>
      </c>
      <c r="C32" s="10">
        <f>'CO_attainment for ESEBoard Exam'!C31</f>
        <v>1801360183</v>
      </c>
      <c r="D32" s="10" t="str">
        <f>'CO_attainment for ESEBoard Exam'!D31</f>
        <v>IGAVE ANJALI BIBHISHAN</v>
      </c>
      <c r="E32" s="10"/>
    </row>
    <row r="33" spans="2:5" hidden="1">
      <c r="B33" s="10">
        <v>19</v>
      </c>
      <c r="C33" s="10">
        <f>'CO_attainment for ESEBoard Exam'!C32</f>
        <v>1801360184</v>
      </c>
      <c r="D33" s="10" t="str">
        <f>'CO_attainment for ESEBoard Exam'!D32</f>
        <v>JADHAV DIPALI TUKARAM</v>
      </c>
      <c r="E33" s="10"/>
    </row>
    <row r="34" spans="2:5" hidden="1">
      <c r="B34" s="10">
        <v>20</v>
      </c>
      <c r="C34" s="10">
        <f>'CO_attainment for ESEBoard Exam'!C33</f>
        <v>1801360185</v>
      </c>
      <c r="D34" s="10" t="str">
        <f>'CO_attainment for ESEBoard Exam'!D33</f>
        <v>JADHAV SIMRAN GOKUL</v>
      </c>
      <c r="E34" s="10"/>
    </row>
    <row r="35" spans="2:5">
      <c r="B35" s="10">
        <v>1</v>
      </c>
      <c r="C35" s="10">
        <f>'CO_Attainment for Unit Tests'!B55</f>
        <v>1801360209</v>
      </c>
      <c r="D35" s="10" t="str">
        <f>'CO_Attainment for Unit Tests'!C55</f>
        <v xml:space="preserve">RAJURE VAISHNAVI V </v>
      </c>
      <c r="E35" s="107">
        <v>5</v>
      </c>
    </row>
    <row r="36" spans="2:5">
      <c r="B36" s="10">
        <v>2</v>
      </c>
      <c r="C36" s="10">
        <f>'CO_Attainment for Unit Tests'!B54</f>
        <v>1801360208</v>
      </c>
      <c r="D36" s="10" t="str">
        <f>'CO_Attainment for Unit Tests'!C54</f>
        <v xml:space="preserve">PUTHTHE SHRIDEVI J </v>
      </c>
      <c r="E36" s="10">
        <v>5</v>
      </c>
    </row>
    <row r="37" spans="2:5" hidden="1">
      <c r="B37" s="10">
        <v>3</v>
      </c>
      <c r="C37" s="10">
        <f>'CO_attainment for ESEBoard Exam'!C36</f>
        <v>1801360188</v>
      </c>
      <c r="D37" s="10" t="str">
        <f>'CO_attainment for ESEBoard Exam'!D36</f>
        <v>KAMBLE PRANALI JITENDRA</v>
      </c>
      <c r="E37" s="10"/>
    </row>
    <row r="38" spans="2:5">
      <c r="B38" s="10">
        <v>3</v>
      </c>
      <c r="C38" s="10">
        <f>'CO_Attainment for Unit Tests'!B58</f>
        <v>1801360212</v>
      </c>
      <c r="D38" s="10" t="str">
        <f>'CO_Attainment for Unit Tests'!C58</f>
        <v xml:space="preserve">SAVANT VAISHNAVI B </v>
      </c>
      <c r="E38" s="10">
        <v>5</v>
      </c>
    </row>
    <row r="39" spans="2:5">
      <c r="B39" s="10">
        <v>4</v>
      </c>
      <c r="C39" s="10">
        <f>'CO_Attainment for Unit Tests'!B57</f>
        <v>1801360211</v>
      </c>
      <c r="D39" s="10" t="str">
        <f>'CO_Attainment for Unit Tests'!C57</f>
        <v xml:space="preserve">SALUNKE APEKSHA N </v>
      </c>
      <c r="E39" s="10">
        <v>4</v>
      </c>
    </row>
    <row r="40" spans="2:5">
      <c r="B40" s="10">
        <v>5</v>
      </c>
      <c r="C40" s="10">
        <f>'CO_Attainment for Unit Tests'!B60</f>
        <v>1801360213</v>
      </c>
      <c r="D40" s="10" t="str">
        <f>'CO_Attainment for Unit Tests'!C60</f>
        <v xml:space="preserve">SHAIKH SANIYA T </v>
      </c>
      <c r="E40" s="10">
        <v>4</v>
      </c>
    </row>
    <row r="41" spans="2:5">
      <c r="B41" s="10">
        <v>6</v>
      </c>
      <c r="C41" s="10">
        <f>'CO_Attainment for Unit Tests'!B61</f>
        <v>1801360214</v>
      </c>
      <c r="D41" s="10" t="str">
        <f>'CO_Attainment for Unit Tests'!C61</f>
        <v xml:space="preserve">SHINDE ADITI K </v>
      </c>
      <c r="E41" s="10">
        <v>3</v>
      </c>
    </row>
    <row r="42" spans="2:5">
      <c r="B42" s="10">
        <v>7</v>
      </c>
      <c r="C42" s="10">
        <f>'CO_Attainment for Unit Tests'!B63</f>
        <v>1801360219</v>
      </c>
      <c r="D42" s="10" t="str">
        <f>'CO_Attainment for Unit Tests'!C63</f>
        <v xml:space="preserve">SURYAWANSHI PRANJALI S </v>
      </c>
      <c r="E42" s="10">
        <v>5</v>
      </c>
    </row>
    <row r="43" spans="2:5">
      <c r="B43" s="10">
        <v>8</v>
      </c>
      <c r="C43" s="10">
        <f>'CO_Attainment for Unit Tests'!B56</f>
        <v>1801360210</v>
      </c>
      <c r="D43" s="10" t="str">
        <f>'CO_Attainment for Unit Tests'!C56</f>
        <v xml:space="preserve">SABLE SHITAL S </v>
      </c>
      <c r="E43" s="10">
        <v>4</v>
      </c>
    </row>
    <row r="44" spans="2:5">
      <c r="B44" s="10">
        <v>9</v>
      </c>
      <c r="C44" s="10">
        <f>'CO_Attainment for Unit Tests'!B62</f>
        <v>1801360215</v>
      </c>
      <c r="D44" s="10" t="str">
        <f>'CO_Attainment for Unit Tests'!C62</f>
        <v xml:space="preserve">SHINDE ROHINI A </v>
      </c>
      <c r="E44" s="10">
        <v>5</v>
      </c>
    </row>
    <row r="45" spans="2:5" ht="15.75" thickBot="1">
      <c r="B45" s="10">
        <v>10</v>
      </c>
      <c r="C45" s="10">
        <f>'CO_Attainment for Unit Tests'!B64</f>
        <v>1801360220</v>
      </c>
      <c r="D45" s="10" t="str">
        <f>'CO_Attainment for Unit Tests'!C64</f>
        <v xml:space="preserve">TADLAPURE NEHA H </v>
      </c>
      <c r="E45" s="10">
        <v>5</v>
      </c>
    </row>
    <row r="46" spans="2:5" hidden="1">
      <c r="B46" s="10">
        <v>11</v>
      </c>
      <c r="C46" s="10">
        <f>'CO_attainment for ESEBoard Exam'!C44</f>
        <v>1801360197</v>
      </c>
      <c r="D46" s="10" t="str">
        <f>'CO_attainment for ESEBoard Exam'!D44</f>
        <v>MORE SHITAL BHARAT</v>
      </c>
      <c r="E46" s="10"/>
    </row>
    <row r="47" spans="2:5" hidden="1">
      <c r="B47" s="10">
        <v>12</v>
      </c>
      <c r="C47" s="10">
        <f>'CO_attainment for ESEBoard Exam'!C45</f>
        <v>1801360198</v>
      </c>
      <c r="D47" s="10" t="str">
        <f>'CO_attainment for ESEBoard Exam'!D45</f>
        <v>MORE SHWETA SANJAY</v>
      </c>
      <c r="E47" s="10"/>
    </row>
    <row r="48" spans="2:5" hidden="1">
      <c r="B48" s="10">
        <v>13</v>
      </c>
      <c r="C48" s="10">
        <f>'CO_attainment for ESEBoard Exam'!C46</f>
        <v>1801360199</v>
      </c>
      <c r="D48" s="10" t="str">
        <f>'CO_attainment for ESEBoard Exam'!D46</f>
        <v>NADGIRE SHIVANI SANTOSH</v>
      </c>
      <c r="E48" s="10"/>
    </row>
    <row r="49" spans="2:5" hidden="1">
      <c r="B49" s="10">
        <v>14</v>
      </c>
      <c r="C49" s="10">
        <f>'CO_attainment for ESEBoard Exam'!C47</f>
        <v>1801360200</v>
      </c>
      <c r="D49" s="10" t="str">
        <f>'CO_attainment for ESEBoard Exam'!D47</f>
        <v xml:space="preserve">NAGWANSHI PRERNA N </v>
      </c>
      <c r="E49" s="10"/>
    </row>
    <row r="50" spans="2:5" hidden="1">
      <c r="B50" s="10">
        <v>15</v>
      </c>
      <c r="C50" s="10">
        <f>'CO_attainment for ESEBoard Exam'!C48</f>
        <v>1801360201</v>
      </c>
      <c r="D50" s="10" t="str">
        <f>'CO_attainment for ESEBoard Exam'!D48</f>
        <v>PATE ASHVINI ARVIND</v>
      </c>
      <c r="E50" s="10"/>
    </row>
    <row r="51" spans="2:5" hidden="1">
      <c r="B51" s="10">
        <v>16</v>
      </c>
      <c r="C51" s="10">
        <f>'CO_attainment for ESEBoard Exam'!C49</f>
        <v>1801360202</v>
      </c>
      <c r="D51" s="10" t="str">
        <f>'CO_attainment for ESEBoard Exam'!D49</f>
        <v>PATIL ADITI SANJAY</v>
      </c>
      <c r="E51" s="10"/>
    </row>
    <row r="52" spans="2:5" hidden="1">
      <c r="B52" s="10">
        <v>17</v>
      </c>
      <c r="C52" s="10">
        <f>'CO_attainment for ESEBoard Exam'!C50</f>
        <v>1801360203</v>
      </c>
      <c r="D52" s="10" t="str">
        <f>'CO_attainment for ESEBoard Exam'!D50</f>
        <v>PATIL MANSI SANJAY</v>
      </c>
      <c r="E52" s="10"/>
    </row>
    <row r="53" spans="2:5" hidden="1">
      <c r="B53" s="10">
        <v>18</v>
      </c>
      <c r="C53" s="10">
        <f>'CO_attainment for ESEBoard Exam'!C51</f>
        <v>1801360204</v>
      </c>
      <c r="D53" s="10" t="str">
        <f>'CO_attainment for ESEBoard Exam'!D51</f>
        <v>PATIL PRITI SHIVSHANKAR</v>
      </c>
      <c r="E53" s="10"/>
    </row>
    <row r="54" spans="2:5" hidden="1">
      <c r="B54" s="10">
        <v>19</v>
      </c>
      <c r="C54" s="10">
        <f>'CO_attainment for ESEBoard Exam'!C52</f>
        <v>1801360205</v>
      </c>
      <c r="D54" s="10" t="str">
        <f>'CO_attainment for ESEBoard Exam'!D52</f>
        <v>PATIL VAISHNAVI RAYABA</v>
      </c>
      <c r="E54" s="10"/>
    </row>
    <row r="55" spans="2:5" hidden="1">
      <c r="B55" s="10">
        <v>20</v>
      </c>
      <c r="C55" s="10">
        <f>'CO_attainment for ESEBoard Exam'!C53</f>
        <v>1801360206</v>
      </c>
      <c r="D55" s="10" t="str">
        <f>'CO_attainment for ESEBoard Exam'!D53</f>
        <v>PAWAR SAKSHI SHARAD</v>
      </c>
      <c r="E55" s="10"/>
    </row>
    <row r="56" spans="2:5" hidden="1">
      <c r="B56" s="10">
        <v>21</v>
      </c>
      <c r="C56" s="10">
        <f>'CO_attainment for ESEBoard Exam'!C54</f>
        <v>1801360207</v>
      </c>
      <c r="D56" s="10" t="str">
        <f>'CO_attainment for ESEBoard Exam'!D54</f>
        <v xml:space="preserve">POTDAR VAISHNAVI S </v>
      </c>
      <c r="E56" s="10"/>
    </row>
    <row r="57" spans="2:5" hidden="1">
      <c r="B57" s="10">
        <v>22</v>
      </c>
      <c r="C57" s="10">
        <f>'CO_attainment for ESEBoard Exam'!C55</f>
        <v>1801360208</v>
      </c>
      <c r="D57" s="10" t="str">
        <f>'CO_attainment for ESEBoard Exam'!D55</f>
        <v xml:space="preserve">PUTHTHE SHRIDEVI J </v>
      </c>
      <c r="E57" s="10"/>
    </row>
    <row r="58" spans="2:5" hidden="1">
      <c r="B58" s="10">
        <v>23</v>
      </c>
      <c r="C58" s="10">
        <f>'CO_attainment for ESEBoard Exam'!C56</f>
        <v>1801360209</v>
      </c>
      <c r="D58" s="10" t="str">
        <f>'CO_attainment for ESEBoard Exam'!D56</f>
        <v xml:space="preserve">RAJURE VAISHNAVI V </v>
      </c>
      <c r="E58" s="10"/>
    </row>
    <row r="59" spans="2:5" hidden="1">
      <c r="B59" s="10">
        <v>24</v>
      </c>
      <c r="C59" s="10">
        <f>'CO_attainment for ESEBoard Exam'!C57</f>
        <v>1801360210</v>
      </c>
      <c r="D59" s="10" t="str">
        <f>'CO_attainment for ESEBoard Exam'!D57</f>
        <v xml:space="preserve">SABLE SHITAL S </v>
      </c>
      <c r="E59" s="10"/>
    </row>
    <row r="60" spans="2:5" hidden="1">
      <c r="B60" s="10">
        <v>25</v>
      </c>
      <c r="C60" s="10">
        <f>'CO_attainment for ESEBoard Exam'!C58</f>
        <v>1801360211</v>
      </c>
      <c r="D60" s="10" t="str">
        <f>'CO_attainment for ESEBoard Exam'!D58</f>
        <v xml:space="preserve">SALUNKE APEKSHA N </v>
      </c>
      <c r="E60" s="10"/>
    </row>
    <row r="61" spans="2:5" hidden="1">
      <c r="B61" s="10">
        <v>26</v>
      </c>
      <c r="C61" s="10">
        <f>'CO_attainment for ESEBoard Exam'!C59</f>
        <v>1801360212</v>
      </c>
      <c r="D61" s="10" t="str">
        <f>'CO_attainment for ESEBoard Exam'!D59</f>
        <v xml:space="preserve">SAVANT VAISHNAVI B </v>
      </c>
      <c r="E61" s="10"/>
    </row>
    <row r="62" spans="2:5" hidden="1">
      <c r="B62" s="10">
        <v>27</v>
      </c>
      <c r="C62" s="10">
        <f>'CO_attainment for ESEBoard Exam'!C60</f>
        <v>1801360225</v>
      </c>
      <c r="D62" s="10" t="str">
        <f>'CO_attainment for ESEBoard Exam'!D60</f>
        <v xml:space="preserve">SAWANT SNEHAL R </v>
      </c>
      <c r="E62" s="10"/>
    </row>
    <row r="63" spans="2:5" hidden="1">
      <c r="B63" s="10">
        <v>28</v>
      </c>
      <c r="C63" s="10">
        <f>'CO_attainment for ESEBoard Exam'!C61</f>
        <v>1801360213</v>
      </c>
      <c r="D63" s="10" t="str">
        <f>'CO_attainment for ESEBoard Exam'!D61</f>
        <v xml:space="preserve">SHAIKH SANIYA T </v>
      </c>
      <c r="E63" s="10"/>
    </row>
    <row r="64" spans="2:5" hidden="1">
      <c r="B64" s="10">
        <v>29</v>
      </c>
      <c r="C64" s="10">
        <f>'CO_attainment for ESEBoard Exam'!C62</f>
        <v>1801360214</v>
      </c>
      <c r="D64" s="10" t="str">
        <f>'CO_attainment for ESEBoard Exam'!D62</f>
        <v xml:space="preserve">SHINDE ADITI K </v>
      </c>
      <c r="E64" s="10"/>
    </row>
    <row r="65" spans="2:5" hidden="1">
      <c r="B65" s="10">
        <v>30</v>
      </c>
      <c r="C65" s="10">
        <f>'CO_attainment for ESEBoard Exam'!C63</f>
        <v>1801360215</v>
      </c>
      <c r="D65" s="10" t="str">
        <f>'CO_attainment for ESEBoard Exam'!D63</f>
        <v xml:space="preserve">SHINDE ROHINI A </v>
      </c>
      <c r="E65" s="10"/>
    </row>
    <row r="66" spans="2:5" hidden="1">
      <c r="B66" s="10">
        <v>31</v>
      </c>
      <c r="C66" s="10">
        <f>'CO_attainment for ESEBoard Exam'!C64</f>
        <v>1801360219</v>
      </c>
      <c r="D66" s="10" t="str">
        <f>'CO_attainment for ESEBoard Exam'!D64</f>
        <v xml:space="preserve">SURYAWANSHI PRANJALI S </v>
      </c>
      <c r="E66" s="10"/>
    </row>
    <row r="67" spans="2:5" hidden="1">
      <c r="B67" s="10">
        <v>32</v>
      </c>
      <c r="C67" s="10">
        <f>'CO_attainment for ESEBoard Exam'!C65</f>
        <v>1801360220</v>
      </c>
      <c r="D67" s="10" t="str">
        <f>'CO_attainment for ESEBoard Exam'!D65</f>
        <v xml:space="preserve">TADLAPURE NEHA H </v>
      </c>
      <c r="E67" s="10"/>
    </row>
    <row r="68" spans="2:5" hidden="1">
      <c r="B68" s="10">
        <v>33</v>
      </c>
      <c r="C68" s="10">
        <f>'CO_attainment for ESEBoard Exam'!C66</f>
        <v>1801360224</v>
      </c>
      <c r="D68" s="10" t="str">
        <f>'CO_attainment for ESEBoard Exam'!D66</f>
        <v xml:space="preserve">TAKALE VAISHNAVI B </v>
      </c>
      <c r="E68" s="10"/>
    </row>
    <row r="69" spans="2:5" hidden="1">
      <c r="B69" s="10">
        <v>34</v>
      </c>
      <c r="C69" s="10">
        <f>'CO_attainment for ESEBoard Exam'!C67</f>
        <v>1801360221</v>
      </c>
      <c r="D69" s="10" t="str">
        <f>'CO_attainment for ESEBoard Exam'!D67</f>
        <v>TARE ANKITA ANIL</v>
      </c>
      <c r="E69" s="10"/>
    </row>
    <row r="70" spans="2:5" hidden="1">
      <c r="B70" s="10">
        <v>35</v>
      </c>
      <c r="C70" s="10">
        <f>'CO_attainment for ESEBoard Exam'!C68</f>
        <v>1801360222</v>
      </c>
      <c r="D70" s="10" t="str">
        <f>'CO_attainment for ESEBoard Exam'!D68</f>
        <v>TONDARE SHRADDHA D.</v>
      </c>
      <c r="E70" s="10"/>
    </row>
    <row r="71" spans="2:5" hidden="1">
      <c r="B71" s="10">
        <v>36</v>
      </c>
      <c r="C71" s="10">
        <f>'CO_attainment for ESEBoard Exam'!C69</f>
        <v>1801360223</v>
      </c>
      <c r="D71" s="10" t="str">
        <f>'CO_attainment for ESEBoard Exam'!D69</f>
        <v xml:space="preserve">WAGHMARE RUKMIN S </v>
      </c>
      <c r="E71" s="10"/>
    </row>
    <row r="72" spans="2:5" hidden="1">
      <c r="B72" s="10">
        <v>37</v>
      </c>
      <c r="C72" s="10">
        <f>'CO_attainment for ESEBoard Exam'!C70</f>
        <v>1801360067</v>
      </c>
      <c r="D72" s="10" t="str">
        <f>'CO_attainment for ESEBoard Exam'!D70</f>
        <v xml:space="preserve">JOSHI SAKSHI U </v>
      </c>
      <c r="E72" s="10"/>
    </row>
    <row r="73" spans="2:5" hidden="1">
      <c r="B73" s="10">
        <v>38</v>
      </c>
      <c r="C73" s="10">
        <f>'CO_attainment for ESEBoard Exam'!C71</f>
        <v>1801360053</v>
      </c>
      <c r="D73" s="10" t="str">
        <f>'CO_attainment for ESEBoard Exam'!D71</f>
        <v xml:space="preserve">BIRADAR VAISHNAVI S </v>
      </c>
      <c r="E73" s="10"/>
    </row>
    <row r="74" spans="2:5" hidden="1">
      <c r="B74" s="10">
        <v>39</v>
      </c>
      <c r="C74" s="10">
        <f>'CO_attainment for ESEBoard Exam'!C72</f>
        <v>1701360175</v>
      </c>
      <c r="D74" s="10" t="str">
        <f>'CO_attainment for ESEBoard Exam'!D72</f>
        <v xml:space="preserve">MALBHAGE ASHVINI G </v>
      </c>
      <c r="E74" s="10"/>
    </row>
    <row r="75" spans="2:5" hidden="1">
      <c r="B75" s="10">
        <v>40</v>
      </c>
      <c r="C75" s="10">
        <f>'CO_attainment for ESEBoard Exam'!C73</f>
        <v>1701360282</v>
      </c>
      <c r="D75" s="10" t="str">
        <f>'CO_attainment for ESEBoard Exam'!D73</f>
        <v xml:space="preserve">Vanjary Prinka </v>
      </c>
      <c r="E75" s="10"/>
    </row>
    <row r="76" spans="2:5" hidden="1">
      <c r="B76" s="10">
        <v>41</v>
      </c>
      <c r="C76" s="10">
        <f>'CO_attainment for ESEBoard Exam'!C74</f>
        <v>1901360006</v>
      </c>
      <c r="D76" s="10" t="str">
        <f>'CO_attainment for ESEBoard Exam'!D74</f>
        <v>Panchal Punam Vishnu</v>
      </c>
      <c r="E76" s="10"/>
    </row>
    <row r="77" spans="2:5" hidden="1">
      <c r="B77" s="10">
        <v>42</v>
      </c>
      <c r="C77" s="10">
        <f>'CO_attainment for ESEBoard Exam'!C75</f>
        <v>1901360019</v>
      </c>
      <c r="D77" s="10" t="str">
        <f>'CO_attainment for ESEBoard Exam'!D75</f>
        <v>Patil Sakshi Bhagwat</v>
      </c>
      <c r="E77" s="10"/>
    </row>
    <row r="78" spans="2:5" hidden="1">
      <c r="B78" s="10">
        <v>43</v>
      </c>
      <c r="C78" s="10">
        <f>'CO_attainment for ESEBoard Exam'!C76</f>
        <v>1901360007</v>
      </c>
      <c r="D78" s="10" t="str">
        <f>'CO_attainment for ESEBoard Exam'!D76</f>
        <v>Deshpande Nikita S</v>
      </c>
      <c r="E78" s="10"/>
    </row>
    <row r="79" spans="2:5" hidden="1">
      <c r="B79" s="10">
        <v>44</v>
      </c>
      <c r="C79" s="10">
        <f>'CO_attainment for ESEBoard Exam'!C77</f>
        <v>1901360008</v>
      </c>
      <c r="D79" s="10" t="str">
        <f>'CO_attainment for ESEBoard Exam'!D77</f>
        <v>Kharte Sneha Jotiram</v>
      </c>
      <c r="E79" s="10"/>
    </row>
    <row r="80" spans="2:5" ht="15.75" hidden="1" thickBot="1">
      <c r="B80" s="10">
        <v>45</v>
      </c>
      <c r="C80" s="12">
        <f>'CO_attainment for ESEBoard Exam'!C79</f>
        <v>1901360010</v>
      </c>
      <c r="D80" s="12" t="str">
        <f>'CO_attainment for ESEBoard Exam'!D79</f>
        <v>Gaikwad Mohini Y.</v>
      </c>
      <c r="E80" s="12"/>
    </row>
    <row r="81" spans="1:7" ht="15.75" thickBot="1">
      <c r="D81" s="64" t="s">
        <v>156</v>
      </c>
      <c r="E81" s="65">
        <f>ROUNDUP(AVERAGE(E15:E80),1)</f>
        <v>4.5</v>
      </c>
    </row>
    <row r="82" spans="1:7" ht="15.75" thickBot="1">
      <c r="D82" s="64" t="s">
        <v>157</v>
      </c>
      <c r="E82" s="65">
        <f>(E81/5)*100</f>
        <v>90</v>
      </c>
    </row>
    <row r="83" spans="1:7">
      <c r="A83" t="s">
        <v>161</v>
      </c>
      <c r="D83" s="66"/>
      <c r="E83" s="67"/>
    </row>
    <row r="84" spans="1:7">
      <c r="A84" t="s">
        <v>162</v>
      </c>
      <c r="D84" s="66"/>
      <c r="E84" s="67"/>
    </row>
    <row r="85" spans="1:7" ht="15.75" thickBot="1"/>
    <row r="86" spans="1:7" ht="42.75" customHeight="1" thickBot="1">
      <c r="A86" s="380" t="s">
        <v>75</v>
      </c>
      <c r="B86" s="381"/>
      <c r="C86" s="381"/>
      <c r="D86" s="382"/>
      <c r="E86" s="46" t="s">
        <v>39</v>
      </c>
    </row>
    <row r="87" spans="1:7" ht="15.75" customHeight="1">
      <c r="A87" s="383" t="s">
        <v>35</v>
      </c>
      <c r="B87" s="412" t="s">
        <v>158</v>
      </c>
      <c r="C87" s="422"/>
      <c r="D87" s="423"/>
      <c r="E87" s="47">
        <v>1</v>
      </c>
    </row>
    <row r="88" spans="1:7">
      <c r="A88" s="384"/>
      <c r="B88" s="414" t="s">
        <v>159</v>
      </c>
      <c r="C88" s="421"/>
      <c r="D88" s="415"/>
      <c r="E88" s="48">
        <v>2</v>
      </c>
    </row>
    <row r="89" spans="1:7" ht="15.75" thickBot="1">
      <c r="A89" s="385"/>
      <c r="B89" s="416" t="s">
        <v>160</v>
      </c>
      <c r="C89" s="420"/>
      <c r="D89" s="417"/>
      <c r="E89" s="49">
        <v>3</v>
      </c>
    </row>
    <row r="90" spans="1:7" ht="15.75" thickBot="1"/>
    <row r="91" spans="1:7" ht="30.75" customHeight="1" thickBot="1">
      <c r="A91" s="410" t="s">
        <v>67</v>
      </c>
      <c r="B91" s="411"/>
      <c r="C91" s="57" t="s">
        <v>25</v>
      </c>
      <c r="D91" s="57" t="s">
        <v>27</v>
      </c>
      <c r="E91" s="57" t="s">
        <v>26</v>
      </c>
      <c r="F91" s="57" t="s">
        <v>42</v>
      </c>
      <c r="G91" s="58" t="s">
        <v>43</v>
      </c>
    </row>
    <row r="92" spans="1:7" ht="30" customHeight="1">
      <c r="A92" s="391" t="s">
        <v>166</v>
      </c>
      <c r="B92" s="392"/>
      <c r="C92" s="59">
        <f>IF(E82&gt;=80,3,IF(E82&gt;65,2,IF(E82&gt;=40,1,0)))</f>
        <v>3</v>
      </c>
      <c r="D92" s="59">
        <f t="shared" ref="D92:G92" si="0">$C92</f>
        <v>3</v>
      </c>
      <c r="E92" s="59">
        <f t="shared" si="0"/>
        <v>3</v>
      </c>
      <c r="F92" s="59">
        <f t="shared" si="0"/>
        <v>3</v>
      </c>
      <c r="G92" s="61">
        <f t="shared" si="0"/>
        <v>3</v>
      </c>
    </row>
    <row r="93" spans="1:7" ht="15" customHeight="1">
      <c r="A93" t="s">
        <v>163</v>
      </c>
      <c r="E93" s="29"/>
    </row>
    <row r="94" spans="1:7" ht="12" customHeight="1">
      <c r="B94" t="s">
        <v>164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rintOptions horizontalCentered="1" verticalCentered="1"/>
  <pageMargins left="0" right="0" top="0" bottom="0" header="0" footer="0"/>
  <pageSetup paperSize="9" scale="90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9" t="s">
        <v>139</v>
      </c>
      <c r="G1" s="109"/>
      <c r="H1" s="109"/>
      <c r="I1" s="110"/>
    </row>
    <row r="4" spans="2:16" ht="15.75">
      <c r="B4" s="29"/>
      <c r="C4" s="101" t="s">
        <v>128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6" ht="16.5" thickBot="1">
      <c r="B5" s="29"/>
      <c r="C5" s="101" t="s">
        <v>129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2:16" ht="16.5" thickBot="1">
      <c r="B6" s="432" t="s">
        <v>2</v>
      </c>
      <c r="C6" s="435" t="s">
        <v>95</v>
      </c>
      <c r="D6" s="436"/>
      <c r="E6" s="424" t="s">
        <v>96</v>
      </c>
      <c r="F6" s="441"/>
      <c r="G6" s="441"/>
      <c r="H6" s="441"/>
      <c r="I6" s="441"/>
      <c r="J6" s="441"/>
      <c r="K6" s="441"/>
      <c r="L6" s="441"/>
      <c r="M6" s="441"/>
      <c r="N6" s="425"/>
      <c r="O6" s="424" t="s">
        <v>97</v>
      </c>
      <c r="P6" s="425"/>
    </row>
    <row r="7" spans="2:16" ht="15.75" thickBot="1">
      <c r="B7" s="433"/>
      <c r="C7" s="437"/>
      <c r="D7" s="438"/>
      <c r="E7" s="95" t="s">
        <v>98</v>
      </c>
      <c r="F7" s="95" t="s">
        <v>99</v>
      </c>
      <c r="G7" s="95" t="s">
        <v>100</v>
      </c>
      <c r="H7" s="95" t="s">
        <v>101</v>
      </c>
      <c r="I7" s="95" t="s">
        <v>102</v>
      </c>
      <c r="J7" s="95" t="s">
        <v>103</v>
      </c>
      <c r="K7" s="95" t="s">
        <v>104</v>
      </c>
      <c r="L7" s="95" t="s">
        <v>105</v>
      </c>
      <c r="M7" s="95" t="s">
        <v>106</v>
      </c>
      <c r="N7" s="95" t="s">
        <v>107</v>
      </c>
      <c r="O7" s="95" t="s">
        <v>108</v>
      </c>
      <c r="P7" s="95" t="s">
        <v>109</v>
      </c>
    </row>
    <row r="8" spans="2:16" ht="57.75" thickBot="1">
      <c r="B8" s="434"/>
      <c r="C8" s="439"/>
      <c r="D8" s="440"/>
      <c r="E8" s="96" t="s">
        <v>110</v>
      </c>
      <c r="F8" s="96" t="s">
        <v>111</v>
      </c>
      <c r="G8" s="96" t="s">
        <v>112</v>
      </c>
      <c r="H8" s="96" t="s">
        <v>113</v>
      </c>
      <c r="I8" s="96" t="s">
        <v>114</v>
      </c>
      <c r="J8" s="96" t="s">
        <v>115</v>
      </c>
      <c r="K8" s="96" t="s">
        <v>116</v>
      </c>
      <c r="L8" s="96" t="s">
        <v>117</v>
      </c>
      <c r="M8" s="96" t="s">
        <v>118</v>
      </c>
      <c r="N8" s="96" t="s">
        <v>119</v>
      </c>
      <c r="O8" s="104" t="s">
        <v>130</v>
      </c>
      <c r="P8" s="105" t="s">
        <v>120</v>
      </c>
    </row>
    <row r="9" spans="2:16" ht="63.75" customHeight="1" thickBot="1">
      <c r="B9" s="97">
        <v>1</v>
      </c>
      <c r="C9" s="98" t="s">
        <v>25</v>
      </c>
      <c r="D9" s="102" t="s">
        <v>121</v>
      </c>
      <c r="E9" s="99">
        <v>3</v>
      </c>
      <c r="F9" s="99">
        <v>3</v>
      </c>
      <c r="G9" s="99">
        <v>2</v>
      </c>
      <c r="H9" s="99">
        <v>2</v>
      </c>
      <c r="I9" s="99">
        <v>2</v>
      </c>
      <c r="J9" s="99">
        <v>2</v>
      </c>
      <c r="K9" s="99">
        <v>2</v>
      </c>
      <c r="L9" s="99">
        <v>2</v>
      </c>
      <c r="M9" s="99">
        <v>2</v>
      </c>
      <c r="N9" s="99">
        <v>3</v>
      </c>
      <c r="O9" s="99">
        <v>3</v>
      </c>
      <c r="P9" s="99">
        <v>2</v>
      </c>
    </row>
    <row r="10" spans="2:16" ht="60.75" customHeight="1" thickBot="1">
      <c r="B10" s="97">
        <v>2</v>
      </c>
      <c r="C10" s="98" t="s">
        <v>27</v>
      </c>
      <c r="D10" s="103" t="s">
        <v>122</v>
      </c>
      <c r="E10" s="99">
        <v>3</v>
      </c>
      <c r="F10" s="99">
        <v>3</v>
      </c>
      <c r="G10" s="99">
        <v>1</v>
      </c>
      <c r="H10" s="99">
        <v>2</v>
      </c>
      <c r="I10" s="99">
        <v>2</v>
      </c>
      <c r="J10" s="99">
        <v>2</v>
      </c>
      <c r="K10" s="99">
        <v>2</v>
      </c>
      <c r="L10" s="99">
        <v>2</v>
      </c>
      <c r="M10" s="99">
        <v>2</v>
      </c>
      <c r="N10" s="99">
        <v>1</v>
      </c>
      <c r="O10" s="99">
        <v>2</v>
      </c>
      <c r="P10" s="99">
        <v>2</v>
      </c>
    </row>
    <row r="11" spans="2:16" ht="57.75" customHeight="1" thickBot="1">
      <c r="B11" s="97">
        <v>3</v>
      </c>
      <c r="C11" s="98" t="s">
        <v>26</v>
      </c>
      <c r="D11" s="103" t="s">
        <v>123</v>
      </c>
      <c r="E11" s="99">
        <v>3</v>
      </c>
      <c r="F11" s="99">
        <v>3</v>
      </c>
      <c r="G11" s="99">
        <v>2</v>
      </c>
      <c r="H11" s="99">
        <v>2</v>
      </c>
      <c r="I11" s="99">
        <v>2</v>
      </c>
      <c r="J11" s="99">
        <v>3</v>
      </c>
      <c r="K11" s="99">
        <v>2</v>
      </c>
      <c r="L11" s="99">
        <v>3</v>
      </c>
      <c r="M11" s="99">
        <v>2</v>
      </c>
      <c r="N11" s="99">
        <v>2</v>
      </c>
      <c r="O11" s="99">
        <v>2</v>
      </c>
      <c r="P11" s="99">
        <v>2</v>
      </c>
    </row>
    <row r="12" spans="2:16" ht="84" customHeight="1" thickBot="1">
      <c r="B12" s="97">
        <v>4</v>
      </c>
      <c r="C12" s="98" t="s">
        <v>41</v>
      </c>
      <c r="D12" s="103" t="s">
        <v>124</v>
      </c>
      <c r="E12" s="99">
        <v>3</v>
      </c>
      <c r="F12" s="99">
        <v>3</v>
      </c>
      <c r="G12" s="99">
        <v>2</v>
      </c>
      <c r="H12" s="99">
        <v>3</v>
      </c>
      <c r="I12" s="99">
        <v>3</v>
      </c>
      <c r="J12" s="99">
        <v>2</v>
      </c>
      <c r="K12" s="99">
        <v>3</v>
      </c>
      <c r="L12" s="99">
        <v>2</v>
      </c>
      <c r="M12" s="99">
        <v>2</v>
      </c>
      <c r="N12" s="99">
        <v>3</v>
      </c>
      <c r="O12" s="99">
        <v>2</v>
      </c>
      <c r="P12" s="99">
        <v>2</v>
      </c>
    </row>
    <row r="13" spans="2:16" ht="48" customHeight="1" thickBot="1">
      <c r="B13" s="97">
        <v>5</v>
      </c>
      <c r="C13" s="98" t="s">
        <v>48</v>
      </c>
      <c r="D13" s="103" t="s">
        <v>125</v>
      </c>
      <c r="E13" s="99">
        <v>3</v>
      </c>
      <c r="F13" s="99">
        <v>3</v>
      </c>
      <c r="G13" s="99">
        <v>3</v>
      </c>
      <c r="H13" s="99">
        <v>3</v>
      </c>
      <c r="I13" s="99">
        <v>2</v>
      </c>
      <c r="J13" s="99">
        <v>2</v>
      </c>
      <c r="K13" s="99">
        <v>1</v>
      </c>
      <c r="L13" s="99">
        <v>3</v>
      </c>
      <c r="M13" s="99">
        <v>2</v>
      </c>
      <c r="N13" s="99">
        <v>2</v>
      </c>
      <c r="O13" s="99">
        <v>3</v>
      </c>
      <c r="P13" s="99">
        <v>3</v>
      </c>
    </row>
    <row r="14" spans="2:16" ht="48" customHeight="1" thickBot="1">
      <c r="B14" s="97">
        <v>6</v>
      </c>
      <c r="C14" s="98" t="s">
        <v>49</v>
      </c>
      <c r="D14" s="103" t="s">
        <v>126</v>
      </c>
      <c r="E14" s="99">
        <v>3</v>
      </c>
      <c r="F14" s="99">
        <v>3</v>
      </c>
      <c r="G14" s="99">
        <v>2</v>
      </c>
      <c r="H14" s="99">
        <v>2</v>
      </c>
      <c r="I14" s="99">
        <v>1</v>
      </c>
      <c r="J14" s="99">
        <v>2</v>
      </c>
      <c r="K14" s="99">
        <v>1</v>
      </c>
      <c r="L14" s="99">
        <v>1</v>
      </c>
      <c r="M14" s="99">
        <v>2</v>
      </c>
      <c r="N14" s="99">
        <v>1</v>
      </c>
      <c r="O14" s="99">
        <v>2</v>
      </c>
      <c r="P14" s="99">
        <v>2</v>
      </c>
    </row>
    <row r="15" spans="2:16" ht="15.75" thickBot="1">
      <c r="B15" s="429" t="s">
        <v>127</v>
      </c>
      <c r="C15" s="430"/>
      <c r="D15" s="431"/>
      <c r="E15" s="100">
        <f t="shared" ref="E15:G15" si="0">ROUNDUP(AVERAGE(E9:E14),2)</f>
        <v>3</v>
      </c>
      <c r="F15" s="100">
        <f t="shared" si="0"/>
        <v>3</v>
      </c>
      <c r="G15" s="100">
        <f t="shared" si="0"/>
        <v>2</v>
      </c>
      <c r="H15" s="100">
        <f>ROUNDUP(AVERAGE(H9:H14),2)</f>
        <v>2.34</v>
      </c>
      <c r="I15" s="100">
        <f t="shared" ref="I15:P15" si="1">ROUNDUP(AVERAGE(I9:I14),2)</f>
        <v>2</v>
      </c>
      <c r="J15" s="100">
        <f t="shared" si="1"/>
        <v>2.17</v>
      </c>
      <c r="K15" s="100">
        <f t="shared" si="1"/>
        <v>1.84</v>
      </c>
      <c r="L15" s="100">
        <f t="shared" si="1"/>
        <v>2.17</v>
      </c>
      <c r="M15" s="100">
        <f t="shared" si="1"/>
        <v>2</v>
      </c>
      <c r="N15" s="100">
        <f t="shared" si="1"/>
        <v>2</v>
      </c>
      <c r="O15" s="100">
        <f t="shared" si="1"/>
        <v>2.34</v>
      </c>
      <c r="P15" s="100">
        <f t="shared" si="1"/>
        <v>2.17</v>
      </c>
    </row>
    <row r="16" spans="2:16" ht="15.75" thickBot="1">
      <c r="B16" s="426" t="s">
        <v>131</v>
      </c>
      <c r="C16" s="427"/>
      <c r="D16" s="428"/>
      <c r="E16" s="106">
        <f>ROUNDUP((E15*2.66)/3,2)</f>
        <v>2.66</v>
      </c>
      <c r="F16" s="106">
        <f t="shared" ref="F16:P16" si="2">ROUNDUP((F15*2.66)/3,2)</f>
        <v>2.66</v>
      </c>
      <c r="G16" s="106">
        <f t="shared" si="2"/>
        <v>1.78</v>
      </c>
      <c r="H16" s="106">
        <f t="shared" si="2"/>
        <v>2.0799999999999996</v>
      </c>
      <c r="I16" s="106">
        <f t="shared" si="2"/>
        <v>1.78</v>
      </c>
      <c r="J16" s="106">
        <f t="shared" si="2"/>
        <v>1.93</v>
      </c>
      <c r="K16" s="106">
        <f t="shared" si="2"/>
        <v>1.64</v>
      </c>
      <c r="L16" s="106">
        <f t="shared" si="2"/>
        <v>1.93</v>
      </c>
      <c r="M16" s="106">
        <f t="shared" si="2"/>
        <v>1.78</v>
      </c>
      <c r="N16" s="106">
        <f t="shared" si="2"/>
        <v>1.78</v>
      </c>
      <c r="O16" s="106">
        <f t="shared" si="2"/>
        <v>2.0799999999999996</v>
      </c>
      <c r="P16" s="106">
        <f t="shared" si="2"/>
        <v>1.93</v>
      </c>
    </row>
    <row r="17" spans="2:16" ht="15.75" thickBot="1">
      <c r="B17" s="426" t="s">
        <v>132</v>
      </c>
      <c r="C17" s="427"/>
      <c r="D17" s="428"/>
      <c r="E17" s="106">
        <f>ROUNDUP((E16/3)*100,2)</f>
        <v>88.67</v>
      </c>
      <c r="F17" s="106">
        <f t="shared" ref="F17:P17" si="3">ROUNDUP((F16/3)*100,2)</f>
        <v>88.67</v>
      </c>
      <c r="G17" s="106">
        <f t="shared" si="3"/>
        <v>59.339999999999996</v>
      </c>
      <c r="H17" s="106">
        <f t="shared" si="3"/>
        <v>69.34</v>
      </c>
      <c r="I17" s="106">
        <f t="shared" si="3"/>
        <v>59.339999999999996</v>
      </c>
      <c r="J17" s="106">
        <f t="shared" si="3"/>
        <v>64.34</v>
      </c>
      <c r="K17" s="106">
        <f t="shared" si="3"/>
        <v>54.669999999999995</v>
      </c>
      <c r="L17" s="106">
        <f t="shared" si="3"/>
        <v>64.34</v>
      </c>
      <c r="M17" s="106">
        <f t="shared" si="3"/>
        <v>59.339999999999996</v>
      </c>
      <c r="N17" s="106">
        <f t="shared" si="3"/>
        <v>59.339999999999996</v>
      </c>
      <c r="O17" s="106">
        <f t="shared" si="3"/>
        <v>69.34</v>
      </c>
      <c r="P17" s="106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29"/>
    <col min="2" max="2" width="7.140625" style="29" customWidth="1"/>
    <col min="3" max="3" width="19" style="29" customWidth="1"/>
    <col min="4" max="4" width="26.85546875" style="29" customWidth="1"/>
    <col min="5" max="5" width="9.7109375" style="29" customWidth="1"/>
    <col min="6" max="6" width="7.140625" style="29" customWidth="1"/>
    <col min="7" max="7" width="6.5703125" style="29" customWidth="1"/>
    <col min="8" max="8" width="10.28515625" style="29" customWidth="1"/>
    <col min="9" max="9" width="13.7109375" style="29" customWidth="1"/>
    <col min="10" max="10" width="10.7109375" style="29" customWidth="1"/>
    <col min="11" max="16384" width="9.140625" style="29"/>
  </cols>
  <sheetData>
    <row r="1" spans="2:10" ht="23.25">
      <c r="E1" s="113" t="s">
        <v>144</v>
      </c>
    </row>
    <row r="3" spans="2:10">
      <c r="B3" s="1"/>
      <c r="C3" s="3" t="s">
        <v>0</v>
      </c>
      <c r="D3" s="144" t="str">
        <f>'CO_attainment for Indirect'!D4</f>
        <v>Data Structure using 'C'</v>
      </c>
    </row>
    <row r="4" spans="2:10">
      <c r="B4" s="1"/>
      <c r="C4" s="3" t="s">
        <v>1</v>
      </c>
      <c r="D4" s="144">
        <f>'CO_attainment for Indirect'!D5</f>
        <v>22317</v>
      </c>
    </row>
    <row r="5" spans="2:10">
      <c r="B5" s="1"/>
      <c r="C5" s="3" t="s">
        <v>19</v>
      </c>
      <c r="D5" s="144" t="str">
        <f>'CO_attainment for Indirect'!D6</f>
        <v>III rd Sem (CO3I Scheme)</v>
      </c>
    </row>
    <row r="6" spans="2:10">
      <c r="B6" s="1"/>
      <c r="C6" s="3" t="s">
        <v>143</v>
      </c>
      <c r="D6" s="144" t="str">
        <f>'CO_attain_MicroP_PR-TW_ESE'!D7</f>
        <v>2019-20</v>
      </c>
    </row>
    <row r="7" spans="2:10" ht="15.75" thickBot="1"/>
    <row r="8" spans="2:10" ht="21.75" thickBot="1">
      <c r="C8" s="452" t="s">
        <v>168</v>
      </c>
      <c r="D8" s="453"/>
      <c r="E8" s="453"/>
      <c r="F8" s="453"/>
      <c r="G8" s="453"/>
      <c r="H8" s="453"/>
      <c r="I8" s="453"/>
      <c r="J8" s="454"/>
    </row>
    <row r="9" spans="2:10" ht="15.75" thickBot="1">
      <c r="C9" s="455" t="s">
        <v>89</v>
      </c>
      <c r="D9" s="456"/>
      <c r="E9" s="456"/>
      <c r="F9" s="456"/>
      <c r="G9" s="456"/>
      <c r="H9" s="457"/>
      <c r="I9" s="458" t="s">
        <v>90</v>
      </c>
      <c r="J9" s="459"/>
    </row>
    <row r="10" spans="2:10" ht="15.75" thickBot="1">
      <c r="C10" s="462" t="s">
        <v>87</v>
      </c>
      <c r="D10" s="464" t="s">
        <v>82</v>
      </c>
      <c r="E10" s="465"/>
      <c r="F10" s="465"/>
      <c r="G10" s="466"/>
      <c r="H10" s="73" t="s">
        <v>83</v>
      </c>
      <c r="I10" s="460"/>
      <c r="J10" s="461"/>
    </row>
    <row r="11" spans="2:10" ht="45.75" customHeight="1" thickBot="1">
      <c r="C11" s="463"/>
      <c r="D11" s="80" t="s">
        <v>77</v>
      </c>
      <c r="E11" s="81" t="s">
        <v>78</v>
      </c>
      <c r="F11" s="81" t="s">
        <v>79</v>
      </c>
      <c r="G11" s="82" t="s">
        <v>80</v>
      </c>
      <c r="H11" s="72" t="s">
        <v>81</v>
      </c>
      <c r="I11" s="467" t="s">
        <v>91</v>
      </c>
      <c r="J11" s="468"/>
    </row>
    <row r="12" spans="2:10">
      <c r="C12" s="86" t="s">
        <v>25</v>
      </c>
      <c r="D12" s="83">
        <f>'CO_Attainment for Unit Tests'!D99</f>
        <v>3</v>
      </c>
      <c r="E12" s="74">
        <f>'CO_attain_MicroP_PR-TW_ESE'!C93</f>
        <v>3</v>
      </c>
      <c r="F12" s="74">
        <f>'CO_attain_MicroP_PR-TW_ESE'!C92</f>
        <v>3</v>
      </c>
      <c r="G12" s="74">
        <f>'CO_attain_MicroP_PR-TW_ESE'!C94</f>
        <v>3</v>
      </c>
      <c r="H12" s="75">
        <f>'CO_attainment for ESEBoard Exam'!C92</f>
        <v>3</v>
      </c>
      <c r="I12" s="443">
        <f>'CO_attainment for Indirect'!C92</f>
        <v>3</v>
      </c>
      <c r="J12" s="444"/>
    </row>
    <row r="13" spans="2:10">
      <c r="C13" s="87" t="s">
        <v>27</v>
      </c>
      <c r="D13" s="84">
        <f>'CO_Attainment for Unit Tests'!E99</f>
        <v>3</v>
      </c>
      <c r="E13" s="76">
        <f>$E12</f>
        <v>3</v>
      </c>
      <c r="F13" s="76">
        <f>$F12</f>
        <v>3</v>
      </c>
      <c r="G13" s="76">
        <f>$G12</f>
        <v>3</v>
      </c>
      <c r="H13" s="77">
        <f>$H12</f>
        <v>3</v>
      </c>
      <c r="I13" s="450">
        <f>$I12</f>
        <v>3</v>
      </c>
      <c r="J13" s="451"/>
    </row>
    <row r="14" spans="2:10">
      <c r="C14" s="87" t="s">
        <v>26</v>
      </c>
      <c r="D14" s="84">
        <f>'CO_Attainment for Unit Tests'!F99</f>
        <v>3</v>
      </c>
      <c r="E14" s="76">
        <f>$E13</f>
        <v>3</v>
      </c>
      <c r="F14" s="76">
        <f>$F13</f>
        <v>3</v>
      </c>
      <c r="G14" s="76">
        <f>$G13</f>
        <v>3</v>
      </c>
      <c r="H14" s="77">
        <f>$H13</f>
        <v>3</v>
      </c>
      <c r="I14" s="450">
        <f t="shared" ref="I14:I17" si="0">$I13</f>
        <v>3</v>
      </c>
      <c r="J14" s="451"/>
    </row>
    <row r="15" spans="2:10">
      <c r="C15" s="87" t="s">
        <v>41</v>
      </c>
      <c r="D15" s="84">
        <f>'CO_Attainment for Unit Tests'!G99</f>
        <v>1</v>
      </c>
      <c r="E15" s="76">
        <f>$E14</f>
        <v>3</v>
      </c>
      <c r="F15" s="76">
        <f>$F14</f>
        <v>3</v>
      </c>
      <c r="G15" s="76">
        <f>$G14</f>
        <v>3</v>
      </c>
      <c r="H15" s="77">
        <f>$H14</f>
        <v>3</v>
      </c>
      <c r="I15" s="450">
        <f t="shared" si="0"/>
        <v>3</v>
      </c>
      <c r="J15" s="451"/>
    </row>
    <row r="16" spans="2:10">
      <c r="C16" s="87" t="s">
        <v>48</v>
      </c>
      <c r="D16" s="84">
        <f>'CO_Attainment for Unit Tests'!H99</f>
        <v>2</v>
      </c>
      <c r="E16" s="76">
        <f>$E15</f>
        <v>3</v>
      </c>
      <c r="F16" s="76">
        <f>$F15</f>
        <v>3</v>
      </c>
      <c r="G16" s="76">
        <f>$G15</f>
        <v>3</v>
      </c>
      <c r="H16" s="77">
        <f>$H15</f>
        <v>3</v>
      </c>
      <c r="I16" s="450">
        <f t="shared" si="0"/>
        <v>3</v>
      </c>
      <c r="J16" s="451"/>
    </row>
    <row r="17" spans="3:10" ht="15.75" thickBot="1">
      <c r="C17" s="88" t="s">
        <v>49</v>
      </c>
      <c r="D17" s="85">
        <f>'CO_Attainment for Unit Tests'!I99</f>
        <v>3</v>
      </c>
      <c r="E17" s="78">
        <f>$E16</f>
        <v>3</v>
      </c>
      <c r="F17" s="78">
        <f>$F16</f>
        <v>3</v>
      </c>
      <c r="G17" s="78">
        <f>$G16</f>
        <v>3</v>
      </c>
      <c r="H17" s="79">
        <f>$H16</f>
        <v>3</v>
      </c>
      <c r="I17" s="450">
        <f t="shared" si="0"/>
        <v>3</v>
      </c>
      <c r="J17" s="451"/>
    </row>
    <row r="18" spans="3:10">
      <c r="C18" s="86" t="s">
        <v>153</v>
      </c>
      <c r="D18" s="83">
        <f t="shared" ref="D18:I18" si="1">ROUND(AVERAGE(D12:D17),2)</f>
        <v>2.5</v>
      </c>
      <c r="E18" s="74">
        <f t="shared" si="1"/>
        <v>3</v>
      </c>
      <c r="F18" s="74">
        <f t="shared" si="1"/>
        <v>3</v>
      </c>
      <c r="G18" s="74">
        <f t="shared" si="1"/>
        <v>3</v>
      </c>
      <c r="H18" s="75">
        <f t="shared" si="1"/>
        <v>3</v>
      </c>
      <c r="I18" s="443">
        <f t="shared" si="1"/>
        <v>3</v>
      </c>
      <c r="J18" s="444"/>
    </row>
    <row r="19" spans="3:10" ht="27" customHeight="1">
      <c r="C19" s="94" t="s">
        <v>154</v>
      </c>
      <c r="D19" s="147">
        <v>10</v>
      </c>
      <c r="E19" s="147">
        <v>10</v>
      </c>
      <c r="F19" s="147">
        <v>10</v>
      </c>
      <c r="G19" s="147">
        <v>10</v>
      </c>
      <c r="H19" s="147">
        <v>60</v>
      </c>
      <c r="I19" s="445">
        <v>100</v>
      </c>
      <c r="J19" s="446"/>
    </row>
    <row r="20" spans="3:10" ht="31.5" customHeight="1" thickBot="1">
      <c r="C20" s="89" t="s">
        <v>86</v>
      </c>
      <c r="D20" s="85">
        <f>D18*D19/100</f>
        <v>0.25</v>
      </c>
      <c r="E20" s="85">
        <f t="shared" ref="E20:J20" si="2">E18*E19/100</f>
        <v>0.3</v>
      </c>
      <c r="F20" s="85">
        <f t="shared" si="2"/>
        <v>0.3</v>
      </c>
      <c r="G20" s="85">
        <f t="shared" si="2"/>
        <v>0.3</v>
      </c>
      <c r="H20" s="85">
        <f t="shared" si="2"/>
        <v>1.8</v>
      </c>
      <c r="I20" s="447">
        <f t="shared" si="2"/>
        <v>3</v>
      </c>
      <c r="J20" s="448">
        <f t="shared" si="2"/>
        <v>0</v>
      </c>
    </row>
    <row r="21" spans="3:10" ht="48" customHeight="1" thickBot="1">
      <c r="C21" s="449" t="s">
        <v>88</v>
      </c>
      <c r="D21" s="449"/>
      <c r="E21" s="449"/>
      <c r="F21" s="449"/>
      <c r="G21" s="449"/>
      <c r="H21" s="90">
        <f>SUM(D20:H20)</f>
        <v>2.95</v>
      </c>
      <c r="I21" s="91" t="s">
        <v>93</v>
      </c>
      <c r="J21" s="90">
        <f>I20</f>
        <v>3</v>
      </c>
    </row>
    <row r="22" spans="3:10" ht="22.5" customHeight="1" thickBot="1">
      <c r="C22" s="449" t="s">
        <v>92</v>
      </c>
      <c r="D22" s="449"/>
      <c r="E22" s="449"/>
      <c r="F22" s="449"/>
      <c r="G22" s="449"/>
      <c r="H22" s="92">
        <v>0.8</v>
      </c>
      <c r="I22" s="145" t="s">
        <v>85</v>
      </c>
      <c r="J22" s="92">
        <v>0.2</v>
      </c>
    </row>
    <row r="23" spans="3:10" ht="45" customHeight="1" thickBot="1">
      <c r="C23" s="449" t="s">
        <v>84</v>
      </c>
      <c r="D23" s="449"/>
      <c r="E23" s="449"/>
      <c r="F23" s="449"/>
      <c r="G23" s="449"/>
      <c r="H23" s="93">
        <f>0.8*H21</f>
        <v>2.3600000000000003</v>
      </c>
      <c r="I23" s="91" t="s">
        <v>94</v>
      </c>
      <c r="J23" s="145">
        <f>0.2*J21</f>
        <v>0.60000000000000009</v>
      </c>
    </row>
    <row r="24" spans="3:10" ht="25.5" customHeight="1" thickBot="1">
      <c r="C24" s="442" t="s">
        <v>155</v>
      </c>
      <c r="D24" s="442"/>
      <c r="E24" s="442"/>
      <c r="F24" s="442"/>
      <c r="G24" s="442"/>
      <c r="H24" s="442"/>
      <c r="I24" s="111">
        <f>ROUNDUP(H23+J23,2)</f>
        <v>2.96</v>
      </c>
      <c r="J24" s="112"/>
    </row>
    <row r="30" spans="3:10">
      <c r="G30" s="52" t="s">
        <v>31</v>
      </c>
    </row>
    <row r="31" spans="3:10">
      <c r="G31" s="52" t="s">
        <v>30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  <mergeCell ref="C24:H24"/>
    <mergeCell ref="I18:J18"/>
    <mergeCell ref="I19:J19"/>
    <mergeCell ref="I20:J20"/>
    <mergeCell ref="C21:G21"/>
    <mergeCell ref="C22:G22"/>
    <mergeCell ref="C23:G23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</sheetPr>
  <dimension ref="B1:K41"/>
  <sheetViews>
    <sheetView showGridLines="0" view="pageBreakPreview" zoomScaleSheetLayoutView="100" workbookViewId="0">
      <selection activeCell="I18" sqref="I18:J18"/>
    </sheetView>
  </sheetViews>
  <sheetFormatPr defaultRowHeight="15"/>
  <cols>
    <col min="1" max="1" width="9.140625" style="116"/>
    <col min="2" max="2" width="7.140625" style="116" customWidth="1"/>
    <col min="3" max="3" width="19" style="116" customWidth="1"/>
    <col min="4" max="4" width="26.85546875" style="116" customWidth="1"/>
    <col min="5" max="5" width="10.28515625" style="116" customWidth="1"/>
    <col min="6" max="6" width="7.28515625" style="116" customWidth="1"/>
    <col min="7" max="7" width="9.7109375" style="116" customWidth="1"/>
    <col min="8" max="8" width="12.7109375" style="116" customWidth="1"/>
    <col min="9" max="9" width="11.7109375" style="116" customWidth="1"/>
    <col min="10" max="10" width="14.140625" style="116" customWidth="1"/>
    <col min="11" max="11" width="7.85546875" style="116" customWidth="1"/>
    <col min="12" max="16384" width="9.140625" style="116"/>
  </cols>
  <sheetData>
    <row r="1" spans="2:11" ht="23.25">
      <c r="E1" s="149" t="s">
        <v>144</v>
      </c>
    </row>
    <row r="3" spans="2:11">
      <c r="B3" s="1"/>
      <c r="C3" s="3" t="s">
        <v>0</v>
      </c>
      <c r="D3" s="148" t="str">
        <f>'CO_attainment for Indirect'!D4</f>
        <v>Data Structure using 'C'</v>
      </c>
    </row>
    <row r="4" spans="2:11">
      <c r="B4" s="1"/>
      <c r="C4" s="3" t="s">
        <v>1</v>
      </c>
      <c r="D4" s="148">
        <f>'CO_attainment for Indirect'!D5</f>
        <v>22317</v>
      </c>
    </row>
    <row r="5" spans="2:11">
      <c r="B5" s="1"/>
      <c r="C5" s="3" t="s">
        <v>19</v>
      </c>
      <c r="D5" s="148" t="str">
        <f>'CO_attainment for Indirect'!D6</f>
        <v>III rd Sem (CO3I Scheme)</v>
      </c>
    </row>
    <row r="6" spans="2:11">
      <c r="B6" s="1"/>
      <c r="C6" s="3" t="s">
        <v>143</v>
      </c>
      <c r="D6" s="148" t="str">
        <f>'CO_attain_MicroP_PR-TW_ESE'!D7</f>
        <v>2019-20</v>
      </c>
    </row>
    <row r="7" spans="2:11" ht="15.75" thickBot="1">
      <c r="B7" s="1"/>
      <c r="C7" s="3"/>
      <c r="D7" s="43"/>
    </row>
    <row r="8" spans="2:11">
      <c r="B8" s="1"/>
      <c r="C8" s="469" t="s">
        <v>183</v>
      </c>
      <c r="D8" s="470"/>
      <c r="E8" s="473" t="s">
        <v>176</v>
      </c>
      <c r="F8" s="473"/>
      <c r="G8" s="473"/>
      <c r="H8" s="154" t="s">
        <v>181</v>
      </c>
      <c r="I8" s="154" t="s">
        <v>80</v>
      </c>
      <c r="J8" s="154" t="s">
        <v>175</v>
      </c>
      <c r="K8" s="477" t="s">
        <v>182</v>
      </c>
    </row>
    <row r="9" spans="2:11" ht="30.75" thickBot="1">
      <c r="B9" s="1"/>
      <c r="C9" s="471"/>
      <c r="D9" s="472"/>
      <c r="E9" s="176" t="s">
        <v>179</v>
      </c>
      <c r="F9" s="176" t="s">
        <v>177</v>
      </c>
      <c r="G9" s="176" t="s">
        <v>178</v>
      </c>
      <c r="H9" s="162" t="s">
        <v>78</v>
      </c>
      <c r="I9" s="176" t="s">
        <v>180</v>
      </c>
      <c r="J9" s="162" t="s">
        <v>81</v>
      </c>
      <c r="K9" s="478"/>
    </row>
    <row r="10" spans="2:11" ht="19.5" customHeight="1">
      <c r="B10" s="1"/>
      <c r="C10" s="479" t="s">
        <v>184</v>
      </c>
      <c r="D10" s="386"/>
      <c r="E10" s="473">
        <v>20</v>
      </c>
      <c r="F10" s="473"/>
      <c r="G10" s="154">
        <v>10</v>
      </c>
      <c r="H10" s="154">
        <v>25</v>
      </c>
      <c r="I10" s="154">
        <v>25</v>
      </c>
      <c r="J10" s="154">
        <v>70</v>
      </c>
      <c r="K10" s="155">
        <f>SUM(E10:J10)</f>
        <v>150</v>
      </c>
    </row>
    <row r="11" spans="2:11" ht="17.25" customHeight="1" thickBot="1">
      <c r="B11" s="1"/>
      <c r="C11" s="480" t="s">
        <v>185</v>
      </c>
      <c r="D11" s="370"/>
      <c r="E11" s="481">
        <f>(E10/$K10)*100</f>
        <v>13.333333333333334</v>
      </c>
      <c r="F11" s="482"/>
      <c r="G11" s="177">
        <f>(G10/$K10)*100</f>
        <v>6.666666666666667</v>
      </c>
      <c r="H11" s="177">
        <f>(H10/$K10)*100</f>
        <v>16.666666666666664</v>
      </c>
      <c r="I11" s="177">
        <f>(I10/$K10)*100</f>
        <v>16.666666666666664</v>
      </c>
      <c r="J11" s="177">
        <f>(J10/$K10)*100</f>
        <v>46.666666666666664</v>
      </c>
      <c r="K11" s="178">
        <f>SUM(E11:J11)</f>
        <v>100</v>
      </c>
    </row>
    <row r="12" spans="2:11">
      <c r="B12" s="1"/>
      <c r="C12" s="3"/>
      <c r="D12" s="43"/>
    </row>
    <row r="13" spans="2:11" ht="8.25" customHeight="1" thickBot="1"/>
    <row r="14" spans="2:11" ht="21.75" thickBot="1">
      <c r="C14" s="474" t="s">
        <v>168</v>
      </c>
      <c r="D14" s="475"/>
      <c r="E14" s="475"/>
      <c r="F14" s="475"/>
      <c r="G14" s="475"/>
      <c r="H14" s="475"/>
      <c r="I14" s="475"/>
      <c r="J14" s="476"/>
    </row>
    <row r="15" spans="2:11" ht="15.75" thickBot="1">
      <c r="C15" s="485" t="s">
        <v>89</v>
      </c>
      <c r="D15" s="486"/>
      <c r="E15" s="486"/>
      <c r="F15" s="486"/>
      <c r="G15" s="486"/>
      <c r="H15" s="487"/>
      <c r="I15" s="496" t="s">
        <v>90</v>
      </c>
      <c r="J15" s="497"/>
    </row>
    <row r="16" spans="2:11" ht="15.75" thickBot="1">
      <c r="C16" s="488" t="s">
        <v>87</v>
      </c>
      <c r="D16" s="173"/>
      <c r="E16" s="175" t="s">
        <v>82</v>
      </c>
      <c r="F16" s="174"/>
      <c r="G16" s="182"/>
      <c r="H16" s="180" t="s">
        <v>83</v>
      </c>
      <c r="I16" s="498"/>
      <c r="J16" s="499"/>
    </row>
    <row r="17" spans="3:10" ht="45.75" customHeight="1" thickBot="1">
      <c r="C17" s="489"/>
      <c r="D17" s="150" t="s">
        <v>77</v>
      </c>
      <c r="E17" s="151" t="s">
        <v>78</v>
      </c>
      <c r="F17" s="151" t="s">
        <v>79</v>
      </c>
      <c r="G17" s="183" t="s">
        <v>80</v>
      </c>
      <c r="H17" s="181" t="s">
        <v>81</v>
      </c>
      <c r="I17" s="500" t="s">
        <v>91</v>
      </c>
      <c r="J17" s="501"/>
    </row>
    <row r="18" spans="3:10">
      <c r="C18" s="152" t="s">
        <v>25</v>
      </c>
      <c r="D18" s="153">
        <f>'CO_Attainment for Unit Tests'!D99</f>
        <v>3</v>
      </c>
      <c r="E18" s="154">
        <f>'CO_attain_MicroP_PR-TW_ESE'!C93</f>
        <v>3</v>
      </c>
      <c r="F18" s="154">
        <f>'CO_attain_MicroP_PR-TW_ESE'!C92</f>
        <v>3</v>
      </c>
      <c r="G18" s="154">
        <f>'CO_attain_MicroP_PR-TW_ESE'!C94</f>
        <v>3</v>
      </c>
      <c r="H18" s="155">
        <f>'CO_attainment for ESEBoard Exam'!C92</f>
        <v>3</v>
      </c>
      <c r="I18" s="490">
        <f>'CO_attainment for Indirect'!C92</f>
        <v>3</v>
      </c>
      <c r="J18" s="491"/>
    </row>
    <row r="19" spans="3:10">
      <c r="C19" s="156" t="s">
        <v>27</v>
      </c>
      <c r="D19" s="157">
        <f>'CO_Attainment for Unit Tests'!E99</f>
        <v>3</v>
      </c>
      <c r="E19" s="158">
        <f>$E18</f>
        <v>3</v>
      </c>
      <c r="F19" s="158">
        <f>$F18</f>
        <v>3</v>
      </c>
      <c r="G19" s="158">
        <f>$G18</f>
        <v>3</v>
      </c>
      <c r="H19" s="159">
        <f>$H18</f>
        <v>3</v>
      </c>
      <c r="I19" s="502">
        <f>$I18</f>
        <v>3</v>
      </c>
      <c r="J19" s="503"/>
    </row>
    <row r="20" spans="3:10">
      <c r="C20" s="156" t="s">
        <v>26</v>
      </c>
      <c r="D20" s="157">
        <f>'CO_Attainment for Unit Tests'!F99</f>
        <v>3</v>
      </c>
      <c r="E20" s="158">
        <f>$E19</f>
        <v>3</v>
      </c>
      <c r="F20" s="158">
        <f>$F19</f>
        <v>3</v>
      </c>
      <c r="G20" s="158">
        <f>$G19</f>
        <v>3</v>
      </c>
      <c r="H20" s="159">
        <f>$H19</f>
        <v>3</v>
      </c>
      <c r="I20" s="502">
        <f t="shared" ref="I20:I23" si="0">$I19</f>
        <v>3</v>
      </c>
      <c r="J20" s="503"/>
    </row>
    <row r="21" spans="3:10">
      <c r="C21" s="156" t="s">
        <v>41</v>
      </c>
      <c r="D21" s="157">
        <f>'CO_Attainment for Unit Tests'!G99</f>
        <v>1</v>
      </c>
      <c r="E21" s="158">
        <f>$E20</f>
        <v>3</v>
      </c>
      <c r="F21" s="158">
        <f>$F20</f>
        <v>3</v>
      </c>
      <c r="G21" s="158">
        <f>$G20</f>
        <v>3</v>
      </c>
      <c r="H21" s="159">
        <f>$H20</f>
        <v>3</v>
      </c>
      <c r="I21" s="502">
        <f t="shared" si="0"/>
        <v>3</v>
      </c>
      <c r="J21" s="503"/>
    </row>
    <row r="22" spans="3:10">
      <c r="C22" s="156" t="s">
        <v>48</v>
      </c>
      <c r="D22" s="157">
        <f>'CO_Attainment for Unit Tests'!H99</f>
        <v>2</v>
      </c>
      <c r="E22" s="158">
        <f>$E21</f>
        <v>3</v>
      </c>
      <c r="F22" s="158">
        <f>$F21</f>
        <v>3</v>
      </c>
      <c r="G22" s="158">
        <f>$G21</f>
        <v>3</v>
      </c>
      <c r="H22" s="159">
        <f>$H21</f>
        <v>3</v>
      </c>
      <c r="I22" s="502">
        <f t="shared" si="0"/>
        <v>3</v>
      </c>
      <c r="J22" s="503"/>
    </row>
    <row r="23" spans="3:10" ht="15.75" thickBot="1">
      <c r="C23" s="160" t="s">
        <v>49</v>
      </c>
      <c r="D23" s="161">
        <f>'CO_Attainment for Unit Tests'!I99</f>
        <v>3</v>
      </c>
      <c r="E23" s="162">
        <f>$E22</f>
        <v>3</v>
      </c>
      <c r="F23" s="162">
        <f>$F22</f>
        <v>3</v>
      </c>
      <c r="G23" s="162">
        <f>$G22</f>
        <v>3</v>
      </c>
      <c r="H23" s="163">
        <f>$H22</f>
        <v>3</v>
      </c>
      <c r="I23" s="502">
        <f t="shared" si="0"/>
        <v>3</v>
      </c>
      <c r="J23" s="503"/>
    </row>
    <row r="24" spans="3:10">
      <c r="C24" s="152" t="s">
        <v>153</v>
      </c>
      <c r="D24" s="153">
        <f>ROUND(AVERAGE(D18:D23),2)</f>
        <v>2.5</v>
      </c>
      <c r="E24" s="154">
        <f t="shared" ref="E24:I24" si="1">ROUND(AVERAGE(E18:E23),2)</f>
        <v>3</v>
      </c>
      <c r="F24" s="154">
        <f t="shared" si="1"/>
        <v>3</v>
      </c>
      <c r="G24" s="154">
        <f t="shared" si="1"/>
        <v>3</v>
      </c>
      <c r="H24" s="155">
        <f t="shared" si="1"/>
        <v>3</v>
      </c>
      <c r="I24" s="490">
        <f t="shared" si="1"/>
        <v>3</v>
      </c>
      <c r="J24" s="491"/>
    </row>
    <row r="25" spans="3:10" ht="30">
      <c r="C25" s="164" t="s">
        <v>154</v>
      </c>
      <c r="D25" s="179">
        <f>E11</f>
        <v>13.333333333333334</v>
      </c>
      <c r="E25" s="179">
        <f>H11</f>
        <v>16.666666666666664</v>
      </c>
      <c r="F25" s="179">
        <f>G11</f>
        <v>6.666666666666667</v>
      </c>
      <c r="G25" s="179">
        <f>I11</f>
        <v>16.666666666666664</v>
      </c>
      <c r="H25" s="179">
        <f>J11</f>
        <v>46.666666666666664</v>
      </c>
      <c r="I25" s="492">
        <v>100</v>
      </c>
      <c r="J25" s="493"/>
    </row>
    <row r="26" spans="3:10" ht="30.75" thickBot="1">
      <c r="C26" s="165" t="s">
        <v>86</v>
      </c>
      <c r="D26" s="184">
        <f>D24*D25/100</f>
        <v>0.33333333333333337</v>
      </c>
      <c r="E26" s="184">
        <f t="shared" ref="E26:H26" si="2">E24*E25/100</f>
        <v>0.49999999999999994</v>
      </c>
      <c r="F26" s="184">
        <f t="shared" si="2"/>
        <v>0.2</v>
      </c>
      <c r="G26" s="184">
        <f t="shared" si="2"/>
        <v>0.49999999999999994</v>
      </c>
      <c r="H26" s="184">
        <f t="shared" si="2"/>
        <v>1.4</v>
      </c>
      <c r="I26" s="494">
        <f>I24*I25/100</f>
        <v>3</v>
      </c>
      <c r="J26" s="495"/>
    </row>
    <row r="27" spans="3:10" ht="30" customHeight="1" thickBot="1">
      <c r="C27" s="483" t="s">
        <v>88</v>
      </c>
      <c r="D27" s="483"/>
      <c r="E27" s="483"/>
      <c r="F27" s="483"/>
      <c r="G27" s="483"/>
      <c r="H27" s="185">
        <f>SUM(D26:H26)</f>
        <v>2.9333333333333331</v>
      </c>
      <c r="I27" s="167" t="s">
        <v>93</v>
      </c>
      <c r="J27" s="166">
        <f>I26</f>
        <v>3</v>
      </c>
    </row>
    <row r="28" spans="3:10" ht="15.75" thickBot="1">
      <c r="C28" s="483" t="s">
        <v>92</v>
      </c>
      <c r="D28" s="483"/>
      <c r="E28" s="483"/>
      <c r="F28" s="483"/>
      <c r="G28" s="483"/>
      <c r="H28" s="168">
        <v>0.8</v>
      </c>
      <c r="I28" s="169" t="s">
        <v>85</v>
      </c>
      <c r="J28" s="168">
        <v>0.2</v>
      </c>
    </row>
    <row r="29" spans="3:10" ht="62.25" customHeight="1" thickBot="1">
      <c r="C29" s="483" t="s">
        <v>84</v>
      </c>
      <c r="D29" s="483"/>
      <c r="E29" s="483"/>
      <c r="F29" s="483"/>
      <c r="G29" s="483"/>
      <c r="H29" s="185">
        <f>0.8*H27</f>
        <v>2.3466666666666667</v>
      </c>
      <c r="I29" s="167" t="s">
        <v>94</v>
      </c>
      <c r="J29" s="169">
        <f>0.2*J27</f>
        <v>0.60000000000000009</v>
      </c>
    </row>
    <row r="30" spans="3:10" ht="25.5" customHeight="1" thickBot="1">
      <c r="C30" s="484" t="s">
        <v>140</v>
      </c>
      <c r="D30" s="484"/>
      <c r="E30" s="484"/>
      <c r="F30" s="484"/>
      <c r="G30" s="484"/>
      <c r="H30" s="484"/>
      <c r="I30" s="170">
        <f>ROUNDUP(H29+J29,2)</f>
        <v>2.9499999999999997</v>
      </c>
      <c r="J30" s="171"/>
    </row>
    <row r="33" spans="5:9">
      <c r="E33" s="52"/>
      <c r="F33" s="52"/>
      <c r="G33" s="52" t="s">
        <v>263</v>
      </c>
      <c r="H33" s="52"/>
      <c r="I33" s="52"/>
    </row>
    <row r="34" spans="5:9">
      <c r="E34" s="52"/>
      <c r="F34" s="52"/>
      <c r="G34" s="52" t="s">
        <v>264</v>
      </c>
      <c r="H34" s="52"/>
      <c r="I34" s="52"/>
    </row>
    <row r="35" spans="5:9" ht="60.75" customHeight="1"/>
    <row r="36" spans="5:9" ht="48" customHeight="1"/>
    <row r="37" spans="5:9" ht="48" customHeight="1"/>
    <row r="38" spans="5:9" ht="48" customHeight="1"/>
    <row r="39" spans="5:9" ht="48" customHeight="1"/>
    <row r="40" spans="5:9" ht="48" customHeight="1"/>
    <row r="41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I24:J24"/>
    <mergeCell ref="I25:J25"/>
    <mergeCell ref="I26:J26"/>
    <mergeCell ref="I15:J16"/>
    <mergeCell ref="I17:J17"/>
    <mergeCell ref="I18:J18"/>
    <mergeCell ref="I19:J19"/>
    <mergeCell ref="I20:J20"/>
    <mergeCell ref="I21:J21"/>
    <mergeCell ref="I23:J23"/>
    <mergeCell ref="I22:J22"/>
    <mergeCell ref="C29:G29"/>
    <mergeCell ref="C30:H30"/>
    <mergeCell ref="C15:H15"/>
    <mergeCell ref="C16:C17"/>
    <mergeCell ref="C27:G27"/>
    <mergeCell ref="C28:G28"/>
    <mergeCell ref="C8:D9"/>
    <mergeCell ref="E8:G8"/>
    <mergeCell ref="E10:F10"/>
    <mergeCell ref="C14:J14"/>
    <mergeCell ref="K8:K9"/>
    <mergeCell ref="C10:D10"/>
    <mergeCell ref="C11:D11"/>
    <mergeCell ref="E11:F11"/>
  </mergeCells>
  <printOptions horizontalCentered="1" verticalCentered="1"/>
  <pageMargins left="0" right="0" top="0" bottom="0" header="0" footer="0"/>
  <pageSetup paperSize="9" scale="86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</sheetPr>
  <dimension ref="B1:M23"/>
  <sheetViews>
    <sheetView view="pageBreakPreview" topLeftCell="A9" zoomScaleSheetLayoutView="100" workbookViewId="0">
      <selection activeCell="I17" sqref="I17"/>
    </sheetView>
  </sheetViews>
  <sheetFormatPr defaultRowHeight="15"/>
  <cols>
    <col min="1" max="3" width="9.140625" style="114"/>
    <col min="4" max="4" width="31.140625" style="114" customWidth="1"/>
    <col min="5" max="5" width="17.7109375" style="114" customWidth="1"/>
    <col min="6" max="8" width="9.140625" style="114"/>
    <col min="9" max="9" width="11.5703125" style="114" customWidth="1"/>
    <col min="10" max="16384" width="9.140625" style="114"/>
  </cols>
  <sheetData>
    <row r="1" spans="2:13" ht="28.5">
      <c r="E1" s="140" t="s">
        <v>145</v>
      </c>
      <c r="F1" s="140"/>
      <c r="G1" s="140"/>
      <c r="H1" s="141"/>
      <c r="I1" s="141"/>
    </row>
    <row r="2" spans="2:13">
      <c r="C2" s="3" t="s">
        <v>0</v>
      </c>
      <c r="D2" s="108" t="str">
        <f>'Overall CO attainment'!D3</f>
        <v>Data Structure using 'C'</v>
      </c>
    </row>
    <row r="3" spans="2:13">
      <c r="C3" s="3" t="s">
        <v>1</v>
      </c>
      <c r="D3" s="108">
        <f>'Overall CO attainment'!D4</f>
        <v>22317</v>
      </c>
    </row>
    <row r="4" spans="2:13">
      <c r="C4" s="3" t="s">
        <v>19</v>
      </c>
      <c r="D4" s="108" t="str">
        <f>'Overall CO attainment'!D5</f>
        <v>III rd Sem (CO3I Scheme)</v>
      </c>
    </row>
    <row r="5" spans="2:13">
      <c r="C5" s="3" t="s">
        <v>143</v>
      </c>
      <c r="D5" s="108" t="str">
        <f>'Overall CO attainment'!D6</f>
        <v>2019-20</v>
      </c>
    </row>
    <row r="7" spans="2:13" ht="16.5" thickBot="1">
      <c r="B7" s="117" t="s">
        <v>171</v>
      </c>
    </row>
    <row r="8" spans="2:13" ht="16.5" thickBot="1">
      <c r="B8" s="298" t="s">
        <v>2</v>
      </c>
      <c r="C8" s="301" t="s">
        <v>95</v>
      </c>
      <c r="D8" s="302"/>
      <c r="E8" s="289" t="s">
        <v>96</v>
      </c>
      <c r="F8" s="290"/>
      <c r="G8" s="290"/>
      <c r="H8" s="290"/>
      <c r="I8" s="290"/>
      <c r="J8" s="290"/>
      <c r="K8" s="307"/>
      <c r="L8" s="289" t="s">
        <v>97</v>
      </c>
      <c r="M8" s="290"/>
    </row>
    <row r="9" spans="2:13" ht="15.75" customHeight="1" thickBot="1">
      <c r="B9" s="299"/>
      <c r="C9" s="303"/>
      <c r="D9" s="304"/>
      <c r="E9" s="118" t="s">
        <v>98</v>
      </c>
      <c r="F9" s="118" t="s">
        <v>99</v>
      </c>
      <c r="G9" s="118" t="s">
        <v>100</v>
      </c>
      <c r="H9" s="118" t="s">
        <v>101</v>
      </c>
      <c r="I9" s="118" t="s">
        <v>102</v>
      </c>
      <c r="J9" s="118" t="s">
        <v>103</v>
      </c>
      <c r="K9" s="118" t="s">
        <v>104</v>
      </c>
      <c r="L9" s="118" t="s">
        <v>108</v>
      </c>
      <c r="M9" s="118" t="s">
        <v>109</v>
      </c>
    </row>
    <row r="10" spans="2:13" ht="81" customHeight="1" thickBot="1">
      <c r="B10" s="300"/>
      <c r="C10" s="305"/>
      <c r="D10" s="306"/>
      <c r="E10" s="119" t="s">
        <v>133</v>
      </c>
      <c r="F10" s="119" t="s">
        <v>134</v>
      </c>
      <c r="G10" s="119" t="s">
        <v>135</v>
      </c>
      <c r="H10" s="119" t="s">
        <v>136</v>
      </c>
      <c r="I10" s="119" t="s">
        <v>151</v>
      </c>
      <c r="J10" s="119" t="s">
        <v>137</v>
      </c>
      <c r="K10" s="119" t="s">
        <v>138</v>
      </c>
      <c r="L10" s="120" t="s">
        <v>130</v>
      </c>
      <c r="M10" s="121" t="s">
        <v>120</v>
      </c>
    </row>
    <row r="11" spans="2:13" ht="15.75" thickBot="1">
      <c r="B11" s="122">
        <f>'PO Set Target attain level'!B19</f>
        <v>1</v>
      </c>
      <c r="C11" s="123" t="str">
        <f>'PO Set Target attain level'!C19</f>
        <v>CO1</v>
      </c>
      <c r="D11" s="124" t="str">
        <f>'PO Set Target attain level'!D19</f>
        <v>Perform basic operations on Array</v>
      </c>
      <c r="E11" s="125">
        <f>'PO Set Target attain level'!E19</f>
        <v>3</v>
      </c>
      <c r="F11" s="125">
        <f>'PO Set Target attain level'!F19</f>
        <v>3</v>
      </c>
      <c r="G11" s="125">
        <f>'PO Set Target attain level'!G19</f>
        <v>3</v>
      </c>
      <c r="H11" s="125">
        <f>'PO Set Target attain level'!H19</f>
        <v>1</v>
      </c>
      <c r="I11" s="125" t="str">
        <f>'PO Set Target attain level'!I19</f>
        <v>-</v>
      </c>
      <c r="J11" s="125">
        <f>'PO Set Target attain level'!J19</f>
        <v>2</v>
      </c>
      <c r="K11" s="125">
        <f>'PO Set Target attain level'!K19</f>
        <v>3</v>
      </c>
      <c r="L11" s="125">
        <f>'PO Set Target attain level'!L19</f>
        <v>2</v>
      </c>
      <c r="M11" s="125" t="str">
        <f>'PO Set Target attain level'!M19</f>
        <v>-</v>
      </c>
    </row>
    <row r="12" spans="2:13" ht="24.75" thickBot="1">
      <c r="B12" s="122">
        <f>'PO Set Target attain level'!B20</f>
        <v>2</v>
      </c>
      <c r="C12" s="123" t="str">
        <f>'PO Set Target attain level'!C20</f>
        <v>CO2</v>
      </c>
      <c r="D12" s="126" t="str">
        <f>'PO Set Target attain level'!D20</f>
        <v>Apply different searching and sorting techniques</v>
      </c>
      <c r="E12" s="125">
        <f>'PO Set Target attain level'!E20</f>
        <v>3</v>
      </c>
      <c r="F12" s="125">
        <f>'PO Set Target attain level'!F20</f>
        <v>2</v>
      </c>
      <c r="G12" s="125">
        <f>'PO Set Target attain level'!G20</f>
        <v>3</v>
      </c>
      <c r="H12" s="125">
        <f>'PO Set Target attain level'!H20</f>
        <v>2</v>
      </c>
      <c r="I12" s="125">
        <f>'PO Set Target attain level'!I20</f>
        <v>2</v>
      </c>
      <c r="J12" s="125">
        <f>'PO Set Target attain level'!J20</f>
        <v>3</v>
      </c>
      <c r="K12" s="125">
        <f>'PO Set Target attain level'!K20</f>
        <v>3</v>
      </c>
      <c r="L12" s="125">
        <f>'PO Set Target attain level'!L20</f>
        <v>1</v>
      </c>
      <c r="M12" s="125">
        <f>'PO Set Target attain level'!M20</f>
        <v>1</v>
      </c>
    </row>
    <row r="13" spans="2:13" ht="24.75" thickBot="1">
      <c r="B13" s="122">
        <f>'PO Set Target attain level'!B21</f>
        <v>3</v>
      </c>
      <c r="C13" s="123" t="str">
        <f>'PO Set Target attain level'!C21</f>
        <v>CO3</v>
      </c>
      <c r="D13" s="126" t="str">
        <f>'PO Set Target attain level'!D21</f>
        <v>Implement basic operations on Stack and Queue using Array representation</v>
      </c>
      <c r="E13" s="125">
        <f>'PO Set Target attain level'!E21</f>
        <v>3</v>
      </c>
      <c r="F13" s="125">
        <f>'PO Set Target attain level'!F21</f>
        <v>2</v>
      </c>
      <c r="G13" s="125">
        <f>'PO Set Target attain level'!G21</f>
        <v>3</v>
      </c>
      <c r="H13" s="125" t="str">
        <f>'PO Set Target attain level'!H21</f>
        <v>-</v>
      </c>
      <c r="I13" s="125">
        <f>'PO Set Target attain level'!I21</f>
        <v>1</v>
      </c>
      <c r="J13" s="125">
        <f>'PO Set Target attain level'!J21</f>
        <v>3</v>
      </c>
      <c r="K13" s="125">
        <f>'PO Set Target attain level'!K21</f>
        <v>3</v>
      </c>
      <c r="L13" s="125">
        <f>'PO Set Target attain level'!L21</f>
        <v>1</v>
      </c>
      <c r="M13" s="125" t="str">
        <f>'PO Set Target attain level'!M21</f>
        <v>-</v>
      </c>
    </row>
    <row r="14" spans="2:13" ht="24.75" thickBot="1">
      <c r="B14" s="122">
        <f>'PO Set Target attain level'!B22</f>
        <v>4</v>
      </c>
      <c r="C14" s="123" t="str">
        <f>'PO Set Target attain level'!C22</f>
        <v>CO4</v>
      </c>
      <c r="D14" s="126" t="str">
        <f>'PO Set Target attain level'!D22</f>
        <v>Implement basic operations on Linked List</v>
      </c>
      <c r="E14" s="125">
        <f>'PO Set Target attain level'!E22</f>
        <v>3</v>
      </c>
      <c r="F14" s="125">
        <f>'PO Set Target attain level'!F22</f>
        <v>2</v>
      </c>
      <c r="G14" s="125">
        <f>'PO Set Target attain level'!G22</f>
        <v>3</v>
      </c>
      <c r="H14" s="125">
        <f>'PO Set Target attain level'!H22</f>
        <v>2</v>
      </c>
      <c r="I14" s="125">
        <f>'PO Set Target attain level'!I22</f>
        <v>1</v>
      </c>
      <c r="J14" s="125">
        <f>'PO Set Target attain level'!J22</f>
        <v>2</v>
      </c>
      <c r="K14" s="125">
        <f>'PO Set Target attain level'!K22</f>
        <v>3</v>
      </c>
      <c r="L14" s="125">
        <f>'PO Set Target attain level'!L22</f>
        <v>1</v>
      </c>
      <c r="M14" s="125">
        <f>'PO Set Target attain level'!M22</f>
        <v>1</v>
      </c>
    </row>
    <row r="15" spans="2:13" ht="24.75" thickBot="1">
      <c r="B15" s="122">
        <f>'PO Set Target attain level'!B23</f>
        <v>5</v>
      </c>
      <c r="C15" s="123" t="str">
        <f>'PO Set Target attain level'!C23</f>
        <v>CO5</v>
      </c>
      <c r="D15" s="126" t="str">
        <f>'PO Set Target attain level'!D23</f>
        <v>Implement Program to create and traverse tree to solve problems</v>
      </c>
      <c r="E15" s="125">
        <f>'PO Set Target attain level'!E23</f>
        <v>2</v>
      </c>
      <c r="F15" s="125">
        <f>'PO Set Target attain level'!F23</f>
        <v>3</v>
      </c>
      <c r="G15" s="125">
        <f>'PO Set Target attain level'!G23</f>
        <v>2</v>
      </c>
      <c r="H15" s="125">
        <f>'PO Set Target attain level'!H23</f>
        <v>1</v>
      </c>
      <c r="I15" s="125">
        <f>'PO Set Target attain level'!I23</f>
        <v>2</v>
      </c>
      <c r="J15" s="125">
        <f>'PO Set Target attain level'!J23</f>
        <v>2</v>
      </c>
      <c r="K15" s="125">
        <f>'PO Set Target attain level'!K23</f>
        <v>2</v>
      </c>
      <c r="L15" s="125">
        <f>'PO Set Target attain level'!L23</f>
        <v>1</v>
      </c>
      <c r="M15" s="125">
        <f>'PO Set Target attain level'!M23</f>
        <v>1</v>
      </c>
    </row>
    <row r="16" spans="2:13" ht="33.75" customHeight="1" thickBot="1">
      <c r="B16" s="504" t="s">
        <v>167</v>
      </c>
      <c r="C16" s="505"/>
      <c r="D16" s="506"/>
      <c r="E16" s="146">
        <f t="shared" ref="E16:M16" si="0">ROUNDUP(AVERAGE(E11:E15),2)</f>
        <v>2.8</v>
      </c>
      <c r="F16" s="146">
        <f t="shared" si="0"/>
        <v>2.4</v>
      </c>
      <c r="G16" s="146">
        <f t="shared" si="0"/>
        <v>2.8</v>
      </c>
      <c r="H16" s="146">
        <f t="shared" si="0"/>
        <v>1.5</v>
      </c>
      <c r="I16" s="146">
        <f t="shared" si="0"/>
        <v>1.5</v>
      </c>
      <c r="J16" s="146">
        <f t="shared" si="0"/>
        <v>2.4</v>
      </c>
      <c r="K16" s="146">
        <f t="shared" si="0"/>
        <v>2.8</v>
      </c>
      <c r="L16" s="146">
        <f t="shared" si="0"/>
        <v>1.2</v>
      </c>
      <c r="M16" s="146">
        <f t="shared" si="0"/>
        <v>1</v>
      </c>
    </row>
    <row r="17" spans="2:13" ht="28.5" customHeight="1" thickBot="1">
      <c r="B17" s="507" t="s">
        <v>170</v>
      </c>
      <c r="C17" s="508"/>
      <c r="D17" s="509"/>
      <c r="E17" s="128">
        <f>ROUNDUP(('Overall CO attainment'!I30*E16)/3,2)</f>
        <v>2.76</v>
      </c>
      <c r="F17" s="128">
        <f>ROUNDUP(('Overall CO attainment'!I30*F16)/3,2)</f>
        <v>2.36</v>
      </c>
      <c r="G17" s="128">
        <f>ROUNDUP(('Overall CO attainment'!I30*G16)/3,2)</f>
        <v>2.76</v>
      </c>
      <c r="H17" s="128">
        <f>ROUNDUP(('Overall CO attainment'!I30*H16)/3,2)</f>
        <v>1.48</v>
      </c>
      <c r="I17" s="128">
        <f>ROUNDUP(('Overall CO attainment'!I30*I16)/3,2)</f>
        <v>1.48</v>
      </c>
      <c r="J17" s="128">
        <f>ROUNDUP(('Overall CO attainment'!I30*J16)/3,2)</f>
        <v>2.36</v>
      </c>
      <c r="K17" s="128">
        <f>ROUNDUP(('Overall CO attainment'!I30*K16)/3,2)</f>
        <v>2.76</v>
      </c>
      <c r="L17" s="128" t="s">
        <v>187</v>
      </c>
      <c r="M17" s="128">
        <f>ROUNDUP(('Overall CO attainment'!I30*M16)/3,2)</f>
        <v>0.99</v>
      </c>
    </row>
    <row r="18" spans="2:13" ht="15.75" hidden="1" customHeight="1" thickBot="1">
      <c r="B18" s="507" t="s">
        <v>132</v>
      </c>
      <c r="C18" s="508"/>
      <c r="D18" s="509"/>
      <c r="E18" s="128">
        <f>ROUNDUP((E17/3)*100,2)</f>
        <v>92</v>
      </c>
      <c r="F18" s="128">
        <f t="shared" ref="F18:M18" si="1">ROUNDUP((F17/3)*100,2)</f>
        <v>78.67</v>
      </c>
      <c r="G18" s="128">
        <f t="shared" si="1"/>
        <v>92</v>
      </c>
      <c r="H18" s="128">
        <f t="shared" si="1"/>
        <v>49.339999999999996</v>
      </c>
      <c r="I18" s="128">
        <f t="shared" si="1"/>
        <v>49.339999999999996</v>
      </c>
      <c r="J18" s="128">
        <f t="shared" si="1"/>
        <v>78.67</v>
      </c>
      <c r="K18" s="128">
        <f t="shared" si="1"/>
        <v>92</v>
      </c>
      <c r="L18" s="128" t="e">
        <f t="shared" si="1"/>
        <v>#VALUE!</v>
      </c>
      <c r="M18" s="128">
        <f t="shared" si="1"/>
        <v>33</v>
      </c>
    </row>
    <row r="22" spans="2:13">
      <c r="F22" s="263"/>
      <c r="G22" s="263"/>
      <c r="H22" s="264" t="s">
        <v>263</v>
      </c>
      <c r="I22" s="263"/>
      <c r="J22" s="263"/>
    </row>
    <row r="23" spans="2:13">
      <c r="F23" s="263"/>
      <c r="G23" s="263"/>
      <c r="H23" s="264" t="s">
        <v>265</v>
      </c>
      <c r="I23" s="263"/>
      <c r="J23" s="263"/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8:M8"/>
    <mergeCell ref="B16:D16"/>
    <mergeCell ref="B17:D17"/>
    <mergeCell ref="B18:D18"/>
    <mergeCell ref="E8:K8"/>
    <mergeCell ref="B8:B10"/>
    <mergeCell ref="C8:D10"/>
  </mergeCells>
  <printOptions horizontalCentered="1" verticalCentered="1"/>
  <pageMargins left="0" right="0" top="0" bottom="0" header="0" footer="0"/>
  <pageSetup paperSize="9" scale="9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Sheet1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</cp:lastModifiedBy>
  <cp:lastPrinted>2020-02-28T08:14:39Z</cp:lastPrinted>
  <dcterms:created xsi:type="dcterms:W3CDTF">2019-05-31T18:42:57Z</dcterms:created>
  <dcterms:modified xsi:type="dcterms:W3CDTF">2020-07-01T05:26:39Z</dcterms:modified>
</cp:coreProperties>
</file>