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85" i="2"/>
  <c r="AC85"/>
  <c r="AB85"/>
  <c r="AC12"/>
  <c r="AB12"/>
  <c r="AA12"/>
  <c r="AF85" l="1"/>
  <c r="AE85"/>
  <c r="Z85"/>
  <c r="Y85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A86"/>
  <c r="Z86"/>
  <c r="Y86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<sst xmlns="http://schemas.openxmlformats.org/spreadsheetml/2006/main" count="460" uniqueCount="280">
  <si>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</si>
  <si>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</si>
  <si>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</si>
  <si>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</si>
  <si>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</si>
  <si>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</si>
  <si>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</si>
  <si>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</si>
  <si>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</si>
  <si>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</si>
  <si>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</si>
  <si>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</si>
  <si>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</si>
  <si>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</si>
  <si>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</si>
  <si>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</si>
  <si>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</si>
  <si>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</si>
  <si>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</si>
  <si>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</si>
  <si>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</si>
  <si>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</si>
  <si>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</si>
  <si>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</si>
  <si>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</si>
  <si>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</si>
  <si>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</si>
  <si>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</si>
  <si>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</si>
  <si>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</si>
  <si>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</si>
  <si>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</si>
  <si>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</si>
  <si>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</si>
  <si>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</si>
  <si>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</si>
  <si>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</si>
  <si>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</si>
  <si>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</si>
  <si>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</si>
  <si>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</si>
  <si>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</si>
  <si>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</si>
  <si>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</si>
  <si>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</si>
  <si>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</si>
  <si>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</si>
  <si>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</si>
  <si>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</si>
  <si>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</si>
  <si>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</si>
  <si>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</si>
  <si>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</si>
  <si>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</si>
  <si>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</si>
  <si>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</si>
  <si>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</si>
  <si>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</si>
  <si>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</si>
  <si>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</si>
  <si>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</si>
  <si>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</si>
  <si>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</si>
  <si>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</si>
  <si>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</si>
  <si>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</si>
  <si>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</si>
  <si>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</si>
  <si>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</si>
  <si>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</si>
  <si>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</si>
  <si>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</si>
  <si>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</si>
  <si>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</si>
  <si>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</si>
  <si>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</si>
  <si>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</si>
  <si>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</si>
  <si>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</si>
  <si>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</si>
  <si>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</si>
  <si>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</si>
  <si>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</si>
  <si>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</si>
  <si>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</si>
  <si>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</si>
  <si>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</si>
  <si>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</si>
  <si>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</si>
  <si>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</si>
  <si>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</si>
  <si>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</si>
  <si>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</si>
  <si>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</si>
  <si>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</si>
  <si>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</si>
  <si>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</si>
  <si>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</si>
  <si>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</si>
  <si>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</si>
  <si>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</si>
  <si>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</si>
  <si>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</si>
  <si>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</si>
  <si>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</si>
  <si>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</si>
  <si>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</si>
  <si>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</si>
  <si>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</si>
  <si>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</si>
  <si>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</si>
  <si>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</si>
  <si>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</si>
  <si>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</si>
  <si>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</si>
  <si>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</si>
  <si>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</si>
  <si>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</si>
  <si>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</si>
  <si>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</si>
  <si>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</si>
  <si>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</si>
  <si>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</si>
  <si>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</si>
  <si>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</si>
  <si>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</si>
  <si>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</si>
  <si>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</si>
  <si>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</si>
  <si>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</si>
  <si>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</si>
  <si>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</si>
  <si>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</si>
  <si>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</si>
  <si>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</si>
  <si>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</si>
  <si>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</si>
  <si>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</si>
  <si>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</si>
  <si>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</si>
  <si>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</si>
  <si>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</si>
  <si>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</si>
  <si>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</si>
  <si>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</si>
  <si>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</si>
  <si>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</si>
  <si>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</si>
  <si>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</si>
  <si>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</si>
  <si>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</si>
  <si>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</si>
  <si>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</si>
  <si>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</si>
  <si>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</si>
  <si>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</si>
  <si>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</si>
  <si>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</si>
  <si>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</si>
  <si>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</si>
  <si>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</si>
  <si>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</si>
  <si>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</si>
  <si>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</si>
  <si>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</si>
  <si>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</si>
  <si>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</si>
  <si>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</si>
  <si>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</si>
  <si>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</si>
  <si>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</si>
  <si>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</si>
  <si>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</si>
  <si>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</si>
  <si>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</si>
  <si>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</si>
  <si>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</si>
  <si>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</si>
  <si>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</si>
  <si>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</si>
  <si>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</si>
  <si>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</si>
  <si>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</si>
  <si>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</si>
  <si>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</si>
  <si>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</si>
  <si>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</si>
  <si>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</si>
  <si>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</si>
  <si>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</si>
  <si>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</si>
  <si>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</si>
  <si>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</si>
  <si>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</si>
  <si>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</si>
  <si>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</si>
  <si>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</si>
  <si>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</si>
  <si>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</si>
  <si>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</si>
  <si>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</si>
  <si>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</si>
  <si>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</si>
  <si>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</si>
  <si>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</si>
  <si>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</si>
  <si>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</si>
  <si>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</si>
  <si>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</si>
  <si>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</si>
  <si>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</si>
  <si>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</si>
  <si>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</si>
  <si>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</si>
  <si>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</si>
  <si>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</si>
  <si>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</si>
  <si>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</si>
  <si>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</si>
  <si>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</si>
  <si>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</si>
  <si>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</si>
  <si>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</si>
  <si>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</si>
  <si>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</si>
  <si>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</si>
  <si>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</si>
  <si>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</si>
  <si>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</si>
  <si>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</si>
  <si>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</si>
  <si>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</si>
  <si>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</si>
  <si>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</si>
  <si>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</si>
  <si>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</si>
  <si>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</si>
  <si>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</si>
  <si>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</si>
  <si>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</si>
  <si>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</si>
  <si>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</si>
  <si>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</si>
  <si>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</si>
  <si>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</si>
  <si>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</si>
  <si>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</si>
  <si>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</si>
  <si>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</si>
  <si>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</si>
  <si>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</si>
  <si>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</si>
  <si>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</si>
  <si>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</si>
  <si>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</si>
  <si>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</si>
  <si>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</si>
  <si>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</si>
  <si>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</si>
  <si>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</si>
  <si>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</si>
  <si>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</si>
  <si>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</si>
  <si>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</si>
  <si>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</si>
  <si>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</si>
  <si>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</si>
  <si>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</si>
  <si>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</si>
  <si>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</si>
  <si>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</si>
  <si>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</si>
  <si>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</si>
  <si>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</si>
  <si>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</si>
  <si>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</si>
  <si>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</si>
  <si>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AMS</t>
  </si>
  <si>
    <t>TH</t>
  </si>
  <si>
    <t>Applied Mathematics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</si>
</sst>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2"/>
      <color rgb="FFFF0000"/>
      <name val="Times New Roman"/>
      <family val="1"/>
      <charset val="1"/>
    </font>
  </fonts>
  <fills count="1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39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42" fillId="0" borderId="10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25" zoomScale="115" zoomScaleSheetLayoutView="115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8" t="s">
        <v>279</v>
      </c>
      <c r="E3" s="122"/>
    </row>
    <row r="4" spans="2:13">
      <c r="B4" s="122"/>
      <c r="C4" s="3" t="s">
        <v>1</v>
      </c>
      <c r="D4" s="120">
        <v>17301</v>
      </c>
      <c r="E4" s="122"/>
    </row>
    <row r="5" spans="2:13">
      <c r="B5" s="123"/>
      <c r="C5" s="3" t="s">
        <v>13</v>
      </c>
      <c r="D5" s="174" t="s">
        <v>182</v>
      </c>
      <c r="E5" s="122"/>
    </row>
    <row r="6" spans="2:13">
      <c r="B6" s="123"/>
      <c r="C6" s="3" t="s">
        <v>131</v>
      </c>
      <c r="D6" s="120" t="s">
        <v>183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0"/>
      <c r="E8" s="271"/>
    </row>
    <row r="9" spans="2:13" ht="15" customHeight="1">
      <c r="B9" s="124"/>
      <c r="C9" s="130" t="s">
        <v>19</v>
      </c>
      <c r="D9" s="270"/>
      <c r="E9" s="271"/>
    </row>
    <row r="10" spans="2:13" ht="15" customHeight="1">
      <c r="B10" s="124"/>
      <c r="C10" s="130" t="s">
        <v>18</v>
      </c>
      <c r="D10" s="270"/>
      <c r="E10" s="271"/>
    </row>
    <row r="11" spans="2:13" ht="18.75" customHeight="1">
      <c r="B11" s="124"/>
      <c r="C11" s="130" t="s">
        <v>32</v>
      </c>
      <c r="D11" s="272"/>
      <c r="E11" s="273"/>
    </row>
    <row r="12" spans="2:13" ht="31.5" customHeight="1">
      <c r="B12" s="124"/>
      <c r="C12" s="130" t="s">
        <v>39</v>
      </c>
      <c r="D12" s="256"/>
      <c r="E12" s="25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8" t="s">
        <v>2</v>
      </c>
      <c r="C16" s="261" t="s">
        <v>84</v>
      </c>
      <c r="D16" s="262"/>
      <c r="E16" s="267" t="s">
        <v>85</v>
      </c>
      <c r="F16" s="268"/>
      <c r="G16" s="268"/>
      <c r="H16" s="268"/>
      <c r="I16" s="268"/>
      <c r="J16" s="268"/>
      <c r="K16" s="269"/>
      <c r="L16" s="267" t="s">
        <v>86</v>
      </c>
      <c r="M16" s="268"/>
    </row>
    <row r="17" spans="1:13" ht="15.75" thickBot="1">
      <c r="B17" s="259"/>
      <c r="C17" s="263"/>
      <c r="D17" s="26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0"/>
      <c r="C18" s="265"/>
      <c r="D18" s="26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275</v>
      </c>
      <c r="J19" s="190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90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90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90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3" t="s">
        <v>136</v>
      </c>
      <c r="C24" s="254"/>
      <c r="D24" s="25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7"/>
      <c r="B28" s="247"/>
      <c r="C28" s="247"/>
      <c r="D28" s="247"/>
      <c r="E28" s="247"/>
      <c r="F28" s="247"/>
      <c r="G28" s="247"/>
      <c r="H28" s="247"/>
      <c r="I28" s="247"/>
      <c r="L28" t="s">
        <v>137</v>
      </c>
    </row>
    <row r="29" spans="1:13">
      <c r="A29" s="247"/>
      <c r="B29" s="247"/>
      <c r="C29" s="247"/>
      <c r="D29" s="247"/>
      <c r="E29" s="247"/>
      <c r="F29" s="247"/>
      <c r="G29" s="247"/>
      <c r="H29" s="247"/>
      <c r="I29" s="247"/>
      <c r="L29" t="s">
        <v>176</v>
      </c>
    </row>
    <row r="30" spans="1:13">
      <c r="A30" s="247"/>
      <c r="B30" s="247"/>
      <c r="C30" s="247"/>
      <c r="D30" s="247"/>
      <c r="E30" s="247"/>
      <c r="F30" s="247"/>
      <c r="G30" s="247"/>
      <c r="H30" s="247"/>
      <c r="I30" s="247"/>
    </row>
    <row r="31" spans="1:13">
      <c r="A31" s="247"/>
      <c r="B31" s="247"/>
      <c r="C31" s="247"/>
      <c r="D31" s="247"/>
      <c r="E31" s="247"/>
      <c r="F31" s="247"/>
      <c r="G31" s="247"/>
      <c r="H31" s="247"/>
      <c r="I31" s="247"/>
    </row>
    <row r="32" spans="1:13">
      <c r="A32" s="247"/>
      <c r="B32" s="247"/>
      <c r="C32" s="247"/>
      <c r="D32" s="247"/>
      <c r="E32" s="247"/>
      <c r="F32" s="247"/>
      <c r="G32" s="247"/>
      <c r="H32" s="247"/>
      <c r="I32" s="247"/>
    </row>
    <row r="33" spans="1:9">
      <c r="A33" s="247"/>
      <c r="B33" s="247"/>
      <c r="C33" s="247"/>
      <c r="D33" s="247"/>
      <c r="E33" s="247"/>
      <c r="F33" s="247"/>
      <c r="G33" s="247"/>
      <c r="H33" s="247"/>
      <c r="I33" s="247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topLeftCell="C67" zoomScale="89" zoomScaleNormal="89" zoomScaleSheetLayoutView="70" workbookViewId="0">
      <selection activeCell="D13" sqref="D13:AF8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Applied Mathematics</v>
      </c>
    </row>
    <row r="4" spans="1:62">
      <c r="B4" s="3" t="s">
        <v>1</v>
      </c>
      <c r="C4" s="4">
        <f>'PO Set Target attain level'!D4</f>
        <v>17301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0" t="s">
        <v>276</v>
      </c>
      <c r="B8" s="348" t="s">
        <v>3</v>
      </c>
      <c r="C8" s="348" t="s">
        <v>4</v>
      </c>
      <c r="D8" s="348" t="s">
        <v>11</v>
      </c>
      <c r="E8" s="348"/>
      <c r="F8" s="348"/>
      <c r="G8" s="348"/>
      <c r="H8" s="348"/>
      <c r="I8" s="348"/>
      <c r="J8" s="348"/>
      <c r="K8" s="348"/>
      <c r="L8" s="348"/>
      <c r="M8" s="348"/>
      <c r="N8" s="348" t="s">
        <v>12</v>
      </c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22" t="s">
        <v>262</v>
      </c>
      <c r="Z8" s="325" t="s">
        <v>263</v>
      </c>
      <c r="AA8" s="330" t="s">
        <v>264</v>
      </c>
      <c r="AB8" s="332" t="s">
        <v>265</v>
      </c>
      <c r="AC8" s="334" t="s">
        <v>266</v>
      </c>
      <c r="AD8" s="336" t="s">
        <v>267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0"/>
      <c r="B9" s="348"/>
      <c r="C9" s="348"/>
      <c r="D9" s="349" t="s">
        <v>260</v>
      </c>
      <c r="E9" s="349"/>
      <c r="F9" s="349"/>
      <c r="G9" s="349"/>
      <c r="H9" s="349"/>
      <c r="I9" s="349"/>
      <c r="J9" s="349"/>
      <c r="K9" s="349" t="s">
        <v>261</v>
      </c>
      <c r="L9" s="349"/>
      <c r="M9" s="349"/>
      <c r="N9" s="349" t="s">
        <v>270</v>
      </c>
      <c r="O9" s="349"/>
      <c r="P9" s="349"/>
      <c r="Q9" s="349"/>
      <c r="R9" s="349"/>
      <c r="S9" s="349"/>
      <c r="T9" s="349"/>
      <c r="U9" s="349" t="s">
        <v>10</v>
      </c>
      <c r="V9" s="349"/>
      <c r="W9" s="349"/>
      <c r="X9" s="349"/>
      <c r="Y9" s="323"/>
      <c r="Z9" s="326"/>
      <c r="AA9" s="331"/>
      <c r="AB9" s="333"/>
      <c r="AC9" s="335"/>
      <c r="AD9" s="337"/>
      <c r="AE9" s="300" t="s">
        <v>14</v>
      </c>
      <c r="AF9" s="301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0"/>
      <c r="B10" s="348"/>
      <c r="C10" s="348"/>
      <c r="D10" s="208" t="s">
        <v>5</v>
      </c>
      <c r="E10" s="209" t="s">
        <v>6</v>
      </c>
      <c r="F10" s="209" t="s">
        <v>7</v>
      </c>
      <c r="G10" s="209" t="s">
        <v>8</v>
      </c>
      <c r="H10" s="177">
        <v>1</v>
      </c>
      <c r="I10" s="177">
        <v>2</v>
      </c>
      <c r="J10" s="176">
        <v>3</v>
      </c>
      <c r="K10" s="222" t="s">
        <v>5</v>
      </c>
      <c r="L10" s="223" t="s">
        <v>6</v>
      </c>
      <c r="M10" s="223" t="s">
        <v>7</v>
      </c>
      <c r="N10" s="208" t="s">
        <v>5</v>
      </c>
      <c r="O10" s="209" t="s">
        <v>6</v>
      </c>
      <c r="P10" s="209" t="s">
        <v>7</v>
      </c>
      <c r="Q10" s="209" t="s">
        <v>8</v>
      </c>
      <c r="R10" s="176">
        <v>1</v>
      </c>
      <c r="S10" s="176">
        <v>2</v>
      </c>
      <c r="T10" s="176">
        <v>3</v>
      </c>
      <c r="U10" s="222" t="s">
        <v>5</v>
      </c>
      <c r="V10" s="223" t="s">
        <v>6</v>
      </c>
      <c r="W10" s="223" t="s">
        <v>7</v>
      </c>
      <c r="X10" s="6" t="s">
        <v>9</v>
      </c>
      <c r="Y10" s="323"/>
      <c r="Z10" s="326"/>
      <c r="AA10" s="331"/>
      <c r="AB10" s="333"/>
      <c r="AC10" s="335"/>
      <c r="AD10" s="337"/>
      <c r="AE10" s="300"/>
      <c r="AF10" s="301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0"/>
      <c r="B11" s="348"/>
      <c r="C11" s="348"/>
      <c r="D11" s="210" t="s">
        <v>257</v>
      </c>
      <c r="E11" s="211" t="s">
        <v>258</v>
      </c>
      <c r="F11" s="211" t="s">
        <v>259</v>
      </c>
      <c r="G11" s="211" t="s">
        <v>257</v>
      </c>
      <c r="H11" s="178" t="s">
        <v>258</v>
      </c>
      <c r="I11" s="178" t="s">
        <v>259</v>
      </c>
      <c r="J11" s="178" t="s">
        <v>259</v>
      </c>
      <c r="K11" s="224" t="s">
        <v>259</v>
      </c>
      <c r="L11" s="225" t="s">
        <v>258</v>
      </c>
      <c r="M11" s="225" t="s">
        <v>259</v>
      </c>
      <c r="N11" s="211" t="s">
        <v>258</v>
      </c>
      <c r="O11" s="211" t="s">
        <v>268</v>
      </c>
      <c r="P11" s="211" t="s">
        <v>268</v>
      </c>
      <c r="Q11" s="211" t="s">
        <v>269</v>
      </c>
      <c r="R11" s="178" t="s">
        <v>269</v>
      </c>
      <c r="S11" s="178" t="s">
        <v>258</v>
      </c>
      <c r="T11" s="178" t="s">
        <v>268</v>
      </c>
      <c r="U11" s="225" t="s">
        <v>269</v>
      </c>
      <c r="V11" s="225" t="s">
        <v>268</v>
      </c>
      <c r="W11" s="225" t="s">
        <v>258</v>
      </c>
      <c r="X11" s="7"/>
      <c r="Y11" s="324"/>
      <c r="Z11" s="326"/>
      <c r="AA11" s="331"/>
      <c r="AB11" s="333"/>
      <c r="AC11" s="335"/>
      <c r="AD11" s="337"/>
      <c r="AE11" s="300"/>
      <c r="AF11" s="302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0"/>
      <c r="B12" s="348"/>
      <c r="C12" s="348"/>
      <c r="D12" s="212">
        <v>3</v>
      </c>
      <c r="E12" s="212">
        <v>3</v>
      </c>
      <c r="F12" s="212">
        <v>3</v>
      </c>
      <c r="G12" s="212">
        <v>3</v>
      </c>
      <c r="H12" s="179">
        <v>4</v>
      </c>
      <c r="I12" s="179">
        <v>4</v>
      </c>
      <c r="J12" s="179">
        <v>4</v>
      </c>
      <c r="K12" s="226">
        <v>4</v>
      </c>
      <c r="L12" s="226">
        <v>4</v>
      </c>
      <c r="M12" s="226">
        <v>4</v>
      </c>
      <c r="N12" s="231">
        <v>3</v>
      </c>
      <c r="O12" s="231">
        <v>3</v>
      </c>
      <c r="P12" s="231">
        <v>3</v>
      </c>
      <c r="Q12" s="231">
        <v>3</v>
      </c>
      <c r="R12" s="232">
        <v>4</v>
      </c>
      <c r="S12" s="232">
        <v>4</v>
      </c>
      <c r="T12" s="232">
        <v>4</v>
      </c>
      <c r="U12" s="236">
        <v>4</v>
      </c>
      <c r="V12" s="236">
        <v>4</v>
      </c>
      <c r="W12" s="236">
        <v>4</v>
      </c>
      <c r="X12" s="8"/>
      <c r="Y12" s="185">
        <f t="shared" ref="Y12" si="0">D12+G12</f>
        <v>6</v>
      </c>
      <c r="Z12" s="186">
        <f t="shared" ref="Z12" si="1">F12+I12+J12+K12+M12</f>
        <v>19</v>
      </c>
      <c r="AA12" s="32">
        <f>E12+H12+L12+N12+S12+W12</f>
        <v>22</v>
      </c>
      <c r="AB12" s="187">
        <f>Q12+R12+U12</f>
        <v>11</v>
      </c>
      <c r="AC12" s="188">
        <f>O12+P12+T12+V12</f>
        <v>14</v>
      </c>
      <c r="AD12" s="189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1">
        <v>1</v>
      </c>
      <c r="B13" s="204">
        <v>1601360018</v>
      </c>
      <c r="C13" s="203" t="s">
        <v>184</v>
      </c>
      <c r="D13" s="213"/>
      <c r="E13" s="214"/>
      <c r="F13" s="214"/>
      <c r="G13" s="214"/>
      <c r="H13" s="180"/>
      <c r="I13" s="217"/>
      <c r="J13" s="181"/>
      <c r="K13" s="227"/>
      <c r="L13" s="228"/>
      <c r="M13" s="228"/>
      <c r="N13" s="208"/>
      <c r="O13" s="209"/>
      <c r="P13" s="209"/>
      <c r="Q13" s="209"/>
      <c r="R13" s="233"/>
      <c r="S13" s="233"/>
      <c r="T13" s="181"/>
      <c r="U13" s="222"/>
      <c r="V13" s="223"/>
      <c r="W13" s="223"/>
      <c r="X13" s="10"/>
      <c r="Y13" s="185"/>
      <c r="Z13" s="186"/>
      <c r="AA13" s="32"/>
      <c r="AB13" s="187"/>
      <c r="AC13" s="188"/>
      <c r="AD13" s="189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200">
        <v>2</v>
      </c>
      <c r="B14" s="204">
        <v>1601360016</v>
      </c>
      <c r="C14" s="203" t="s">
        <v>185</v>
      </c>
      <c r="D14" s="213"/>
      <c r="E14" s="214"/>
      <c r="F14" s="214"/>
      <c r="G14" s="214"/>
      <c r="H14" s="180"/>
      <c r="I14" s="218"/>
      <c r="J14" s="182"/>
      <c r="K14" s="227"/>
      <c r="L14" s="228"/>
      <c r="M14" s="228"/>
      <c r="N14" s="213"/>
      <c r="O14" s="214"/>
      <c r="P14" s="214"/>
      <c r="Q14" s="214"/>
      <c r="R14" s="234"/>
      <c r="S14" s="234"/>
      <c r="T14" s="182"/>
      <c r="U14" s="227"/>
      <c r="V14" s="228"/>
      <c r="W14" s="228"/>
      <c r="X14" s="32"/>
      <c r="Y14" s="185"/>
      <c r="Z14" s="186"/>
      <c r="AA14" s="32"/>
      <c r="AB14" s="187"/>
      <c r="AC14" s="188"/>
      <c r="AD14" s="189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1">
        <v>3</v>
      </c>
      <c r="B15" s="204">
        <v>1601360014</v>
      </c>
      <c r="C15" s="203" t="s">
        <v>186</v>
      </c>
      <c r="D15" s="213"/>
      <c r="E15" s="214"/>
      <c r="F15" s="214"/>
      <c r="G15" s="214"/>
      <c r="H15" s="180"/>
      <c r="I15" s="218"/>
      <c r="J15" s="182"/>
      <c r="K15" s="227"/>
      <c r="L15" s="228"/>
      <c r="M15" s="228"/>
      <c r="N15" s="213"/>
      <c r="O15" s="214"/>
      <c r="P15" s="214"/>
      <c r="Q15" s="214"/>
      <c r="R15" s="234"/>
      <c r="S15" s="234"/>
      <c r="T15" s="182"/>
      <c r="U15" s="227"/>
      <c r="V15" s="228"/>
      <c r="W15" s="228"/>
      <c r="X15" s="32"/>
      <c r="Y15" s="185"/>
      <c r="Z15" s="186"/>
      <c r="AA15" s="32"/>
      <c r="AB15" s="187"/>
      <c r="AC15" s="188"/>
      <c r="AD15" s="189"/>
      <c r="AE15" s="13"/>
      <c r="AF15" s="13"/>
    </row>
    <row r="16" spans="1:62" ht="16.5" thickBot="1">
      <c r="A16" s="201">
        <v>4</v>
      </c>
      <c r="B16" s="204">
        <v>1601360069</v>
      </c>
      <c r="C16" s="203" t="s">
        <v>187</v>
      </c>
      <c r="D16" s="213"/>
      <c r="E16" s="214"/>
      <c r="F16" s="214"/>
      <c r="G16" s="214"/>
      <c r="H16" s="180"/>
      <c r="I16" s="218"/>
      <c r="J16" s="182"/>
      <c r="K16" s="227"/>
      <c r="L16" s="228"/>
      <c r="M16" s="228"/>
      <c r="N16" s="213"/>
      <c r="O16" s="214"/>
      <c r="P16" s="214"/>
      <c r="Q16" s="214"/>
      <c r="R16" s="234"/>
      <c r="S16" s="234"/>
      <c r="T16" s="182"/>
      <c r="U16" s="227"/>
      <c r="V16" s="228"/>
      <c r="W16" s="228"/>
      <c r="X16" s="32"/>
      <c r="Y16" s="185"/>
      <c r="Z16" s="186"/>
      <c r="AA16" s="32"/>
      <c r="AB16" s="187"/>
      <c r="AC16" s="188"/>
      <c r="AD16" s="189"/>
      <c r="AE16" s="13"/>
      <c r="AF16" s="13"/>
    </row>
    <row r="17" spans="1:32" ht="16.5" thickBot="1">
      <c r="A17" s="201">
        <v>5</v>
      </c>
      <c r="B17" s="204">
        <v>1601360039</v>
      </c>
      <c r="C17" s="203" t="s">
        <v>188</v>
      </c>
      <c r="D17" s="213"/>
      <c r="E17" s="214"/>
      <c r="F17" s="214"/>
      <c r="G17" s="214"/>
      <c r="H17" s="180"/>
      <c r="I17" s="218"/>
      <c r="J17" s="182"/>
      <c r="K17" s="227"/>
      <c r="L17" s="228"/>
      <c r="M17" s="228"/>
      <c r="N17" s="213"/>
      <c r="O17" s="214"/>
      <c r="P17" s="214"/>
      <c r="Q17" s="214"/>
      <c r="R17" s="234"/>
      <c r="S17" s="234"/>
      <c r="T17" s="182"/>
      <c r="U17" s="227"/>
      <c r="V17" s="228"/>
      <c r="W17" s="228"/>
      <c r="X17" s="32"/>
      <c r="Y17" s="185"/>
      <c r="Z17" s="186"/>
      <c r="AA17" s="32"/>
      <c r="AB17" s="187"/>
      <c r="AC17" s="188"/>
      <c r="AD17" s="189"/>
      <c r="AE17" s="13"/>
      <c r="AF17" s="13"/>
    </row>
    <row r="18" spans="1:32" ht="16.5" thickBot="1">
      <c r="A18" s="201">
        <v>6</v>
      </c>
      <c r="B18" s="204">
        <v>1601360046</v>
      </c>
      <c r="C18" s="203" t="s">
        <v>189</v>
      </c>
      <c r="D18" s="213"/>
      <c r="E18" s="214"/>
      <c r="F18" s="214"/>
      <c r="G18" s="214"/>
      <c r="H18" s="180"/>
      <c r="I18" s="218"/>
      <c r="J18" s="182"/>
      <c r="K18" s="227"/>
      <c r="L18" s="228"/>
      <c r="M18" s="228"/>
      <c r="N18" s="213"/>
      <c r="O18" s="214"/>
      <c r="P18" s="214"/>
      <c r="Q18" s="214"/>
      <c r="R18" s="234"/>
      <c r="S18" s="234"/>
      <c r="T18" s="182"/>
      <c r="U18" s="227"/>
      <c r="V18" s="228"/>
      <c r="W18" s="228"/>
      <c r="X18" s="32"/>
      <c r="Y18" s="185"/>
      <c r="Z18" s="186"/>
      <c r="AA18" s="32"/>
      <c r="AB18" s="187"/>
      <c r="AC18" s="188"/>
      <c r="AD18" s="189"/>
      <c r="AE18" s="13"/>
      <c r="AF18" s="13"/>
    </row>
    <row r="19" spans="1:32" ht="16.5" thickBot="1">
      <c r="A19" s="201">
        <v>7</v>
      </c>
      <c r="B19" s="204">
        <v>1601360047</v>
      </c>
      <c r="C19" s="203" t="s">
        <v>190</v>
      </c>
      <c r="D19" s="213"/>
      <c r="E19" s="214"/>
      <c r="F19" s="214"/>
      <c r="G19" s="214"/>
      <c r="H19" s="180"/>
      <c r="I19" s="218"/>
      <c r="J19" s="182"/>
      <c r="K19" s="227"/>
      <c r="L19" s="228"/>
      <c r="M19" s="228"/>
      <c r="N19" s="213"/>
      <c r="O19" s="214"/>
      <c r="P19" s="214"/>
      <c r="Q19" s="214"/>
      <c r="R19" s="234"/>
      <c r="S19" s="234"/>
      <c r="T19" s="182"/>
      <c r="U19" s="227"/>
      <c r="V19" s="228"/>
      <c r="W19" s="228"/>
      <c r="X19" s="32"/>
      <c r="Y19" s="185"/>
      <c r="Z19" s="186"/>
      <c r="AA19" s="32"/>
      <c r="AB19" s="187"/>
      <c r="AC19" s="188"/>
      <c r="AD19" s="189"/>
      <c r="AE19" s="13"/>
      <c r="AF19" s="13"/>
    </row>
    <row r="20" spans="1:32" ht="16.5" thickBot="1">
      <c r="A20" s="201">
        <v>8</v>
      </c>
      <c r="B20" s="205">
        <v>1601360052</v>
      </c>
      <c r="C20" s="206" t="s">
        <v>191</v>
      </c>
      <c r="D20" s="213"/>
      <c r="E20" s="214"/>
      <c r="F20" s="214"/>
      <c r="G20" s="214"/>
      <c r="H20" s="180"/>
      <c r="I20" s="218"/>
      <c r="J20" s="182"/>
      <c r="K20" s="227"/>
      <c r="L20" s="228"/>
      <c r="M20" s="228"/>
      <c r="N20" s="213"/>
      <c r="O20" s="214"/>
      <c r="P20" s="214"/>
      <c r="Q20" s="214"/>
      <c r="R20" s="234"/>
      <c r="S20" s="234"/>
      <c r="T20" s="182"/>
      <c r="U20" s="227"/>
      <c r="V20" s="228"/>
      <c r="W20" s="228"/>
      <c r="X20" s="32"/>
      <c r="Y20" s="185"/>
      <c r="Z20" s="186"/>
      <c r="AA20" s="32"/>
      <c r="AB20" s="187"/>
      <c r="AC20" s="188"/>
      <c r="AD20" s="189"/>
      <c r="AE20" s="13"/>
      <c r="AF20" s="13"/>
    </row>
    <row r="21" spans="1:32" ht="16.5" thickBot="1">
      <c r="A21" s="201">
        <v>9</v>
      </c>
      <c r="B21" s="204">
        <v>1501360102</v>
      </c>
      <c r="C21" s="203" t="s">
        <v>192</v>
      </c>
      <c r="D21" s="213"/>
      <c r="E21" s="214"/>
      <c r="F21" s="214"/>
      <c r="G21" s="214"/>
      <c r="H21" s="180"/>
      <c r="I21" s="218"/>
      <c r="J21" s="182"/>
      <c r="K21" s="227"/>
      <c r="L21" s="228"/>
      <c r="M21" s="228"/>
      <c r="N21" s="213"/>
      <c r="O21" s="214"/>
      <c r="P21" s="214"/>
      <c r="Q21" s="214"/>
      <c r="R21" s="234"/>
      <c r="S21" s="234"/>
      <c r="T21" s="182"/>
      <c r="U21" s="227"/>
      <c r="V21" s="228"/>
      <c r="W21" s="228"/>
      <c r="X21" s="32"/>
      <c r="Y21" s="185"/>
      <c r="Z21" s="186"/>
      <c r="AA21" s="32"/>
      <c r="AB21" s="187"/>
      <c r="AC21" s="188"/>
      <c r="AD21" s="189"/>
      <c r="AE21" s="13"/>
      <c r="AF21" s="13"/>
    </row>
    <row r="22" spans="1:32" ht="16.5" thickBot="1">
      <c r="A22" s="201">
        <v>10</v>
      </c>
      <c r="B22" s="204">
        <v>1601360141</v>
      </c>
      <c r="C22" s="203" t="s">
        <v>193</v>
      </c>
      <c r="D22" s="213"/>
      <c r="E22" s="214"/>
      <c r="F22" s="214"/>
      <c r="G22" s="214"/>
      <c r="H22" s="180"/>
      <c r="I22" s="218"/>
      <c r="J22" s="182"/>
      <c r="K22" s="227"/>
      <c r="L22" s="228"/>
      <c r="M22" s="228"/>
      <c r="N22" s="213"/>
      <c r="O22" s="214"/>
      <c r="P22" s="214"/>
      <c r="Q22" s="214"/>
      <c r="R22" s="234"/>
      <c r="S22" s="234"/>
      <c r="T22" s="182"/>
      <c r="U22" s="227"/>
      <c r="V22" s="228"/>
      <c r="W22" s="228"/>
      <c r="X22" s="32"/>
      <c r="Y22" s="185"/>
      <c r="Z22" s="186"/>
      <c r="AA22" s="32"/>
      <c r="AB22" s="187"/>
      <c r="AC22" s="188"/>
      <c r="AD22" s="189"/>
      <c r="AE22" s="13"/>
      <c r="AF22" s="13"/>
    </row>
    <row r="23" spans="1:32" ht="16.5" thickBot="1">
      <c r="A23" s="201">
        <v>11</v>
      </c>
      <c r="B23" s="204">
        <v>1601360056</v>
      </c>
      <c r="C23" s="203" t="s">
        <v>194</v>
      </c>
      <c r="D23" s="213"/>
      <c r="E23" s="214"/>
      <c r="F23" s="214"/>
      <c r="G23" s="214"/>
      <c r="H23" s="180"/>
      <c r="I23" s="218"/>
      <c r="J23" s="182"/>
      <c r="K23" s="227"/>
      <c r="L23" s="228"/>
      <c r="M23" s="228"/>
      <c r="N23" s="213"/>
      <c r="O23" s="214"/>
      <c r="P23" s="214"/>
      <c r="Q23" s="214"/>
      <c r="R23" s="234"/>
      <c r="S23" s="234"/>
      <c r="T23" s="182"/>
      <c r="U23" s="227"/>
      <c r="V23" s="228"/>
      <c r="W23" s="228"/>
      <c r="X23" s="32"/>
      <c r="Y23" s="185"/>
      <c r="Z23" s="186"/>
      <c r="AA23" s="32"/>
      <c r="AB23" s="187"/>
      <c r="AC23" s="188"/>
      <c r="AD23" s="189"/>
      <c r="AE23" s="13"/>
      <c r="AF23" s="13"/>
    </row>
    <row r="24" spans="1:32" ht="16.5" thickBot="1">
      <c r="A24" s="201">
        <v>12</v>
      </c>
      <c r="B24" s="204">
        <v>1601360030</v>
      </c>
      <c r="C24" s="203" t="s">
        <v>195</v>
      </c>
      <c r="D24" s="213"/>
      <c r="E24" s="214"/>
      <c r="F24" s="214"/>
      <c r="G24" s="214"/>
      <c r="H24" s="180"/>
      <c r="I24" s="218"/>
      <c r="J24" s="182"/>
      <c r="K24" s="227"/>
      <c r="L24" s="228"/>
      <c r="M24" s="228"/>
      <c r="N24" s="213"/>
      <c r="O24" s="214"/>
      <c r="P24" s="214"/>
      <c r="Q24" s="214"/>
      <c r="R24" s="234"/>
      <c r="S24" s="234"/>
      <c r="T24" s="182"/>
      <c r="U24" s="227"/>
      <c r="V24" s="228"/>
      <c r="W24" s="228"/>
      <c r="X24" s="32"/>
      <c r="Y24" s="185"/>
      <c r="Z24" s="186"/>
      <c r="AA24" s="32"/>
      <c r="AB24" s="187"/>
      <c r="AC24" s="188"/>
      <c r="AD24" s="189"/>
      <c r="AE24" s="13"/>
      <c r="AF24" s="13"/>
    </row>
    <row r="25" spans="1:32" ht="16.5" thickBot="1">
      <c r="A25" s="201">
        <v>13</v>
      </c>
      <c r="B25" s="204">
        <v>1601360043</v>
      </c>
      <c r="C25" s="203" t="s">
        <v>196</v>
      </c>
      <c r="D25" s="213"/>
      <c r="E25" s="214"/>
      <c r="F25" s="214"/>
      <c r="G25" s="214"/>
      <c r="H25" s="180"/>
      <c r="I25" s="218"/>
      <c r="J25" s="182"/>
      <c r="K25" s="227"/>
      <c r="L25" s="228"/>
      <c r="M25" s="228"/>
      <c r="N25" s="213"/>
      <c r="O25" s="214"/>
      <c r="P25" s="214"/>
      <c r="Q25" s="214"/>
      <c r="R25" s="234"/>
      <c r="S25" s="234"/>
      <c r="T25" s="182"/>
      <c r="U25" s="227"/>
      <c r="V25" s="228"/>
      <c r="W25" s="228"/>
      <c r="X25" s="32"/>
      <c r="Y25" s="185"/>
      <c r="Z25" s="186"/>
      <c r="AA25" s="32"/>
      <c r="AB25" s="187"/>
      <c r="AC25" s="188"/>
      <c r="AD25" s="189"/>
      <c r="AE25" s="13"/>
      <c r="AF25" s="13"/>
    </row>
    <row r="26" spans="1:32" ht="16.5" thickBot="1">
      <c r="A26" s="201">
        <v>14</v>
      </c>
      <c r="B26" s="204">
        <v>1601360138</v>
      </c>
      <c r="C26" s="203" t="s">
        <v>197</v>
      </c>
      <c r="D26" s="213"/>
      <c r="E26" s="214"/>
      <c r="F26" s="214"/>
      <c r="G26" s="214"/>
      <c r="H26" s="180"/>
      <c r="I26" s="218"/>
      <c r="J26" s="182"/>
      <c r="K26" s="227"/>
      <c r="L26" s="228"/>
      <c r="M26" s="228"/>
      <c r="N26" s="213"/>
      <c r="O26" s="214"/>
      <c r="P26" s="214"/>
      <c r="Q26" s="214"/>
      <c r="R26" s="234"/>
      <c r="S26" s="234"/>
      <c r="T26" s="182"/>
      <c r="U26" s="227"/>
      <c r="V26" s="228"/>
      <c r="W26" s="228"/>
      <c r="X26" s="32"/>
      <c r="Y26" s="185"/>
      <c r="Z26" s="186"/>
      <c r="AA26" s="32"/>
      <c r="AB26" s="187"/>
      <c r="AC26" s="188"/>
      <c r="AD26" s="189"/>
      <c r="AE26" s="13"/>
      <c r="AF26" s="13"/>
    </row>
    <row r="27" spans="1:32" ht="16.5" thickBot="1">
      <c r="A27" s="201">
        <v>15</v>
      </c>
      <c r="B27" s="204">
        <v>1601360010</v>
      </c>
      <c r="C27" s="203" t="s">
        <v>198</v>
      </c>
      <c r="D27" s="213"/>
      <c r="E27" s="214"/>
      <c r="F27" s="214"/>
      <c r="G27" s="214"/>
      <c r="H27" s="180"/>
      <c r="I27" s="218"/>
      <c r="J27" s="182"/>
      <c r="K27" s="227"/>
      <c r="L27" s="228"/>
      <c r="M27" s="228"/>
      <c r="N27" s="213"/>
      <c r="O27" s="214"/>
      <c r="P27" s="214"/>
      <c r="Q27" s="214"/>
      <c r="R27" s="234"/>
      <c r="S27" s="234"/>
      <c r="T27" s="182"/>
      <c r="U27" s="227"/>
      <c r="V27" s="228"/>
      <c r="W27" s="228"/>
      <c r="X27" s="32"/>
      <c r="Y27" s="185"/>
      <c r="Z27" s="186"/>
      <c r="AA27" s="32"/>
      <c r="AB27" s="187"/>
      <c r="AC27" s="188"/>
      <c r="AD27" s="189"/>
      <c r="AE27" s="13"/>
      <c r="AF27" s="13"/>
    </row>
    <row r="28" spans="1:32" ht="16.5" thickBot="1">
      <c r="A28" s="201">
        <v>16</v>
      </c>
      <c r="B28" s="204">
        <v>1601360033</v>
      </c>
      <c r="C28" s="203" t="s">
        <v>199</v>
      </c>
      <c r="D28" s="213"/>
      <c r="E28" s="214"/>
      <c r="F28" s="214"/>
      <c r="G28" s="214"/>
      <c r="H28" s="180"/>
      <c r="I28" s="218"/>
      <c r="J28" s="182"/>
      <c r="K28" s="227"/>
      <c r="L28" s="228"/>
      <c r="M28" s="228"/>
      <c r="N28" s="213"/>
      <c r="O28" s="214"/>
      <c r="P28" s="214"/>
      <c r="Q28" s="214"/>
      <c r="R28" s="234"/>
      <c r="S28" s="234"/>
      <c r="T28" s="182"/>
      <c r="U28" s="227"/>
      <c r="V28" s="228"/>
      <c r="W28" s="228"/>
      <c r="X28" s="32"/>
      <c r="Y28" s="185"/>
      <c r="Z28" s="186"/>
      <c r="AA28" s="32"/>
      <c r="AB28" s="187"/>
      <c r="AC28" s="188"/>
      <c r="AD28" s="189"/>
      <c r="AE28" s="13"/>
      <c r="AF28" s="13"/>
    </row>
    <row r="29" spans="1:32" ht="16.5" thickBot="1">
      <c r="A29" s="201">
        <v>17</v>
      </c>
      <c r="B29" s="204">
        <v>1601360166</v>
      </c>
      <c r="C29" s="203" t="s">
        <v>200</v>
      </c>
      <c r="D29" s="213"/>
      <c r="E29" s="214"/>
      <c r="F29" s="214"/>
      <c r="G29" s="214"/>
      <c r="H29" s="180"/>
      <c r="I29" s="218"/>
      <c r="J29" s="182"/>
      <c r="K29" s="227"/>
      <c r="L29" s="228"/>
      <c r="M29" s="228"/>
      <c r="N29" s="213"/>
      <c r="O29" s="214"/>
      <c r="P29" s="214"/>
      <c r="Q29" s="214"/>
      <c r="R29" s="234"/>
      <c r="S29" s="234"/>
      <c r="T29" s="182"/>
      <c r="U29" s="227"/>
      <c r="V29" s="228"/>
      <c r="W29" s="228"/>
      <c r="X29" s="32"/>
      <c r="Y29" s="185"/>
      <c r="Z29" s="186"/>
      <c r="AA29" s="32"/>
      <c r="AB29" s="187"/>
      <c r="AC29" s="188"/>
      <c r="AD29" s="189"/>
      <c r="AE29" s="13"/>
      <c r="AF29" s="13"/>
    </row>
    <row r="30" spans="1:32" ht="16.5" thickBot="1">
      <c r="A30" s="201">
        <v>18</v>
      </c>
      <c r="B30" s="204">
        <v>1601360061</v>
      </c>
      <c r="C30" s="203" t="s">
        <v>201</v>
      </c>
      <c r="D30" s="213"/>
      <c r="E30" s="214"/>
      <c r="F30" s="214"/>
      <c r="G30" s="214"/>
      <c r="H30" s="180"/>
      <c r="I30" s="218"/>
      <c r="J30" s="182"/>
      <c r="K30" s="227"/>
      <c r="L30" s="228"/>
      <c r="M30" s="228"/>
      <c r="N30" s="213"/>
      <c r="O30" s="214"/>
      <c r="P30" s="214"/>
      <c r="Q30" s="214"/>
      <c r="R30" s="234"/>
      <c r="S30" s="234"/>
      <c r="T30" s="182"/>
      <c r="U30" s="227"/>
      <c r="V30" s="228"/>
      <c r="W30" s="228"/>
      <c r="X30" s="32"/>
      <c r="Y30" s="185"/>
      <c r="Z30" s="186"/>
      <c r="AA30" s="32"/>
      <c r="AB30" s="187"/>
      <c r="AC30" s="188"/>
      <c r="AD30" s="189"/>
      <c r="AE30" s="13"/>
      <c r="AF30" s="13"/>
    </row>
    <row r="31" spans="1:32" ht="16.5" thickBot="1">
      <c r="A31" s="201">
        <v>19</v>
      </c>
      <c r="B31" s="204">
        <v>1601360027</v>
      </c>
      <c r="C31" s="203" t="s">
        <v>202</v>
      </c>
      <c r="D31" s="213"/>
      <c r="E31" s="214"/>
      <c r="F31" s="214"/>
      <c r="G31" s="214"/>
      <c r="H31" s="180"/>
      <c r="I31" s="218"/>
      <c r="J31" s="182"/>
      <c r="K31" s="227"/>
      <c r="L31" s="228"/>
      <c r="M31" s="228"/>
      <c r="N31" s="213"/>
      <c r="O31" s="214"/>
      <c r="P31" s="214"/>
      <c r="Q31" s="214"/>
      <c r="R31" s="234"/>
      <c r="S31" s="234"/>
      <c r="T31" s="182"/>
      <c r="U31" s="227"/>
      <c r="V31" s="228"/>
      <c r="W31" s="228"/>
      <c r="X31" s="32"/>
      <c r="Y31" s="185"/>
      <c r="Z31" s="186"/>
      <c r="AA31" s="32"/>
      <c r="AB31" s="187"/>
      <c r="AC31" s="188"/>
      <c r="AD31" s="189"/>
      <c r="AE31" s="13"/>
      <c r="AF31" s="13"/>
    </row>
    <row r="32" spans="1:32" ht="16.5" thickBot="1">
      <c r="A32" s="201">
        <v>20</v>
      </c>
      <c r="B32" s="204">
        <v>1601360022</v>
      </c>
      <c r="C32" s="203" t="s">
        <v>203</v>
      </c>
      <c r="D32" s="213"/>
      <c r="E32" s="214"/>
      <c r="F32" s="214"/>
      <c r="G32" s="214"/>
      <c r="H32" s="180"/>
      <c r="I32" s="218"/>
      <c r="J32" s="182"/>
      <c r="K32" s="227"/>
      <c r="L32" s="228"/>
      <c r="M32" s="228"/>
      <c r="N32" s="213"/>
      <c r="O32" s="214"/>
      <c r="P32" s="214"/>
      <c r="Q32" s="214"/>
      <c r="R32" s="234"/>
      <c r="S32" s="234"/>
      <c r="T32" s="182"/>
      <c r="U32" s="227"/>
      <c r="V32" s="228"/>
      <c r="W32" s="228"/>
      <c r="X32" s="32"/>
      <c r="Y32" s="185"/>
      <c r="Z32" s="186"/>
      <c r="AA32" s="32"/>
      <c r="AB32" s="187"/>
      <c r="AC32" s="188"/>
      <c r="AD32" s="189"/>
      <c r="AE32" s="13"/>
      <c r="AF32" s="13"/>
    </row>
    <row r="33" spans="1:32" ht="16.5" thickBot="1">
      <c r="A33" s="201">
        <v>21</v>
      </c>
      <c r="B33" s="204">
        <v>1601360063</v>
      </c>
      <c r="C33" s="203" t="s">
        <v>204</v>
      </c>
      <c r="D33" s="213"/>
      <c r="E33" s="214"/>
      <c r="F33" s="214"/>
      <c r="G33" s="214"/>
      <c r="H33" s="180"/>
      <c r="I33" s="218"/>
      <c r="J33" s="182"/>
      <c r="K33" s="227"/>
      <c r="L33" s="228"/>
      <c r="M33" s="228"/>
      <c r="N33" s="213"/>
      <c r="O33" s="214"/>
      <c r="P33" s="214"/>
      <c r="Q33" s="214"/>
      <c r="R33" s="234"/>
      <c r="S33" s="234"/>
      <c r="T33" s="182"/>
      <c r="U33" s="227"/>
      <c r="V33" s="228"/>
      <c r="W33" s="228"/>
      <c r="X33" s="32"/>
      <c r="Y33" s="185"/>
      <c r="Z33" s="186"/>
      <c r="AA33" s="32"/>
      <c r="AB33" s="187"/>
      <c r="AC33" s="188"/>
      <c r="AD33" s="189"/>
      <c r="AE33" s="13"/>
      <c r="AF33" s="13"/>
    </row>
    <row r="34" spans="1:32" ht="16.5" thickBot="1">
      <c r="A34" s="201">
        <v>22</v>
      </c>
      <c r="B34" s="204">
        <v>1601360066</v>
      </c>
      <c r="C34" s="203" t="s">
        <v>205</v>
      </c>
      <c r="D34" s="213"/>
      <c r="E34" s="214"/>
      <c r="F34" s="214"/>
      <c r="G34" s="214"/>
      <c r="H34" s="180"/>
      <c r="I34" s="218"/>
      <c r="J34" s="182"/>
      <c r="K34" s="227"/>
      <c r="L34" s="228"/>
      <c r="M34" s="228"/>
      <c r="N34" s="213"/>
      <c r="O34" s="214"/>
      <c r="P34" s="214"/>
      <c r="Q34" s="214"/>
      <c r="R34" s="234"/>
      <c r="S34" s="234"/>
      <c r="T34" s="182"/>
      <c r="U34" s="227"/>
      <c r="V34" s="228"/>
      <c r="W34" s="228"/>
      <c r="X34" s="32"/>
      <c r="Y34" s="185"/>
      <c r="Z34" s="186"/>
      <c r="AA34" s="32"/>
      <c r="AB34" s="187"/>
      <c r="AC34" s="188"/>
      <c r="AD34" s="189"/>
      <c r="AE34" s="13"/>
      <c r="AF34" s="13"/>
    </row>
    <row r="35" spans="1:32" ht="16.5" thickBot="1">
      <c r="A35" s="201">
        <v>23</v>
      </c>
      <c r="B35" s="204">
        <v>1601360073</v>
      </c>
      <c r="C35" s="203" t="s">
        <v>206</v>
      </c>
      <c r="D35" s="213"/>
      <c r="E35" s="214"/>
      <c r="F35" s="214"/>
      <c r="G35" s="214"/>
      <c r="H35" s="180"/>
      <c r="I35" s="218"/>
      <c r="J35" s="182"/>
      <c r="K35" s="227"/>
      <c r="L35" s="228"/>
      <c r="M35" s="228"/>
      <c r="N35" s="213"/>
      <c r="O35" s="214"/>
      <c r="P35" s="214"/>
      <c r="Q35" s="214"/>
      <c r="R35" s="234"/>
      <c r="S35" s="234"/>
      <c r="T35" s="182"/>
      <c r="U35" s="227"/>
      <c r="V35" s="228"/>
      <c r="W35" s="228"/>
      <c r="X35" s="32"/>
      <c r="Y35" s="185"/>
      <c r="Z35" s="186"/>
      <c r="AA35" s="32"/>
      <c r="AB35" s="187"/>
      <c r="AC35" s="188"/>
      <c r="AD35" s="189"/>
      <c r="AE35" s="13"/>
      <c r="AF35" s="13"/>
    </row>
    <row r="36" spans="1:32" ht="16.5" thickBot="1">
      <c r="A36" s="201">
        <v>24</v>
      </c>
      <c r="B36" s="204">
        <v>1601360077</v>
      </c>
      <c r="C36" s="203" t="s">
        <v>207</v>
      </c>
      <c r="D36" s="213"/>
      <c r="E36" s="214"/>
      <c r="F36" s="214"/>
      <c r="G36" s="214"/>
      <c r="H36" s="180"/>
      <c r="I36" s="218"/>
      <c r="J36" s="182"/>
      <c r="K36" s="227"/>
      <c r="L36" s="228"/>
      <c r="M36" s="228"/>
      <c r="N36" s="213"/>
      <c r="O36" s="214"/>
      <c r="P36" s="214"/>
      <c r="Q36" s="214"/>
      <c r="R36" s="234"/>
      <c r="S36" s="234"/>
      <c r="T36" s="182"/>
      <c r="U36" s="227"/>
      <c r="V36" s="228"/>
      <c r="W36" s="228"/>
      <c r="X36" s="32"/>
      <c r="Y36" s="185"/>
      <c r="Z36" s="186"/>
      <c r="AA36" s="32"/>
      <c r="AB36" s="187"/>
      <c r="AC36" s="188"/>
      <c r="AD36" s="189"/>
      <c r="AE36" s="13"/>
      <c r="AF36" s="13"/>
    </row>
    <row r="37" spans="1:32" ht="16.5" thickBot="1">
      <c r="A37" s="201">
        <v>25</v>
      </c>
      <c r="B37" s="204">
        <v>1601360140</v>
      </c>
      <c r="C37" s="203" t="s">
        <v>208</v>
      </c>
      <c r="D37" s="213"/>
      <c r="E37" s="214"/>
      <c r="F37" s="214"/>
      <c r="G37" s="214"/>
      <c r="H37" s="180"/>
      <c r="I37" s="218"/>
      <c r="J37" s="182"/>
      <c r="K37" s="227"/>
      <c r="L37" s="228"/>
      <c r="M37" s="228"/>
      <c r="N37" s="213"/>
      <c r="O37" s="214"/>
      <c r="P37" s="214"/>
      <c r="Q37" s="214"/>
      <c r="R37" s="234"/>
      <c r="S37" s="234"/>
      <c r="T37" s="182"/>
      <c r="U37" s="227"/>
      <c r="V37" s="228"/>
      <c r="W37" s="228"/>
      <c r="X37" s="32"/>
      <c r="Y37" s="185"/>
      <c r="Z37" s="186"/>
      <c r="AA37" s="32"/>
      <c r="AB37" s="187"/>
      <c r="AC37" s="188"/>
      <c r="AD37" s="189"/>
      <c r="AE37" s="13"/>
      <c r="AF37" s="13"/>
    </row>
    <row r="38" spans="1:32" ht="16.5" thickBot="1">
      <c r="A38" s="201">
        <v>26</v>
      </c>
      <c r="B38" s="204">
        <v>1601360174</v>
      </c>
      <c r="C38" s="203" t="s">
        <v>209</v>
      </c>
      <c r="D38" s="213"/>
      <c r="E38" s="214"/>
      <c r="F38" s="214"/>
      <c r="G38" s="214"/>
      <c r="H38" s="180"/>
      <c r="I38" s="218"/>
      <c r="J38" s="182"/>
      <c r="K38" s="227"/>
      <c r="L38" s="228"/>
      <c r="M38" s="228"/>
      <c r="N38" s="213"/>
      <c r="O38" s="214"/>
      <c r="P38" s="214"/>
      <c r="Q38" s="214"/>
      <c r="R38" s="234"/>
      <c r="S38" s="234"/>
      <c r="T38" s="182"/>
      <c r="U38" s="227"/>
      <c r="V38" s="228"/>
      <c r="W38" s="228"/>
      <c r="X38" s="32"/>
      <c r="Y38" s="185"/>
      <c r="Z38" s="186"/>
      <c r="AA38" s="32"/>
      <c r="AB38" s="187"/>
      <c r="AC38" s="188"/>
      <c r="AD38" s="189"/>
      <c r="AE38" s="13"/>
      <c r="AF38" s="13"/>
    </row>
    <row r="39" spans="1:32" ht="16.5" thickBot="1">
      <c r="A39" s="201">
        <v>27</v>
      </c>
      <c r="B39" s="204">
        <v>1601360086</v>
      </c>
      <c r="C39" s="203" t="s">
        <v>210</v>
      </c>
      <c r="D39" s="213"/>
      <c r="E39" s="214"/>
      <c r="F39" s="214"/>
      <c r="G39" s="214"/>
      <c r="H39" s="180"/>
      <c r="I39" s="218"/>
      <c r="J39" s="182"/>
      <c r="K39" s="227"/>
      <c r="L39" s="228"/>
      <c r="M39" s="228"/>
      <c r="N39" s="213"/>
      <c r="O39" s="214"/>
      <c r="P39" s="214"/>
      <c r="Q39" s="214"/>
      <c r="R39" s="234"/>
      <c r="S39" s="234"/>
      <c r="T39" s="182"/>
      <c r="U39" s="227"/>
      <c r="V39" s="228"/>
      <c r="W39" s="228"/>
      <c r="X39" s="32"/>
      <c r="Y39" s="185"/>
      <c r="Z39" s="186"/>
      <c r="AA39" s="32"/>
      <c r="AB39" s="187"/>
      <c r="AC39" s="188"/>
      <c r="AD39" s="189"/>
      <c r="AE39" s="13"/>
      <c r="AF39" s="13"/>
    </row>
    <row r="40" spans="1:32" ht="16.5" thickBot="1">
      <c r="A40" s="201">
        <v>28</v>
      </c>
      <c r="B40" s="204">
        <v>1601360044</v>
      </c>
      <c r="C40" s="203" t="s">
        <v>211</v>
      </c>
      <c r="D40" s="213"/>
      <c r="E40" s="214"/>
      <c r="F40" s="214"/>
      <c r="G40" s="214"/>
      <c r="H40" s="180"/>
      <c r="I40" s="218"/>
      <c r="J40" s="182"/>
      <c r="K40" s="227"/>
      <c r="L40" s="228"/>
      <c r="M40" s="228"/>
      <c r="N40" s="213"/>
      <c r="O40" s="214"/>
      <c r="P40" s="214"/>
      <c r="Q40" s="214"/>
      <c r="R40" s="234"/>
      <c r="S40" s="234"/>
      <c r="T40" s="182"/>
      <c r="U40" s="227"/>
      <c r="V40" s="228"/>
      <c r="W40" s="228"/>
      <c r="X40" s="32"/>
      <c r="Y40" s="185"/>
      <c r="Z40" s="186"/>
      <c r="AA40" s="32"/>
      <c r="AB40" s="187"/>
      <c r="AC40" s="188"/>
      <c r="AD40" s="189"/>
      <c r="AE40" s="13"/>
      <c r="AF40" s="13"/>
    </row>
    <row r="41" spans="1:32" ht="16.5" thickBot="1">
      <c r="A41" s="201">
        <v>29</v>
      </c>
      <c r="B41" s="204">
        <v>1601360088</v>
      </c>
      <c r="C41" s="203" t="s">
        <v>212</v>
      </c>
      <c r="D41" s="213"/>
      <c r="E41" s="214"/>
      <c r="F41" s="214"/>
      <c r="G41" s="214"/>
      <c r="H41" s="180"/>
      <c r="I41" s="218"/>
      <c r="J41" s="182"/>
      <c r="K41" s="227"/>
      <c r="L41" s="228"/>
      <c r="M41" s="228"/>
      <c r="N41" s="213"/>
      <c r="O41" s="214"/>
      <c r="P41" s="214"/>
      <c r="Q41" s="214"/>
      <c r="R41" s="234"/>
      <c r="S41" s="234"/>
      <c r="T41" s="182"/>
      <c r="U41" s="227"/>
      <c r="V41" s="228"/>
      <c r="W41" s="228"/>
      <c r="X41" s="32"/>
      <c r="Y41" s="185"/>
      <c r="Z41" s="186"/>
      <c r="AA41" s="32"/>
      <c r="AB41" s="187"/>
      <c r="AC41" s="188"/>
      <c r="AD41" s="189"/>
      <c r="AE41" s="13"/>
      <c r="AF41" s="13"/>
    </row>
    <row r="42" spans="1:32" ht="16.5" thickBot="1">
      <c r="A42" s="201">
        <v>30</v>
      </c>
      <c r="B42" s="204">
        <v>1601360007</v>
      </c>
      <c r="C42" s="203" t="s">
        <v>213</v>
      </c>
      <c r="D42" s="213"/>
      <c r="E42" s="214"/>
      <c r="F42" s="214"/>
      <c r="G42" s="214"/>
      <c r="H42" s="180"/>
      <c r="I42" s="218"/>
      <c r="J42" s="182"/>
      <c r="K42" s="227"/>
      <c r="L42" s="228"/>
      <c r="M42" s="228"/>
      <c r="N42" s="213"/>
      <c r="O42" s="214"/>
      <c r="P42" s="214"/>
      <c r="Q42" s="214"/>
      <c r="R42" s="234"/>
      <c r="S42" s="234"/>
      <c r="T42" s="182"/>
      <c r="U42" s="227"/>
      <c r="V42" s="228"/>
      <c r="W42" s="228"/>
      <c r="X42" s="32"/>
      <c r="Y42" s="185"/>
      <c r="Z42" s="186"/>
      <c r="AA42" s="32"/>
      <c r="AB42" s="187"/>
      <c r="AC42" s="188"/>
      <c r="AD42" s="189"/>
      <c r="AE42" s="13"/>
      <c r="AF42" s="13"/>
    </row>
    <row r="43" spans="1:32" ht="16.5" thickBot="1">
      <c r="A43" s="201">
        <v>31</v>
      </c>
      <c r="B43" s="204">
        <v>1601360091</v>
      </c>
      <c r="C43" s="203" t="s">
        <v>214</v>
      </c>
      <c r="D43" s="213"/>
      <c r="E43" s="214"/>
      <c r="F43" s="214"/>
      <c r="G43" s="214"/>
      <c r="H43" s="180"/>
      <c r="I43" s="218"/>
      <c r="J43" s="182"/>
      <c r="K43" s="227"/>
      <c r="L43" s="228"/>
      <c r="M43" s="228"/>
      <c r="N43" s="213"/>
      <c r="O43" s="214"/>
      <c r="P43" s="214"/>
      <c r="Q43" s="214"/>
      <c r="R43" s="234"/>
      <c r="S43" s="234"/>
      <c r="T43" s="182"/>
      <c r="U43" s="227"/>
      <c r="V43" s="228"/>
      <c r="W43" s="228"/>
      <c r="X43" s="32"/>
      <c r="Y43" s="185"/>
      <c r="Z43" s="186"/>
      <c r="AA43" s="32"/>
      <c r="AB43" s="187"/>
      <c r="AC43" s="188"/>
      <c r="AD43" s="189"/>
      <c r="AE43" s="13"/>
      <c r="AF43" s="13"/>
    </row>
    <row r="44" spans="1:32" ht="16.5" thickBot="1">
      <c r="A44" s="201">
        <v>32</v>
      </c>
      <c r="B44" s="204">
        <v>1601360096</v>
      </c>
      <c r="C44" s="203" t="s">
        <v>215</v>
      </c>
      <c r="D44" s="213"/>
      <c r="E44" s="214"/>
      <c r="F44" s="214"/>
      <c r="G44" s="214"/>
      <c r="H44" s="180"/>
      <c r="I44" s="218"/>
      <c r="J44" s="182"/>
      <c r="K44" s="227"/>
      <c r="L44" s="228"/>
      <c r="M44" s="228"/>
      <c r="N44" s="213"/>
      <c r="O44" s="214"/>
      <c r="P44" s="214"/>
      <c r="Q44" s="214"/>
      <c r="R44" s="234"/>
      <c r="S44" s="234"/>
      <c r="T44" s="182"/>
      <c r="U44" s="227"/>
      <c r="V44" s="228"/>
      <c r="W44" s="228"/>
      <c r="X44" s="32"/>
      <c r="Y44" s="185"/>
      <c r="Z44" s="186"/>
      <c r="AA44" s="32"/>
      <c r="AB44" s="187"/>
      <c r="AC44" s="188"/>
      <c r="AD44" s="189"/>
      <c r="AE44" s="13"/>
      <c r="AF44" s="13"/>
    </row>
    <row r="45" spans="1:32" ht="16.5" thickBot="1">
      <c r="A45" s="201">
        <v>33</v>
      </c>
      <c r="B45" s="204">
        <v>1601360006</v>
      </c>
      <c r="C45" s="203" t="s">
        <v>216</v>
      </c>
      <c r="D45" s="213"/>
      <c r="E45" s="214"/>
      <c r="F45" s="214"/>
      <c r="G45" s="214"/>
      <c r="H45" s="180"/>
      <c r="I45" s="218"/>
      <c r="J45" s="182"/>
      <c r="K45" s="227"/>
      <c r="L45" s="228"/>
      <c r="M45" s="228"/>
      <c r="N45" s="213"/>
      <c r="O45" s="214"/>
      <c r="P45" s="214"/>
      <c r="Q45" s="214"/>
      <c r="R45" s="234"/>
      <c r="S45" s="234"/>
      <c r="T45" s="182"/>
      <c r="U45" s="227"/>
      <c r="V45" s="228"/>
      <c r="W45" s="228"/>
      <c r="X45" s="32"/>
      <c r="Y45" s="185"/>
      <c r="Z45" s="186"/>
      <c r="AA45" s="32"/>
      <c r="AB45" s="187"/>
      <c r="AC45" s="188"/>
      <c r="AD45" s="189"/>
      <c r="AE45" s="13"/>
      <c r="AF45" s="13"/>
    </row>
    <row r="46" spans="1:32" ht="16.5" thickBot="1">
      <c r="A46" s="201">
        <v>34</v>
      </c>
      <c r="B46" s="204">
        <v>1601360099</v>
      </c>
      <c r="C46" s="203" t="s">
        <v>217</v>
      </c>
      <c r="D46" s="213"/>
      <c r="E46" s="214"/>
      <c r="F46" s="214"/>
      <c r="G46" s="214"/>
      <c r="H46" s="180"/>
      <c r="I46" s="218"/>
      <c r="J46" s="182"/>
      <c r="K46" s="227"/>
      <c r="L46" s="228"/>
      <c r="M46" s="228"/>
      <c r="N46" s="213"/>
      <c r="O46" s="214"/>
      <c r="P46" s="214"/>
      <c r="Q46" s="214"/>
      <c r="R46" s="234"/>
      <c r="S46" s="234"/>
      <c r="T46" s="182"/>
      <c r="U46" s="227"/>
      <c r="V46" s="228"/>
      <c r="W46" s="228"/>
      <c r="X46" s="32"/>
      <c r="Y46" s="185"/>
      <c r="Z46" s="186"/>
      <c r="AA46" s="32"/>
      <c r="AB46" s="187"/>
      <c r="AC46" s="188"/>
      <c r="AD46" s="189"/>
      <c r="AE46" s="13"/>
      <c r="AF46" s="13"/>
    </row>
    <row r="47" spans="1:32" ht="16.5" thickBot="1">
      <c r="A47" s="201">
        <v>35</v>
      </c>
      <c r="B47" s="204">
        <v>1601360102</v>
      </c>
      <c r="C47" s="203" t="s">
        <v>218</v>
      </c>
      <c r="D47" s="213"/>
      <c r="E47" s="214"/>
      <c r="F47" s="214"/>
      <c r="G47" s="214"/>
      <c r="H47" s="180"/>
      <c r="I47" s="218"/>
      <c r="J47" s="182"/>
      <c r="K47" s="227"/>
      <c r="L47" s="228"/>
      <c r="M47" s="228"/>
      <c r="N47" s="213"/>
      <c r="O47" s="214"/>
      <c r="P47" s="214"/>
      <c r="Q47" s="214"/>
      <c r="R47" s="234"/>
      <c r="S47" s="234"/>
      <c r="T47" s="182"/>
      <c r="U47" s="227"/>
      <c r="V47" s="228"/>
      <c r="W47" s="228"/>
      <c r="X47" s="32"/>
      <c r="Y47" s="185"/>
      <c r="Z47" s="186"/>
      <c r="AA47" s="32"/>
      <c r="AB47" s="187"/>
      <c r="AC47" s="188"/>
      <c r="AD47" s="189"/>
      <c r="AE47" s="13"/>
      <c r="AF47" s="13"/>
    </row>
    <row r="48" spans="1:32" ht="16.5" thickBot="1">
      <c r="A48" s="201">
        <v>36</v>
      </c>
      <c r="B48" s="204">
        <v>1601360041</v>
      </c>
      <c r="C48" s="203" t="s">
        <v>219</v>
      </c>
      <c r="D48" s="213"/>
      <c r="E48" s="214"/>
      <c r="F48" s="214"/>
      <c r="G48" s="214"/>
      <c r="H48" s="180"/>
      <c r="I48" s="218"/>
      <c r="J48" s="182"/>
      <c r="K48" s="227"/>
      <c r="L48" s="228"/>
      <c r="M48" s="228"/>
      <c r="N48" s="213"/>
      <c r="O48" s="214"/>
      <c r="P48" s="214"/>
      <c r="Q48" s="214"/>
      <c r="R48" s="234"/>
      <c r="S48" s="234"/>
      <c r="T48" s="182"/>
      <c r="U48" s="227"/>
      <c r="V48" s="228"/>
      <c r="W48" s="228"/>
      <c r="X48" s="32"/>
      <c r="Y48" s="185"/>
      <c r="Z48" s="186"/>
      <c r="AA48" s="32"/>
      <c r="AB48" s="187"/>
      <c r="AC48" s="188"/>
      <c r="AD48" s="189"/>
      <c r="AE48" s="13"/>
      <c r="AF48" s="13"/>
    </row>
    <row r="49" spans="1:32" ht="16.5" thickBot="1">
      <c r="A49" s="201">
        <v>37</v>
      </c>
      <c r="B49" s="204">
        <v>1601360105</v>
      </c>
      <c r="C49" s="203" t="s">
        <v>220</v>
      </c>
      <c r="D49" s="213"/>
      <c r="E49" s="214"/>
      <c r="F49" s="214"/>
      <c r="G49" s="214"/>
      <c r="H49" s="180"/>
      <c r="I49" s="218"/>
      <c r="J49" s="182"/>
      <c r="K49" s="227"/>
      <c r="L49" s="228"/>
      <c r="M49" s="228"/>
      <c r="N49" s="213"/>
      <c r="O49" s="214"/>
      <c r="P49" s="214"/>
      <c r="Q49" s="214"/>
      <c r="R49" s="234"/>
      <c r="S49" s="234"/>
      <c r="T49" s="182"/>
      <c r="U49" s="227"/>
      <c r="V49" s="228"/>
      <c r="W49" s="228"/>
      <c r="X49" s="32"/>
      <c r="Y49" s="185"/>
      <c r="Z49" s="186"/>
      <c r="AA49" s="32"/>
      <c r="AB49" s="187"/>
      <c r="AC49" s="188"/>
      <c r="AD49" s="189"/>
      <c r="AE49" s="13"/>
      <c r="AF49" s="13"/>
    </row>
    <row r="50" spans="1:32" ht="16.5" thickBot="1">
      <c r="A50" s="201">
        <v>38</v>
      </c>
      <c r="B50" s="204">
        <v>1601360239</v>
      </c>
      <c r="C50" s="203" t="s">
        <v>221</v>
      </c>
      <c r="D50" s="213"/>
      <c r="E50" s="214"/>
      <c r="F50" s="214"/>
      <c r="G50" s="214"/>
      <c r="H50" s="180"/>
      <c r="I50" s="218"/>
      <c r="J50" s="182"/>
      <c r="K50" s="227"/>
      <c r="L50" s="228"/>
      <c r="M50" s="228"/>
      <c r="N50" s="213"/>
      <c r="O50" s="214"/>
      <c r="P50" s="214"/>
      <c r="Q50" s="214"/>
      <c r="R50" s="234"/>
      <c r="S50" s="234"/>
      <c r="T50" s="182"/>
      <c r="U50" s="227"/>
      <c r="V50" s="228"/>
      <c r="W50" s="228"/>
      <c r="X50" s="32"/>
      <c r="Y50" s="185"/>
      <c r="Z50" s="186"/>
      <c r="AA50" s="32"/>
      <c r="AB50" s="187"/>
      <c r="AC50" s="188"/>
      <c r="AD50" s="189"/>
      <c r="AE50" s="13"/>
      <c r="AF50" s="13"/>
    </row>
    <row r="51" spans="1:32" ht="16.5" thickBot="1">
      <c r="A51" s="201">
        <v>39</v>
      </c>
      <c r="B51" s="204">
        <v>1601360107</v>
      </c>
      <c r="C51" s="203" t="s">
        <v>222</v>
      </c>
      <c r="D51" s="213"/>
      <c r="E51" s="214"/>
      <c r="F51" s="214"/>
      <c r="G51" s="214"/>
      <c r="H51" s="180"/>
      <c r="I51" s="218"/>
      <c r="J51" s="182"/>
      <c r="K51" s="227"/>
      <c r="L51" s="228"/>
      <c r="M51" s="228"/>
      <c r="N51" s="213"/>
      <c r="O51" s="214"/>
      <c r="P51" s="214"/>
      <c r="Q51" s="214"/>
      <c r="R51" s="234"/>
      <c r="S51" s="234"/>
      <c r="T51" s="182"/>
      <c r="U51" s="227"/>
      <c r="V51" s="228"/>
      <c r="W51" s="228"/>
      <c r="X51" s="32"/>
      <c r="Y51" s="185"/>
      <c r="Z51" s="186"/>
      <c r="AA51" s="32"/>
      <c r="AB51" s="187"/>
      <c r="AC51" s="188"/>
      <c r="AD51" s="189"/>
      <c r="AE51" s="13"/>
      <c r="AF51" s="13"/>
    </row>
    <row r="52" spans="1:32" ht="16.5" thickBot="1">
      <c r="A52" s="201">
        <v>40</v>
      </c>
      <c r="B52" s="204">
        <v>1601360114</v>
      </c>
      <c r="C52" s="203" t="s">
        <v>223</v>
      </c>
      <c r="D52" s="213"/>
      <c r="E52" s="214"/>
      <c r="F52" s="214"/>
      <c r="G52" s="214"/>
      <c r="H52" s="180"/>
      <c r="I52" s="218"/>
      <c r="J52" s="182"/>
      <c r="K52" s="227"/>
      <c r="L52" s="228"/>
      <c r="M52" s="228"/>
      <c r="N52" s="213"/>
      <c r="O52" s="214"/>
      <c r="P52" s="214"/>
      <c r="Q52" s="214"/>
      <c r="R52" s="234"/>
      <c r="S52" s="234"/>
      <c r="T52" s="182"/>
      <c r="U52" s="227"/>
      <c r="V52" s="228"/>
      <c r="W52" s="228"/>
      <c r="X52" s="32"/>
      <c r="Y52" s="185"/>
      <c r="Z52" s="186"/>
      <c r="AA52" s="32"/>
      <c r="AB52" s="187"/>
      <c r="AC52" s="188"/>
      <c r="AD52" s="189"/>
      <c r="AE52" s="13"/>
      <c r="AF52" s="13"/>
    </row>
    <row r="53" spans="1:32" ht="16.5" thickBot="1">
      <c r="A53" s="201">
        <v>41</v>
      </c>
      <c r="B53" s="204">
        <v>1601360112</v>
      </c>
      <c r="C53" s="203" t="s">
        <v>224</v>
      </c>
      <c r="D53" s="213"/>
      <c r="E53" s="214"/>
      <c r="F53" s="214"/>
      <c r="G53" s="214"/>
      <c r="H53" s="180"/>
      <c r="I53" s="218"/>
      <c r="J53" s="182"/>
      <c r="K53" s="227"/>
      <c r="L53" s="228"/>
      <c r="M53" s="228"/>
      <c r="N53" s="213"/>
      <c r="O53" s="214"/>
      <c r="P53" s="214"/>
      <c r="Q53" s="214"/>
      <c r="R53" s="234"/>
      <c r="S53" s="234"/>
      <c r="T53" s="182"/>
      <c r="U53" s="227"/>
      <c r="V53" s="228"/>
      <c r="W53" s="228"/>
      <c r="X53" s="32"/>
      <c r="Y53" s="185"/>
      <c r="Z53" s="186"/>
      <c r="AA53" s="32"/>
      <c r="AB53" s="187"/>
      <c r="AC53" s="188"/>
      <c r="AD53" s="189"/>
      <c r="AE53" s="13"/>
      <c r="AF53" s="13"/>
    </row>
    <row r="54" spans="1:32" ht="16.5" thickBot="1">
      <c r="A54" s="201">
        <v>42</v>
      </c>
      <c r="B54" s="204">
        <v>1601360024</v>
      </c>
      <c r="C54" s="203" t="s">
        <v>225</v>
      </c>
      <c r="D54" s="213"/>
      <c r="E54" s="214"/>
      <c r="F54" s="214"/>
      <c r="G54" s="214"/>
      <c r="H54" s="180"/>
      <c r="I54" s="218"/>
      <c r="J54" s="182"/>
      <c r="K54" s="227"/>
      <c r="L54" s="228"/>
      <c r="M54" s="228"/>
      <c r="N54" s="213"/>
      <c r="O54" s="214"/>
      <c r="P54" s="214"/>
      <c r="Q54" s="214"/>
      <c r="R54" s="234"/>
      <c r="S54" s="234"/>
      <c r="T54" s="182"/>
      <c r="U54" s="227"/>
      <c r="V54" s="228"/>
      <c r="W54" s="228"/>
      <c r="X54" s="32"/>
      <c r="Y54" s="185"/>
      <c r="Z54" s="186"/>
      <c r="AA54" s="32"/>
      <c r="AB54" s="187"/>
      <c r="AC54" s="188"/>
      <c r="AD54" s="189"/>
      <c r="AE54" s="13"/>
      <c r="AF54" s="13"/>
    </row>
    <row r="55" spans="1:32" ht="16.5" thickBot="1">
      <c r="A55" s="201">
        <v>43</v>
      </c>
      <c r="B55" s="204">
        <v>1601360117</v>
      </c>
      <c r="C55" s="203" t="s">
        <v>226</v>
      </c>
      <c r="D55" s="213"/>
      <c r="E55" s="214"/>
      <c r="F55" s="214"/>
      <c r="G55" s="214"/>
      <c r="H55" s="180"/>
      <c r="I55" s="218"/>
      <c r="J55" s="182"/>
      <c r="K55" s="227"/>
      <c r="L55" s="228"/>
      <c r="M55" s="228"/>
      <c r="N55" s="213"/>
      <c r="O55" s="214"/>
      <c r="P55" s="214"/>
      <c r="Q55" s="214"/>
      <c r="R55" s="234"/>
      <c r="S55" s="234"/>
      <c r="T55" s="182"/>
      <c r="U55" s="227"/>
      <c r="V55" s="228"/>
      <c r="W55" s="228"/>
      <c r="X55" s="32"/>
      <c r="Y55" s="185"/>
      <c r="Z55" s="186"/>
      <c r="AA55" s="32"/>
      <c r="AB55" s="187"/>
      <c r="AC55" s="188"/>
      <c r="AD55" s="189"/>
      <c r="AE55" s="13"/>
      <c r="AF55" s="13"/>
    </row>
    <row r="56" spans="1:32" ht="16.5" thickBot="1">
      <c r="A56" s="201">
        <v>44</v>
      </c>
      <c r="B56" s="204">
        <v>1601360118</v>
      </c>
      <c r="C56" s="203" t="s">
        <v>227</v>
      </c>
      <c r="D56" s="213"/>
      <c r="E56" s="214"/>
      <c r="F56" s="214"/>
      <c r="G56" s="214"/>
      <c r="H56" s="180"/>
      <c r="I56" s="218"/>
      <c r="J56" s="182"/>
      <c r="K56" s="227"/>
      <c r="L56" s="228"/>
      <c r="M56" s="228"/>
      <c r="N56" s="213"/>
      <c r="O56" s="214"/>
      <c r="P56" s="214"/>
      <c r="Q56" s="214"/>
      <c r="R56" s="234"/>
      <c r="S56" s="234"/>
      <c r="T56" s="182"/>
      <c r="U56" s="227"/>
      <c r="V56" s="228"/>
      <c r="W56" s="228"/>
      <c r="X56" s="32"/>
      <c r="Y56" s="185"/>
      <c r="Z56" s="186"/>
      <c r="AA56" s="32"/>
      <c r="AB56" s="187"/>
      <c r="AC56" s="188"/>
      <c r="AD56" s="189"/>
      <c r="AE56" s="13"/>
      <c r="AF56" s="13"/>
    </row>
    <row r="57" spans="1:32" ht="16.5" thickBot="1">
      <c r="A57" s="201">
        <v>45</v>
      </c>
      <c r="B57" s="204">
        <v>1601360119</v>
      </c>
      <c r="C57" s="203" t="s">
        <v>228</v>
      </c>
      <c r="D57" s="213"/>
      <c r="E57" s="214"/>
      <c r="F57" s="214"/>
      <c r="G57" s="214"/>
      <c r="H57" s="180"/>
      <c r="I57" s="218"/>
      <c r="J57" s="182"/>
      <c r="K57" s="227"/>
      <c r="L57" s="228"/>
      <c r="M57" s="228"/>
      <c r="N57" s="213"/>
      <c r="O57" s="214"/>
      <c r="P57" s="214"/>
      <c r="Q57" s="214"/>
      <c r="R57" s="234"/>
      <c r="S57" s="234"/>
      <c r="T57" s="182"/>
      <c r="U57" s="227"/>
      <c r="V57" s="228"/>
      <c r="W57" s="228"/>
      <c r="X57" s="32"/>
      <c r="Y57" s="185"/>
      <c r="Z57" s="186"/>
      <c r="AA57" s="32"/>
      <c r="AB57" s="187"/>
      <c r="AC57" s="188"/>
      <c r="AD57" s="189"/>
      <c r="AE57" s="13"/>
      <c r="AF57" s="13"/>
    </row>
    <row r="58" spans="1:32" ht="16.5" thickBot="1">
      <c r="A58" s="201">
        <v>46</v>
      </c>
      <c r="B58" s="204">
        <v>1601360120</v>
      </c>
      <c r="C58" s="203" t="s">
        <v>229</v>
      </c>
      <c r="D58" s="213"/>
      <c r="E58" s="214"/>
      <c r="F58" s="214"/>
      <c r="G58" s="214"/>
      <c r="H58" s="180"/>
      <c r="I58" s="218"/>
      <c r="J58" s="182"/>
      <c r="K58" s="227"/>
      <c r="L58" s="228"/>
      <c r="M58" s="228"/>
      <c r="N58" s="213"/>
      <c r="O58" s="214"/>
      <c r="P58" s="214"/>
      <c r="Q58" s="214"/>
      <c r="R58" s="234"/>
      <c r="S58" s="234"/>
      <c r="T58" s="182"/>
      <c r="U58" s="227"/>
      <c r="V58" s="228"/>
      <c r="W58" s="228"/>
      <c r="X58" s="32"/>
      <c r="Y58" s="185"/>
      <c r="Z58" s="186"/>
      <c r="AA58" s="32"/>
      <c r="AB58" s="187"/>
      <c r="AC58" s="188"/>
      <c r="AD58" s="189"/>
      <c r="AE58" s="13"/>
      <c r="AF58" s="13"/>
    </row>
    <row r="59" spans="1:32" ht="16.5" thickBot="1">
      <c r="A59" s="201">
        <v>47</v>
      </c>
      <c r="B59" s="204">
        <v>1601360121</v>
      </c>
      <c r="C59" s="203" t="s">
        <v>230</v>
      </c>
      <c r="D59" s="213"/>
      <c r="E59" s="214"/>
      <c r="F59" s="214"/>
      <c r="G59" s="214"/>
      <c r="H59" s="180"/>
      <c r="I59" s="218"/>
      <c r="J59" s="182"/>
      <c r="K59" s="227"/>
      <c r="L59" s="228"/>
      <c r="M59" s="228"/>
      <c r="N59" s="213"/>
      <c r="O59" s="214"/>
      <c r="P59" s="214"/>
      <c r="Q59" s="214"/>
      <c r="R59" s="234"/>
      <c r="S59" s="234"/>
      <c r="T59" s="182"/>
      <c r="U59" s="227"/>
      <c r="V59" s="228"/>
      <c r="W59" s="228"/>
      <c r="X59" s="32"/>
      <c r="Y59" s="185"/>
      <c r="Z59" s="186"/>
      <c r="AA59" s="32"/>
      <c r="AB59" s="187"/>
      <c r="AC59" s="188"/>
      <c r="AD59" s="189"/>
      <c r="AE59" s="13"/>
      <c r="AF59" s="13"/>
    </row>
    <row r="60" spans="1:32" ht="16.5" thickBot="1">
      <c r="A60" s="201">
        <v>48</v>
      </c>
      <c r="B60" s="204">
        <v>1601360122</v>
      </c>
      <c r="C60" s="203" t="s">
        <v>231</v>
      </c>
      <c r="D60" s="213"/>
      <c r="E60" s="214"/>
      <c r="F60" s="214"/>
      <c r="G60" s="214"/>
      <c r="H60" s="180"/>
      <c r="I60" s="218"/>
      <c r="J60" s="182"/>
      <c r="K60" s="227"/>
      <c r="L60" s="228"/>
      <c r="M60" s="228"/>
      <c r="N60" s="213"/>
      <c r="O60" s="214"/>
      <c r="P60" s="214"/>
      <c r="Q60" s="214"/>
      <c r="R60" s="234"/>
      <c r="S60" s="234"/>
      <c r="T60" s="182"/>
      <c r="U60" s="227"/>
      <c r="V60" s="228"/>
      <c r="W60" s="228"/>
      <c r="X60" s="32"/>
      <c r="Y60" s="185"/>
      <c r="Z60" s="186"/>
      <c r="AA60" s="32"/>
      <c r="AB60" s="187"/>
      <c r="AC60" s="188"/>
      <c r="AD60" s="189"/>
      <c r="AE60" s="13"/>
      <c r="AF60" s="13"/>
    </row>
    <row r="61" spans="1:32" ht="16.5" thickBot="1">
      <c r="A61" s="201">
        <v>49</v>
      </c>
      <c r="B61" s="204">
        <v>1601360124</v>
      </c>
      <c r="C61" s="203" t="s">
        <v>232</v>
      </c>
      <c r="D61" s="213"/>
      <c r="E61" s="214"/>
      <c r="F61" s="214"/>
      <c r="G61" s="214"/>
      <c r="H61" s="180"/>
      <c r="I61" s="218"/>
      <c r="J61" s="182"/>
      <c r="K61" s="227"/>
      <c r="L61" s="228"/>
      <c r="M61" s="228"/>
      <c r="N61" s="213"/>
      <c r="O61" s="214"/>
      <c r="P61" s="214"/>
      <c r="Q61" s="214"/>
      <c r="R61" s="234"/>
      <c r="S61" s="234"/>
      <c r="T61" s="182"/>
      <c r="U61" s="227"/>
      <c r="V61" s="228"/>
      <c r="W61" s="228"/>
      <c r="X61" s="32"/>
      <c r="Y61" s="185"/>
      <c r="Z61" s="186"/>
      <c r="AA61" s="32"/>
      <c r="AB61" s="187"/>
      <c r="AC61" s="188"/>
      <c r="AD61" s="189"/>
      <c r="AE61" s="13"/>
      <c r="AF61" s="13"/>
    </row>
    <row r="62" spans="1:32" ht="16.5" thickBot="1">
      <c r="A62" s="201">
        <v>50</v>
      </c>
      <c r="B62" s="204">
        <v>1601360126</v>
      </c>
      <c r="C62" s="203" t="s">
        <v>233</v>
      </c>
      <c r="D62" s="213"/>
      <c r="E62" s="214"/>
      <c r="F62" s="214"/>
      <c r="G62" s="214"/>
      <c r="H62" s="180"/>
      <c r="I62" s="218"/>
      <c r="J62" s="182"/>
      <c r="K62" s="227"/>
      <c r="L62" s="228"/>
      <c r="M62" s="228"/>
      <c r="N62" s="213"/>
      <c r="O62" s="214"/>
      <c r="P62" s="214"/>
      <c r="Q62" s="214"/>
      <c r="R62" s="234"/>
      <c r="S62" s="234"/>
      <c r="T62" s="182"/>
      <c r="U62" s="227"/>
      <c r="V62" s="228"/>
      <c r="W62" s="228"/>
      <c r="X62" s="32"/>
      <c r="Y62" s="185"/>
      <c r="Z62" s="186"/>
      <c r="AA62" s="32"/>
      <c r="AB62" s="187"/>
      <c r="AC62" s="188"/>
      <c r="AD62" s="189"/>
      <c r="AE62" s="13"/>
      <c r="AF62" s="13"/>
    </row>
    <row r="63" spans="1:32" ht="16.5" thickBot="1">
      <c r="A63" s="201">
        <v>51</v>
      </c>
      <c r="B63" s="204">
        <v>1601360169</v>
      </c>
      <c r="C63" s="203" t="s">
        <v>234</v>
      </c>
      <c r="D63" s="213"/>
      <c r="E63" s="214"/>
      <c r="F63" s="214"/>
      <c r="G63" s="214"/>
      <c r="H63" s="180"/>
      <c r="I63" s="218"/>
      <c r="J63" s="182"/>
      <c r="K63" s="227"/>
      <c r="L63" s="228"/>
      <c r="M63" s="228"/>
      <c r="N63" s="213"/>
      <c r="O63" s="214"/>
      <c r="P63" s="214"/>
      <c r="Q63" s="214"/>
      <c r="R63" s="234"/>
      <c r="S63" s="234"/>
      <c r="T63" s="182"/>
      <c r="U63" s="227"/>
      <c r="V63" s="228"/>
      <c r="W63" s="228"/>
      <c r="X63" s="32"/>
      <c r="Y63" s="185"/>
      <c r="Z63" s="186"/>
      <c r="AA63" s="32"/>
      <c r="AB63" s="187"/>
      <c r="AC63" s="188"/>
      <c r="AD63" s="189"/>
      <c r="AE63" s="13"/>
      <c r="AF63" s="13"/>
    </row>
    <row r="64" spans="1:32" ht="16.5" thickBot="1">
      <c r="A64" s="201">
        <v>52</v>
      </c>
      <c r="B64" s="204">
        <v>1601360005</v>
      </c>
      <c r="C64" s="203" t="s">
        <v>235</v>
      </c>
      <c r="D64" s="213"/>
      <c r="E64" s="214"/>
      <c r="F64" s="214"/>
      <c r="G64" s="214"/>
      <c r="H64" s="180"/>
      <c r="I64" s="218"/>
      <c r="J64" s="182"/>
      <c r="K64" s="227"/>
      <c r="L64" s="228"/>
      <c r="M64" s="228"/>
      <c r="N64" s="213"/>
      <c r="O64" s="214"/>
      <c r="P64" s="214"/>
      <c r="Q64" s="214"/>
      <c r="R64" s="234"/>
      <c r="S64" s="234"/>
      <c r="T64" s="182"/>
      <c r="U64" s="227"/>
      <c r="V64" s="228"/>
      <c r="W64" s="228"/>
      <c r="X64" s="32"/>
      <c r="Y64" s="185"/>
      <c r="Z64" s="186"/>
      <c r="AA64" s="32"/>
      <c r="AB64" s="187"/>
      <c r="AC64" s="188"/>
      <c r="AD64" s="189"/>
      <c r="AE64" s="13"/>
      <c r="AF64" s="13"/>
    </row>
    <row r="65" spans="1:32" ht="16.5" thickBot="1">
      <c r="A65" s="201">
        <v>53</v>
      </c>
      <c r="B65" s="204">
        <v>1601360128</v>
      </c>
      <c r="C65" s="203" t="s">
        <v>236</v>
      </c>
      <c r="D65" s="213"/>
      <c r="E65" s="214"/>
      <c r="F65" s="214"/>
      <c r="G65" s="214"/>
      <c r="H65" s="180"/>
      <c r="I65" s="218"/>
      <c r="J65" s="182"/>
      <c r="K65" s="227"/>
      <c r="L65" s="228"/>
      <c r="M65" s="228"/>
      <c r="N65" s="213"/>
      <c r="O65" s="214"/>
      <c r="P65" s="214"/>
      <c r="Q65" s="214"/>
      <c r="R65" s="234"/>
      <c r="S65" s="234"/>
      <c r="T65" s="182"/>
      <c r="U65" s="227"/>
      <c r="V65" s="228"/>
      <c r="W65" s="228"/>
      <c r="X65" s="32"/>
      <c r="Y65" s="185"/>
      <c r="Z65" s="186"/>
      <c r="AA65" s="32"/>
      <c r="AB65" s="187"/>
      <c r="AC65" s="188"/>
      <c r="AD65" s="189"/>
      <c r="AE65" s="13"/>
      <c r="AF65" s="13"/>
    </row>
    <row r="66" spans="1:32" ht="16.5" thickBot="1">
      <c r="A66" s="201">
        <v>54</v>
      </c>
      <c r="B66" s="204">
        <v>1601360129</v>
      </c>
      <c r="C66" s="203" t="s">
        <v>237</v>
      </c>
      <c r="D66" s="213"/>
      <c r="E66" s="214"/>
      <c r="F66" s="214"/>
      <c r="G66" s="214"/>
      <c r="H66" s="180"/>
      <c r="I66" s="218"/>
      <c r="J66" s="182"/>
      <c r="K66" s="227"/>
      <c r="L66" s="228"/>
      <c r="M66" s="228"/>
      <c r="N66" s="213"/>
      <c r="O66" s="214"/>
      <c r="P66" s="214"/>
      <c r="Q66" s="214"/>
      <c r="R66" s="234"/>
      <c r="S66" s="234"/>
      <c r="T66" s="182"/>
      <c r="U66" s="227"/>
      <c r="V66" s="228"/>
      <c r="W66" s="228"/>
      <c r="X66" s="32"/>
      <c r="Y66" s="185"/>
      <c r="Z66" s="186"/>
      <c r="AA66" s="32"/>
      <c r="AB66" s="187"/>
      <c r="AC66" s="188"/>
      <c r="AD66" s="189"/>
      <c r="AE66" s="13"/>
      <c r="AF66" s="13"/>
    </row>
    <row r="67" spans="1:32" ht="16.5" thickBot="1">
      <c r="A67" s="201">
        <v>55</v>
      </c>
      <c r="B67" s="204">
        <v>1601360172</v>
      </c>
      <c r="C67" s="203" t="s">
        <v>238</v>
      </c>
      <c r="D67" s="213"/>
      <c r="E67" s="214"/>
      <c r="F67" s="214"/>
      <c r="G67" s="214"/>
      <c r="H67" s="180"/>
      <c r="I67" s="218"/>
      <c r="J67" s="182"/>
      <c r="K67" s="227"/>
      <c r="L67" s="228"/>
      <c r="M67" s="228"/>
      <c r="N67" s="213"/>
      <c r="O67" s="214"/>
      <c r="P67" s="214"/>
      <c r="Q67" s="214"/>
      <c r="R67" s="234"/>
      <c r="S67" s="234"/>
      <c r="T67" s="182"/>
      <c r="U67" s="227"/>
      <c r="V67" s="228"/>
      <c r="W67" s="228"/>
      <c r="X67" s="32"/>
      <c r="Y67" s="185"/>
      <c r="Z67" s="186"/>
      <c r="AA67" s="32"/>
      <c r="AB67" s="187"/>
      <c r="AC67" s="188"/>
      <c r="AD67" s="189"/>
      <c r="AE67" s="13"/>
      <c r="AF67" s="13"/>
    </row>
    <row r="68" spans="1:32" ht="16.5" thickBot="1">
      <c r="A68" s="201">
        <v>56</v>
      </c>
      <c r="B68" s="204">
        <v>1601360142</v>
      </c>
      <c r="C68" s="203" t="s">
        <v>239</v>
      </c>
      <c r="D68" s="213"/>
      <c r="E68" s="214"/>
      <c r="F68" s="214"/>
      <c r="G68" s="214"/>
      <c r="H68" s="180"/>
      <c r="I68" s="218"/>
      <c r="J68" s="182"/>
      <c r="K68" s="227"/>
      <c r="L68" s="228"/>
      <c r="M68" s="228"/>
      <c r="N68" s="213"/>
      <c r="O68" s="214"/>
      <c r="P68" s="214"/>
      <c r="Q68" s="214"/>
      <c r="R68" s="234"/>
      <c r="S68" s="234"/>
      <c r="T68" s="182"/>
      <c r="U68" s="227"/>
      <c r="V68" s="228"/>
      <c r="W68" s="228"/>
      <c r="X68" s="32"/>
      <c r="Y68" s="185"/>
      <c r="Z68" s="186"/>
      <c r="AA68" s="32"/>
      <c r="AB68" s="187"/>
      <c r="AC68" s="188"/>
      <c r="AD68" s="189"/>
      <c r="AE68" s="13"/>
      <c r="AF68" s="13"/>
    </row>
    <row r="69" spans="1:32" ht="16.5" thickBot="1">
      <c r="A69" s="201">
        <v>57</v>
      </c>
      <c r="B69" s="204">
        <v>1601360031</v>
      </c>
      <c r="C69" s="203" t="s">
        <v>240</v>
      </c>
      <c r="D69" s="213"/>
      <c r="E69" s="214"/>
      <c r="F69" s="214"/>
      <c r="G69" s="214"/>
      <c r="H69" s="180"/>
      <c r="I69" s="218"/>
      <c r="J69" s="182"/>
      <c r="K69" s="227"/>
      <c r="L69" s="228"/>
      <c r="M69" s="228"/>
      <c r="N69" s="213"/>
      <c r="O69" s="214"/>
      <c r="P69" s="214"/>
      <c r="Q69" s="214"/>
      <c r="R69" s="234"/>
      <c r="S69" s="234"/>
      <c r="T69" s="182"/>
      <c r="U69" s="227"/>
      <c r="V69" s="228"/>
      <c r="W69" s="228"/>
      <c r="X69" s="32"/>
      <c r="Y69" s="185"/>
      <c r="Z69" s="186"/>
      <c r="AA69" s="32"/>
      <c r="AB69" s="187"/>
      <c r="AC69" s="188"/>
      <c r="AD69" s="189"/>
      <c r="AE69" s="13"/>
      <c r="AF69" s="13"/>
    </row>
    <row r="70" spans="1:32" ht="16.5" thickBot="1">
      <c r="A70" s="201">
        <v>58</v>
      </c>
      <c r="B70" s="204">
        <v>1601360131</v>
      </c>
      <c r="C70" s="203" t="s">
        <v>241</v>
      </c>
      <c r="D70" s="213"/>
      <c r="E70" s="214"/>
      <c r="F70" s="214"/>
      <c r="G70" s="214"/>
      <c r="H70" s="180"/>
      <c r="I70" s="218"/>
      <c r="J70" s="182"/>
      <c r="K70" s="227"/>
      <c r="L70" s="228"/>
      <c r="M70" s="228"/>
      <c r="N70" s="213"/>
      <c r="O70" s="214"/>
      <c r="P70" s="214"/>
      <c r="Q70" s="214"/>
      <c r="R70" s="234"/>
      <c r="S70" s="234"/>
      <c r="T70" s="182"/>
      <c r="U70" s="227"/>
      <c r="V70" s="228"/>
      <c r="W70" s="228"/>
      <c r="X70" s="32"/>
      <c r="Y70" s="185"/>
      <c r="Z70" s="186"/>
      <c r="AA70" s="32"/>
      <c r="AB70" s="187"/>
      <c r="AC70" s="188"/>
      <c r="AD70" s="189"/>
      <c r="AE70" s="13"/>
      <c r="AF70" s="13"/>
    </row>
    <row r="71" spans="1:32" ht="16.5" thickBot="1">
      <c r="A71" s="201">
        <v>59</v>
      </c>
      <c r="B71" s="204">
        <v>1601360133</v>
      </c>
      <c r="C71" s="203" t="s">
        <v>242</v>
      </c>
      <c r="D71" s="213"/>
      <c r="E71" s="214"/>
      <c r="F71" s="214"/>
      <c r="G71" s="214"/>
      <c r="H71" s="180"/>
      <c r="I71" s="218"/>
      <c r="J71" s="182"/>
      <c r="K71" s="227"/>
      <c r="L71" s="228"/>
      <c r="M71" s="228"/>
      <c r="N71" s="213"/>
      <c r="O71" s="214"/>
      <c r="P71" s="214"/>
      <c r="Q71" s="214"/>
      <c r="R71" s="234"/>
      <c r="S71" s="234"/>
      <c r="T71" s="182"/>
      <c r="U71" s="227"/>
      <c r="V71" s="228"/>
      <c r="W71" s="228"/>
      <c r="X71" s="32"/>
      <c r="Y71" s="185"/>
      <c r="Z71" s="186"/>
      <c r="AA71" s="32"/>
      <c r="AB71" s="187"/>
      <c r="AC71" s="188"/>
      <c r="AD71" s="189"/>
      <c r="AE71" s="13"/>
      <c r="AF71" s="13"/>
    </row>
    <row r="72" spans="1:32" ht="16.5" thickBot="1">
      <c r="A72" s="201">
        <v>60</v>
      </c>
      <c r="B72" s="204">
        <v>1601360134</v>
      </c>
      <c r="C72" s="203" t="s">
        <v>243</v>
      </c>
      <c r="D72" s="213"/>
      <c r="E72" s="214"/>
      <c r="F72" s="214"/>
      <c r="G72" s="214"/>
      <c r="H72" s="180"/>
      <c r="I72" s="218"/>
      <c r="J72" s="182"/>
      <c r="K72" s="227"/>
      <c r="L72" s="228"/>
      <c r="M72" s="228"/>
      <c r="N72" s="213"/>
      <c r="O72" s="214"/>
      <c r="P72" s="214"/>
      <c r="Q72" s="214"/>
      <c r="R72" s="234"/>
      <c r="S72" s="234"/>
      <c r="T72" s="182"/>
      <c r="U72" s="227"/>
      <c r="V72" s="228"/>
      <c r="W72" s="228"/>
      <c r="X72" s="32"/>
      <c r="Y72" s="185"/>
      <c r="Z72" s="186"/>
      <c r="AA72" s="32"/>
      <c r="AB72" s="187"/>
      <c r="AC72" s="188"/>
      <c r="AD72" s="189"/>
      <c r="AE72" s="13"/>
      <c r="AF72" s="13"/>
    </row>
    <row r="73" spans="1:32" ht="16.5" thickBot="1">
      <c r="A73" s="201">
        <v>61</v>
      </c>
      <c r="B73" s="204">
        <v>1601360136</v>
      </c>
      <c r="C73" s="203" t="s">
        <v>244</v>
      </c>
      <c r="D73" s="213"/>
      <c r="E73" s="214"/>
      <c r="F73" s="214"/>
      <c r="G73" s="214"/>
      <c r="H73" s="180"/>
      <c r="I73" s="218"/>
      <c r="J73" s="182"/>
      <c r="K73" s="227"/>
      <c r="L73" s="228"/>
      <c r="M73" s="228"/>
      <c r="N73" s="213"/>
      <c r="O73" s="214"/>
      <c r="P73" s="214"/>
      <c r="Q73" s="214"/>
      <c r="R73" s="234"/>
      <c r="S73" s="234"/>
      <c r="T73" s="182"/>
      <c r="U73" s="227"/>
      <c r="V73" s="228"/>
      <c r="W73" s="228"/>
      <c r="X73" s="32"/>
      <c r="Y73" s="185"/>
      <c r="Z73" s="186"/>
      <c r="AA73" s="32"/>
      <c r="AB73" s="187"/>
      <c r="AC73" s="188"/>
      <c r="AD73" s="189"/>
      <c r="AE73" s="13"/>
      <c r="AF73" s="13"/>
    </row>
    <row r="74" spans="1:32" ht="16.5" thickBot="1">
      <c r="A74" s="201">
        <v>62</v>
      </c>
      <c r="B74" s="204">
        <v>1301360074</v>
      </c>
      <c r="C74" s="207" t="s">
        <v>245</v>
      </c>
      <c r="D74" s="213"/>
      <c r="E74" s="214"/>
      <c r="F74" s="214"/>
      <c r="G74" s="214"/>
      <c r="H74" s="180"/>
      <c r="I74" s="218"/>
      <c r="J74" s="182"/>
      <c r="K74" s="227"/>
      <c r="L74" s="228"/>
      <c r="M74" s="228"/>
      <c r="N74" s="213"/>
      <c r="O74" s="214"/>
      <c r="P74" s="214"/>
      <c r="Q74" s="214"/>
      <c r="R74" s="234"/>
      <c r="S74" s="234"/>
      <c r="T74" s="182"/>
      <c r="U74" s="227"/>
      <c r="V74" s="228"/>
      <c r="W74" s="228"/>
      <c r="X74" s="32"/>
      <c r="Y74" s="185"/>
      <c r="Z74" s="186"/>
      <c r="AA74" s="32"/>
      <c r="AB74" s="187"/>
      <c r="AC74" s="188"/>
      <c r="AD74" s="189"/>
      <c r="AE74" s="13"/>
      <c r="AF74" s="13"/>
    </row>
    <row r="75" spans="1:32" ht="16.5" thickBot="1">
      <c r="A75" s="201">
        <v>63</v>
      </c>
      <c r="B75" s="204">
        <v>1701360286</v>
      </c>
      <c r="C75" s="203" t="s">
        <v>246</v>
      </c>
      <c r="D75" s="213"/>
      <c r="E75" s="214"/>
      <c r="F75" s="214"/>
      <c r="G75" s="214"/>
      <c r="H75" s="180"/>
      <c r="I75" s="218"/>
      <c r="J75" s="182"/>
      <c r="K75" s="227"/>
      <c r="L75" s="228"/>
      <c r="M75" s="228"/>
      <c r="N75" s="213"/>
      <c r="O75" s="214"/>
      <c r="P75" s="214"/>
      <c r="Q75" s="214"/>
      <c r="R75" s="234"/>
      <c r="S75" s="234"/>
      <c r="T75" s="182"/>
      <c r="U75" s="227"/>
      <c r="V75" s="228"/>
      <c r="W75" s="228"/>
      <c r="X75" s="32"/>
      <c r="Y75" s="185"/>
      <c r="Z75" s="186"/>
      <c r="AA75" s="32"/>
      <c r="AB75" s="187"/>
      <c r="AC75" s="188"/>
      <c r="AD75" s="189"/>
      <c r="AE75" s="13"/>
      <c r="AF75" s="13"/>
    </row>
    <row r="76" spans="1:32" ht="16.5" thickBot="1">
      <c r="A76" s="201">
        <v>64</v>
      </c>
      <c r="B76" s="204">
        <v>1701360291</v>
      </c>
      <c r="C76" s="203" t="s">
        <v>247</v>
      </c>
      <c r="D76" s="213"/>
      <c r="E76" s="214"/>
      <c r="F76" s="214"/>
      <c r="G76" s="214"/>
      <c r="H76" s="180"/>
      <c r="I76" s="218"/>
      <c r="J76" s="182"/>
      <c r="K76" s="227"/>
      <c r="L76" s="228"/>
      <c r="M76" s="228"/>
      <c r="N76" s="213"/>
      <c r="O76" s="214"/>
      <c r="P76" s="214"/>
      <c r="Q76" s="214"/>
      <c r="R76" s="234"/>
      <c r="S76" s="234"/>
      <c r="T76" s="182"/>
      <c r="U76" s="227"/>
      <c r="V76" s="228"/>
      <c r="W76" s="228"/>
      <c r="X76" s="32"/>
      <c r="Y76" s="185"/>
      <c r="Z76" s="186"/>
      <c r="AA76" s="32"/>
      <c r="AB76" s="187"/>
      <c r="AC76" s="188"/>
      <c r="AD76" s="189"/>
      <c r="AE76" s="13"/>
      <c r="AF76" s="13"/>
    </row>
    <row r="77" spans="1:32" ht="16.5" thickBot="1">
      <c r="A77" s="201">
        <v>65</v>
      </c>
      <c r="B77" s="204">
        <v>1701360288</v>
      </c>
      <c r="C77" s="203" t="s">
        <v>248</v>
      </c>
      <c r="D77" s="213"/>
      <c r="E77" s="214"/>
      <c r="F77" s="214"/>
      <c r="G77" s="214"/>
      <c r="H77" s="180"/>
      <c r="I77" s="218"/>
      <c r="J77" s="182"/>
      <c r="K77" s="227"/>
      <c r="L77" s="228"/>
      <c r="M77" s="228"/>
      <c r="N77" s="213"/>
      <c r="O77" s="214"/>
      <c r="P77" s="214"/>
      <c r="Q77" s="214"/>
      <c r="R77" s="234"/>
      <c r="S77" s="234"/>
      <c r="T77" s="182"/>
      <c r="U77" s="227"/>
      <c r="V77" s="228"/>
      <c r="W77" s="228"/>
      <c r="X77" s="32"/>
      <c r="Y77" s="185"/>
      <c r="Z77" s="186"/>
      <c r="AA77" s="32"/>
      <c r="AB77" s="187"/>
      <c r="AC77" s="188"/>
      <c r="AD77" s="189"/>
      <c r="AE77" s="121"/>
      <c r="AF77" s="121"/>
    </row>
    <row r="78" spans="1:32" ht="16.5" thickBot="1">
      <c r="A78" s="201">
        <v>66</v>
      </c>
      <c r="B78" s="204">
        <v>1701360283</v>
      </c>
      <c r="C78" s="203" t="s">
        <v>249</v>
      </c>
      <c r="D78" s="213"/>
      <c r="E78" s="214"/>
      <c r="F78" s="214"/>
      <c r="G78" s="214"/>
      <c r="H78" s="180"/>
      <c r="I78" s="218"/>
      <c r="J78" s="182"/>
      <c r="K78" s="227"/>
      <c r="L78" s="228"/>
      <c r="M78" s="228"/>
      <c r="N78" s="213"/>
      <c r="O78" s="214"/>
      <c r="P78" s="214"/>
      <c r="Q78" s="214"/>
      <c r="R78" s="234"/>
      <c r="S78" s="234"/>
      <c r="T78" s="182"/>
      <c r="U78" s="227"/>
      <c r="V78" s="228"/>
      <c r="W78" s="228"/>
      <c r="X78" s="32"/>
      <c r="Y78" s="185"/>
      <c r="Z78" s="186"/>
      <c r="AA78" s="32"/>
      <c r="AB78" s="187"/>
      <c r="AC78" s="188"/>
      <c r="AD78" s="189"/>
      <c r="AE78" s="195"/>
      <c r="AF78" s="195"/>
    </row>
    <row r="79" spans="1:32" ht="16.5" thickBot="1">
      <c r="A79" s="201">
        <v>67</v>
      </c>
      <c r="B79" s="204">
        <v>1701360311</v>
      </c>
      <c r="C79" s="203" t="s">
        <v>250</v>
      </c>
      <c r="D79" s="213"/>
      <c r="E79" s="214"/>
      <c r="F79" s="214"/>
      <c r="G79" s="214"/>
      <c r="H79" s="180"/>
      <c r="I79" s="218"/>
      <c r="J79" s="182"/>
      <c r="K79" s="227"/>
      <c r="L79" s="228"/>
      <c r="M79" s="228"/>
      <c r="N79" s="213"/>
      <c r="O79" s="214"/>
      <c r="P79" s="214"/>
      <c r="Q79" s="214"/>
      <c r="R79" s="234"/>
      <c r="S79" s="234"/>
      <c r="T79" s="182"/>
      <c r="U79" s="227"/>
      <c r="V79" s="228"/>
      <c r="W79" s="228"/>
      <c r="X79" s="32"/>
      <c r="Y79" s="185"/>
      <c r="Z79" s="186"/>
      <c r="AA79" s="32"/>
      <c r="AB79" s="187"/>
      <c r="AC79" s="188"/>
      <c r="AD79" s="189"/>
      <c r="AE79" s="195"/>
      <c r="AF79" s="195"/>
    </row>
    <row r="80" spans="1:32" ht="16.5" thickBot="1">
      <c r="A80" s="201">
        <v>68</v>
      </c>
      <c r="B80" s="204">
        <v>1701360285</v>
      </c>
      <c r="C80" s="203" t="s">
        <v>251</v>
      </c>
      <c r="D80" s="213"/>
      <c r="E80" s="214"/>
      <c r="F80" s="214"/>
      <c r="G80" s="214"/>
      <c r="H80" s="180"/>
      <c r="I80" s="218"/>
      <c r="J80" s="182"/>
      <c r="K80" s="227"/>
      <c r="L80" s="228"/>
      <c r="M80" s="228"/>
      <c r="N80" s="213"/>
      <c r="O80" s="214"/>
      <c r="P80" s="214"/>
      <c r="Q80" s="214"/>
      <c r="R80" s="234"/>
      <c r="S80" s="234"/>
      <c r="T80" s="182"/>
      <c r="U80" s="227"/>
      <c r="V80" s="228"/>
      <c r="W80" s="228"/>
      <c r="X80" s="32"/>
      <c r="Y80" s="185"/>
      <c r="Z80" s="186"/>
      <c r="AA80" s="32"/>
      <c r="AB80" s="187"/>
      <c r="AC80" s="188"/>
      <c r="AD80" s="189"/>
      <c r="AE80" s="195"/>
      <c r="AF80" s="195"/>
    </row>
    <row r="81" spans="1:32" ht="16.5" thickBot="1">
      <c r="A81" s="201">
        <v>69</v>
      </c>
      <c r="B81" s="204">
        <v>1701360289</v>
      </c>
      <c r="C81" s="203" t="s">
        <v>252</v>
      </c>
      <c r="D81" s="213"/>
      <c r="E81" s="214"/>
      <c r="F81" s="214"/>
      <c r="G81" s="214"/>
      <c r="H81" s="180"/>
      <c r="I81" s="218"/>
      <c r="J81" s="182"/>
      <c r="K81" s="227"/>
      <c r="L81" s="228"/>
      <c r="M81" s="228"/>
      <c r="N81" s="213"/>
      <c r="O81" s="214"/>
      <c r="P81" s="214"/>
      <c r="Q81" s="214"/>
      <c r="R81" s="234"/>
      <c r="S81" s="234"/>
      <c r="T81" s="182"/>
      <c r="U81" s="227"/>
      <c r="V81" s="228"/>
      <c r="W81" s="228"/>
      <c r="X81" s="32"/>
      <c r="Y81" s="185"/>
      <c r="Z81" s="186"/>
      <c r="AA81" s="32"/>
      <c r="AB81" s="187"/>
      <c r="AC81" s="188"/>
      <c r="AD81" s="189"/>
      <c r="AE81" s="195"/>
      <c r="AF81" s="195"/>
    </row>
    <row r="82" spans="1:32" ht="16.5" thickBot="1">
      <c r="A82" s="201">
        <v>70</v>
      </c>
      <c r="B82" s="204">
        <v>1701360287</v>
      </c>
      <c r="C82" s="203" t="s">
        <v>253</v>
      </c>
      <c r="D82" s="213"/>
      <c r="E82" s="214"/>
      <c r="F82" s="214"/>
      <c r="G82" s="214"/>
      <c r="H82" s="180"/>
      <c r="I82" s="218"/>
      <c r="J82" s="182"/>
      <c r="K82" s="227"/>
      <c r="L82" s="228"/>
      <c r="M82" s="228"/>
      <c r="N82" s="213"/>
      <c r="O82" s="214"/>
      <c r="P82" s="214"/>
      <c r="Q82" s="214"/>
      <c r="R82" s="234"/>
      <c r="S82" s="234"/>
      <c r="T82" s="182"/>
      <c r="U82" s="227"/>
      <c r="V82" s="228"/>
      <c r="W82" s="228"/>
      <c r="X82" s="32"/>
      <c r="Y82" s="185"/>
      <c r="Z82" s="186"/>
      <c r="AA82" s="32"/>
      <c r="AB82" s="187"/>
      <c r="AC82" s="188"/>
      <c r="AD82" s="189"/>
      <c r="AE82" s="195"/>
      <c r="AF82" s="195"/>
    </row>
    <row r="83" spans="1:32" ht="16.5" thickBot="1">
      <c r="A83" s="201">
        <v>71</v>
      </c>
      <c r="B83" s="204">
        <v>1701360284</v>
      </c>
      <c r="C83" s="203" t="s">
        <v>254</v>
      </c>
      <c r="D83" s="213"/>
      <c r="E83" s="214"/>
      <c r="F83" s="214"/>
      <c r="G83" s="214"/>
      <c r="H83" s="180"/>
      <c r="I83" s="218"/>
      <c r="J83" s="182"/>
      <c r="K83" s="227"/>
      <c r="L83" s="228"/>
      <c r="M83" s="228"/>
      <c r="N83" s="213"/>
      <c r="O83" s="214"/>
      <c r="P83" s="214"/>
      <c r="Q83" s="214"/>
      <c r="R83" s="234"/>
      <c r="S83" s="234"/>
      <c r="T83" s="182"/>
      <c r="U83" s="227"/>
      <c r="V83" s="228"/>
      <c r="W83" s="228"/>
      <c r="X83" s="32"/>
      <c r="Y83" s="185"/>
      <c r="Z83" s="186"/>
      <c r="AA83" s="32"/>
      <c r="AB83" s="187"/>
      <c r="AC83" s="188"/>
      <c r="AD83" s="189"/>
      <c r="AE83" s="195"/>
      <c r="AF83" s="195"/>
    </row>
    <row r="84" spans="1:32" ht="16.5" thickBot="1">
      <c r="A84" s="201">
        <v>72</v>
      </c>
      <c r="B84" s="204">
        <v>1701360290</v>
      </c>
      <c r="C84" s="203" t="s">
        <v>255</v>
      </c>
      <c r="D84" s="213"/>
      <c r="E84" s="214"/>
      <c r="F84" s="214"/>
      <c r="G84" s="214"/>
      <c r="H84" s="180"/>
      <c r="I84" s="218"/>
      <c r="J84" s="182"/>
      <c r="K84" s="227"/>
      <c r="L84" s="228"/>
      <c r="M84" s="228"/>
      <c r="N84" s="213"/>
      <c r="O84" s="214"/>
      <c r="P84" s="214"/>
      <c r="Q84" s="214"/>
      <c r="R84" s="234"/>
      <c r="S84" s="234"/>
      <c r="T84" s="182"/>
      <c r="U84" s="227"/>
      <c r="V84" s="228"/>
      <c r="W84" s="228"/>
      <c r="X84" s="32"/>
      <c r="Y84" s="185"/>
      <c r="Z84" s="186"/>
      <c r="AA84" s="32"/>
      <c r="AB84" s="187"/>
      <c r="AC84" s="188"/>
      <c r="AD84" s="189"/>
      <c r="AE84" s="195"/>
      <c r="AF84" s="195"/>
    </row>
    <row r="85" spans="1:32" ht="16.5" thickBot="1">
      <c r="A85" s="201">
        <v>73</v>
      </c>
      <c r="B85" s="204">
        <v>1701360282</v>
      </c>
      <c r="C85" s="207" t="s">
        <v>256</v>
      </c>
      <c r="D85" s="215"/>
      <c r="E85" s="216"/>
      <c r="F85" s="216"/>
      <c r="G85" s="216"/>
      <c r="H85" s="183"/>
      <c r="I85" s="219"/>
      <c r="J85" s="184"/>
      <c r="K85" s="229"/>
      <c r="L85" s="230"/>
      <c r="M85" s="230"/>
      <c r="N85" s="215"/>
      <c r="O85" s="216"/>
      <c r="P85" s="216"/>
      <c r="Q85" s="216"/>
      <c r="R85" s="235"/>
      <c r="S85" s="235"/>
      <c r="T85" s="184"/>
      <c r="U85" s="229"/>
      <c r="V85" s="230"/>
      <c r="W85" s="230"/>
      <c r="X85" s="32"/>
      <c r="Y85" s="185">
        <f t="shared" ref="Y85" si="4">D85+F85+G85</f>
        <v>0</v>
      </c>
      <c r="Z85" s="186">
        <f t="shared" ref="Z85" si="5">H85+J85+K85+L85</f>
        <v>0</v>
      </c>
      <c r="AA85" s="32">
        <f t="shared" ref="AA85" si="6">E85+I85+M85+N85+S85+W85</f>
        <v>0</v>
      </c>
      <c r="AB85" s="187">
        <f t="shared" ref="AB85" si="7">Q85+R85+U85</f>
        <v>0</v>
      </c>
      <c r="AC85" s="188">
        <f t="shared" ref="AC85" si="8">O85+P85+T85+V85</f>
        <v>0</v>
      </c>
      <c r="AD85" s="189"/>
      <c r="AE85" s="195">
        <f t="shared" ref="AE85" si="9">SUM(D85:M85)</f>
        <v>0</v>
      </c>
      <c r="AF85" s="195">
        <f t="shared" ref="AF85" si="10">SUM(N85:X85)</f>
        <v>0</v>
      </c>
    </row>
    <row r="86" spans="1:32" ht="15" customHeight="1" thickBot="1">
      <c r="A86" s="15"/>
      <c r="N86" s="338" t="s">
        <v>24</v>
      </c>
      <c r="O86" s="339"/>
      <c r="P86" s="339"/>
      <c r="Q86" s="339"/>
      <c r="R86" s="339"/>
      <c r="S86" s="339"/>
      <c r="T86" s="339"/>
      <c r="U86" s="339"/>
      <c r="V86" s="339"/>
      <c r="W86" s="339"/>
      <c r="X86" s="340"/>
      <c r="Y86" s="341">
        <f t="shared" ref="Y86:AC86" si="11">0.4*Y12</f>
        <v>2.4000000000000004</v>
      </c>
      <c r="Z86" s="343">
        <f t="shared" si="11"/>
        <v>7.6000000000000005</v>
      </c>
      <c r="AA86" s="345">
        <f t="shared" si="11"/>
        <v>8.8000000000000007</v>
      </c>
      <c r="AB86" s="347">
        <f t="shared" si="11"/>
        <v>4.4000000000000004</v>
      </c>
      <c r="AC86" s="328">
        <f t="shared" si="11"/>
        <v>5.6000000000000005</v>
      </c>
      <c r="AD86" s="329"/>
      <c r="AE86" s="327"/>
      <c r="AF86" s="327"/>
    </row>
    <row r="87" spans="1:32" ht="8.25" customHeight="1" thickBot="1">
      <c r="A87" s="15"/>
      <c r="N87" s="338"/>
      <c r="O87" s="339"/>
      <c r="P87" s="339"/>
      <c r="Q87" s="339"/>
      <c r="R87" s="339"/>
      <c r="S87" s="339"/>
      <c r="T87" s="339"/>
      <c r="U87" s="339"/>
      <c r="V87" s="339"/>
      <c r="W87" s="339"/>
      <c r="X87" s="340"/>
      <c r="Y87" s="342"/>
      <c r="Z87" s="344"/>
      <c r="AA87" s="346"/>
      <c r="AB87" s="310"/>
      <c r="AC87" s="312"/>
      <c r="AD87" s="314"/>
      <c r="AE87" s="315"/>
      <c r="AF87" s="315"/>
    </row>
    <row r="88" spans="1:32" ht="15.75" thickBot="1">
      <c r="A88" s="15"/>
      <c r="N88" s="316" t="s">
        <v>20</v>
      </c>
      <c r="O88" s="317"/>
      <c r="P88" s="317"/>
      <c r="Q88" s="317"/>
      <c r="R88" s="317"/>
      <c r="S88" s="317"/>
      <c r="T88" s="317"/>
      <c r="U88" s="317"/>
      <c r="V88" s="317"/>
      <c r="W88" s="317"/>
      <c r="X88" s="318"/>
      <c r="Y88" s="303">
        <f t="shared" ref="Y88:AC88" si="12">COUNTIF(Y13:Y77,"&gt;=" &amp;Y86)</f>
        <v>0</v>
      </c>
      <c r="Z88" s="305">
        <f t="shared" si="12"/>
        <v>0</v>
      </c>
      <c r="AA88" s="307">
        <f t="shared" si="12"/>
        <v>0</v>
      </c>
      <c r="AB88" s="309">
        <f t="shared" si="12"/>
        <v>0</v>
      </c>
      <c r="AC88" s="311">
        <f t="shared" si="12"/>
        <v>0</v>
      </c>
      <c r="AD88" s="313"/>
      <c r="AE88" s="315"/>
      <c r="AF88" s="315"/>
    </row>
    <row r="89" spans="1:32" ht="9" customHeight="1" thickBot="1">
      <c r="N89" s="319"/>
      <c r="O89" s="320"/>
      <c r="P89" s="320"/>
      <c r="Q89" s="320"/>
      <c r="R89" s="320"/>
      <c r="S89" s="320"/>
      <c r="T89" s="320"/>
      <c r="U89" s="320"/>
      <c r="V89" s="320"/>
      <c r="W89" s="320"/>
      <c r="X89" s="321"/>
      <c r="Y89" s="304"/>
      <c r="Z89" s="306"/>
      <c r="AA89" s="308"/>
      <c r="AB89" s="310"/>
      <c r="AC89" s="312"/>
      <c r="AD89" s="314"/>
      <c r="AE89" s="315"/>
      <c r="AF89" s="315"/>
    </row>
    <row r="92" spans="1:32" ht="15.75" thickBot="1"/>
    <row r="93" spans="1:32" ht="43.5" customHeight="1" thickBot="1">
      <c r="B93" s="286" t="s">
        <v>25</v>
      </c>
      <c r="C93" s="287"/>
      <c r="D93" s="287"/>
      <c r="E93" s="288"/>
      <c r="F93" s="274" t="s">
        <v>29</v>
      </c>
      <c r="G93" s="274"/>
      <c r="H93" s="275"/>
      <c r="I93" s="193"/>
      <c r="J93" s="292" t="s">
        <v>30</v>
      </c>
      <c r="K93" s="293"/>
    </row>
    <row r="94" spans="1:32">
      <c r="B94" s="277" t="s">
        <v>26</v>
      </c>
      <c r="C94" s="280" t="s">
        <v>35</v>
      </c>
      <c r="D94" s="280"/>
      <c r="E94" s="281"/>
      <c r="F94" s="289">
        <v>71</v>
      </c>
      <c r="G94" s="280"/>
      <c r="H94" s="20">
        <f>0.2*F94</f>
        <v>14.200000000000001</v>
      </c>
      <c r="I94" s="220"/>
      <c r="J94" s="294">
        <v>1</v>
      </c>
      <c r="K94" s="295"/>
    </row>
    <row r="95" spans="1:32">
      <c r="B95" s="278"/>
      <c r="C95" s="282" t="s">
        <v>27</v>
      </c>
      <c r="D95" s="282"/>
      <c r="E95" s="283"/>
      <c r="F95" s="290"/>
      <c r="G95" s="282"/>
      <c r="H95" s="21">
        <f>0.4*F94</f>
        <v>28.400000000000002</v>
      </c>
      <c r="I95" s="196"/>
      <c r="J95" s="296">
        <v>2</v>
      </c>
      <c r="K95" s="297"/>
    </row>
    <row r="96" spans="1:32" ht="15.75" thickBot="1">
      <c r="B96" s="279"/>
      <c r="C96" s="284" t="s">
        <v>28</v>
      </c>
      <c r="D96" s="284"/>
      <c r="E96" s="285"/>
      <c r="F96" s="291"/>
      <c r="G96" s="284"/>
      <c r="H96" s="22">
        <f>0.6*F94</f>
        <v>42.6</v>
      </c>
      <c r="I96" s="221"/>
      <c r="J96" s="298">
        <v>3</v>
      </c>
      <c r="K96" s="299"/>
    </row>
    <row r="97" spans="3:32">
      <c r="H97" s="276"/>
      <c r="I97" s="276"/>
      <c r="J97" s="276"/>
      <c r="K97" s="276"/>
    </row>
    <row r="98" spans="3:32" ht="15.75" thickBot="1">
      <c r="H98" s="276"/>
      <c r="I98" s="276"/>
      <c r="J98" s="276"/>
      <c r="K98" s="276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40"/>
      <c r="J99" s="241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0</v>
      </c>
      <c r="E100" s="29">
        <f>IF(Z88&gt;=$H96,3,IF(Z88&gt;=$H95,2,IF(Z88&gt;=$H94,1,0)))</f>
        <v>0</v>
      </c>
      <c r="F100" s="29">
        <f>IF(AA88&gt;=$H96,3,IF(AA88&gt;=$H95,2,IF(AA88&gt;=$H94,1,0)))</f>
        <v>0</v>
      </c>
      <c r="G100" s="29">
        <f>IF(AB88&gt;=$H96,3,IF(AB88&gt;=$H95,2,IF(AB88&gt;=$H94,1,0)))</f>
        <v>0</v>
      </c>
      <c r="H100" s="29">
        <f>IF(AC88&gt;=$H96,3,IF(AC88&gt;=$H95,2,IF(AC88&gt;=$H94,1,0)))</f>
        <v>0</v>
      </c>
      <c r="I100" s="242"/>
      <c r="J100" s="242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topLeftCell="A64" zoomScaleSheetLayoutView="100" workbookViewId="0">
      <selection activeCell="E97" sqref="E97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51" t="s">
        <v>38</v>
      </c>
      <c r="C1" s="351"/>
      <c r="D1" s="351"/>
      <c r="E1" s="351"/>
      <c r="F1" s="3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>
      <c r="B4" s="1"/>
      <c r="C4" s="3" t="s">
        <v>0</v>
      </c>
      <c r="D4" s="99" t="str">
        <f>'CO_Attainment for Unit Tests'!C3</f>
        <v>Applied Mathematics</v>
      </c>
      <c r="E4" s="15"/>
      <c r="F4" s="249" t="s">
        <v>277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6.5" thickBot="1">
      <c r="B5" s="1"/>
      <c r="C5" s="3" t="s">
        <v>1</v>
      </c>
      <c r="D5" s="4">
        <f>'CO_Attainment for Unit Tests'!C4</f>
        <v>17301</v>
      </c>
      <c r="E5" s="15"/>
      <c r="F5" s="250" t="s">
        <v>278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0" t="s">
        <v>2</v>
      </c>
      <c r="C9" s="354" t="s">
        <v>3</v>
      </c>
      <c r="D9" s="348" t="s">
        <v>4</v>
      </c>
      <c r="E9" s="354" t="s">
        <v>175</v>
      </c>
    </row>
    <row r="10" spans="2:22" ht="15.75" thickBot="1">
      <c r="B10" s="350"/>
      <c r="C10" s="355"/>
      <c r="D10" s="348"/>
      <c r="E10" s="355"/>
    </row>
    <row r="11" spans="2:22" ht="15.75" thickBot="1">
      <c r="B11" s="350"/>
      <c r="C11" s="355"/>
      <c r="D11" s="348"/>
      <c r="E11" s="355"/>
    </row>
    <row r="12" spans="2:22" ht="15.75" thickBot="1">
      <c r="B12" s="350"/>
      <c r="C12" s="355"/>
      <c r="D12" s="348"/>
      <c r="E12" s="355"/>
    </row>
    <row r="13" spans="2:22" ht="15.75" thickBot="1">
      <c r="B13" s="350"/>
      <c r="C13" s="356"/>
      <c r="D13" s="348"/>
      <c r="E13" s="175">
        <v>100</v>
      </c>
    </row>
    <row r="14" spans="2:22" ht="18.75">
      <c r="B14" s="197">
        <v>1</v>
      </c>
      <c r="C14" s="199">
        <f>'CO_Attainment for Unit Tests'!B13</f>
        <v>1601360018</v>
      </c>
      <c r="D14" s="198" t="str">
        <f>'CO_Attainment for Unit Tests'!C13</f>
        <v>APSINGEKAR SUNAYANA SUNIL</v>
      </c>
      <c r="E14" s="238">
        <v>95</v>
      </c>
    </row>
    <row r="15" spans="2:22" ht="18.75">
      <c r="B15" s="197">
        <v>2</v>
      </c>
      <c r="C15" s="199">
        <f>'CO_Attainment for Unit Tests'!B14</f>
        <v>1601360016</v>
      </c>
      <c r="D15" s="198" t="str">
        <f>'CO_Attainment for Unit Tests'!C14</f>
        <v>BANSODE PALLAVI MUKIND</v>
      </c>
      <c r="E15" s="237">
        <v>100</v>
      </c>
    </row>
    <row r="16" spans="2:22" ht="18.75">
      <c r="B16" s="197">
        <v>3</v>
      </c>
      <c r="C16" s="199">
        <f>'CO_Attainment for Unit Tests'!B15</f>
        <v>1601360014</v>
      </c>
      <c r="D16" s="198" t="str">
        <f>'CO_Attainment for Unit Tests'!C15</f>
        <v>BIRADAR SHAHUBAI ASHOK</v>
      </c>
      <c r="E16" s="237">
        <v>83</v>
      </c>
    </row>
    <row r="17" spans="2:5" ht="18.75">
      <c r="B17" s="197">
        <v>4</v>
      </c>
      <c r="C17" s="199">
        <f>'CO_Attainment for Unit Tests'!B16</f>
        <v>1601360069</v>
      </c>
      <c r="D17" s="198" t="str">
        <f>'CO_Attainment for Unit Tests'!C16</f>
        <v>BIRAJDAR MADHURI MADHUKAR</v>
      </c>
      <c r="E17" s="238">
        <v>86</v>
      </c>
    </row>
    <row r="18" spans="2:5" ht="18.75">
      <c r="B18" s="197">
        <v>5</v>
      </c>
      <c r="C18" s="199">
        <f>'CO_Attainment for Unit Tests'!B17</f>
        <v>1601360039</v>
      </c>
      <c r="D18" s="198" t="str">
        <f>'CO_Attainment for Unit Tests'!C17</f>
        <v>BIRAJDAR SHIVKANYA RAM</v>
      </c>
      <c r="E18" s="238">
        <v>100</v>
      </c>
    </row>
    <row r="19" spans="2:5" ht="18.75">
      <c r="B19" s="197">
        <v>6</v>
      </c>
      <c r="C19" s="199">
        <f>'CO_Attainment for Unit Tests'!B18</f>
        <v>1601360046</v>
      </c>
      <c r="D19" s="198" t="str">
        <f>'CO_Attainment for Unit Tests'!C18</f>
        <v>BIRAJDAR SRUSHTI MAHADEV</v>
      </c>
      <c r="E19" s="238">
        <v>47</v>
      </c>
    </row>
    <row r="20" spans="2:5" ht="18.75">
      <c r="B20" s="197">
        <v>7</v>
      </c>
      <c r="C20" s="199">
        <f>'CO_Attainment for Unit Tests'!B19</f>
        <v>1601360047</v>
      </c>
      <c r="D20" s="198" t="str">
        <f>'CO_Attainment for Unit Tests'!C19</f>
        <v>CHAUDHARI SNEHA SAMBHAJI</v>
      </c>
      <c r="E20" s="238">
        <v>47</v>
      </c>
    </row>
    <row r="21" spans="2:5" ht="18.75">
      <c r="B21" s="197">
        <v>8</v>
      </c>
      <c r="C21" s="199">
        <f>'CO_Attainment for Unit Tests'!B20</f>
        <v>1601360052</v>
      </c>
      <c r="D21" s="198" t="str">
        <f>'CO_Attainment for Unit Tests'!C20</f>
        <v>DALVI ASHVINI SHIVAJI</v>
      </c>
      <c r="E21" s="238">
        <v>49</v>
      </c>
    </row>
    <row r="22" spans="2:5" ht="18.75">
      <c r="B22" s="197">
        <v>9</v>
      </c>
      <c r="C22" s="199">
        <f>'CO_Attainment for Unit Tests'!B21</f>
        <v>1501360102</v>
      </c>
      <c r="D22" s="198" t="str">
        <f>'CO_Attainment for Unit Tests'!C21</f>
        <v>DHAGE POOJA UMESH</v>
      </c>
      <c r="E22" s="238">
        <v>30</v>
      </c>
    </row>
    <row r="23" spans="2:5" ht="18.75">
      <c r="B23" s="197">
        <v>10</v>
      </c>
      <c r="C23" s="199">
        <f>'CO_Attainment for Unit Tests'!B22</f>
        <v>1601360141</v>
      </c>
      <c r="D23" s="198" t="str">
        <f>'CO_Attainment for Unit Tests'!C22</f>
        <v>DHUMAL SUSMITA MADHAVRAO</v>
      </c>
      <c r="E23" s="238">
        <v>90</v>
      </c>
    </row>
    <row r="24" spans="2:5" ht="18.75">
      <c r="B24" s="197">
        <v>11</v>
      </c>
      <c r="C24" s="199">
        <f>'CO_Attainment for Unit Tests'!B23</f>
        <v>1601360056</v>
      </c>
      <c r="D24" s="198" t="str">
        <f>'CO_Attainment for Unit Tests'!C23</f>
        <v>DIVATE VAISHALI VAIJANATHRAO</v>
      </c>
      <c r="E24" s="238">
        <v>78</v>
      </c>
    </row>
    <row r="25" spans="2:5" ht="18.75">
      <c r="B25" s="197">
        <v>12</v>
      </c>
      <c r="C25" s="199">
        <f>'CO_Attainment for Unit Tests'!B24</f>
        <v>1601360030</v>
      </c>
      <c r="D25" s="198" t="str">
        <f>'CO_Attainment for Unit Tests'!C24</f>
        <v>GAIKWAD RUJATA DILIP</v>
      </c>
      <c r="E25" s="238">
        <v>52</v>
      </c>
    </row>
    <row r="26" spans="2:5" ht="18.75">
      <c r="B26" s="197">
        <v>13</v>
      </c>
      <c r="C26" s="199">
        <f>'CO_Attainment for Unit Tests'!B25</f>
        <v>1601360043</v>
      </c>
      <c r="D26" s="198" t="str">
        <f>'CO_Attainment for Unit Tests'!C25</f>
        <v>GAVRE ANJALI NARSING</v>
      </c>
      <c r="E26" s="237">
        <v>61</v>
      </c>
    </row>
    <row r="27" spans="2:5" ht="18.75">
      <c r="B27" s="197">
        <v>14</v>
      </c>
      <c r="C27" s="199">
        <f>'CO_Attainment for Unit Tests'!B26</f>
        <v>1601360138</v>
      </c>
      <c r="D27" s="198" t="str">
        <f>'CO_Attainment for Unit Tests'!C26</f>
        <v>GHAWALKAR SHRADDHA RADHAKISHAN</v>
      </c>
      <c r="E27" s="238">
        <v>23</v>
      </c>
    </row>
    <row r="28" spans="2:5" ht="18.75">
      <c r="B28" s="197">
        <v>15</v>
      </c>
      <c r="C28" s="199">
        <f>'CO_Attainment for Unit Tests'!B27</f>
        <v>1601360010</v>
      </c>
      <c r="D28" s="198" t="str">
        <f>'CO_Attainment for Unit Tests'!C27</f>
        <v>GOMARE GAURAVI SHIVRAJ</v>
      </c>
      <c r="E28" s="237">
        <v>53</v>
      </c>
    </row>
    <row r="29" spans="2:5" ht="18.75">
      <c r="B29" s="197">
        <v>16</v>
      </c>
      <c r="C29" s="199">
        <f>'CO_Attainment for Unit Tests'!B28</f>
        <v>1601360033</v>
      </c>
      <c r="D29" s="198" t="str">
        <f>'CO_Attainment for Unit Tests'!C28</f>
        <v>GORE ASHWINI LIMBRAJ</v>
      </c>
      <c r="E29" s="238">
        <v>24</v>
      </c>
    </row>
    <row r="30" spans="2:5" ht="18.75">
      <c r="B30" s="197">
        <v>17</v>
      </c>
      <c r="C30" s="199">
        <f>'CO_Attainment for Unit Tests'!B29</f>
        <v>1601360166</v>
      </c>
      <c r="D30" s="198" t="str">
        <f>'CO_Attainment for Unit Tests'!C29</f>
        <v>GORE RAJSHRI BALAJI</v>
      </c>
      <c r="E30" s="238">
        <v>86</v>
      </c>
    </row>
    <row r="31" spans="2:5" ht="18.75">
      <c r="B31" s="197">
        <v>18</v>
      </c>
      <c r="C31" s="199">
        <f>'CO_Attainment for Unit Tests'!B30</f>
        <v>1601360061</v>
      </c>
      <c r="D31" s="198" t="str">
        <f>'CO_Attainment for Unit Tests'!C30</f>
        <v>GOTAWALE GITANJALI MAROTI</v>
      </c>
      <c r="E31" s="238">
        <v>63</v>
      </c>
    </row>
    <row r="32" spans="2:5" ht="18.75">
      <c r="B32" s="197">
        <v>19</v>
      </c>
      <c r="C32" s="199">
        <f>'CO_Attainment for Unit Tests'!B31</f>
        <v>1601360027</v>
      </c>
      <c r="D32" s="198" t="str">
        <f>'CO_Attainment for Unit Tests'!C31</f>
        <v>GULMIRE SAYALI ANIL</v>
      </c>
      <c r="E32" s="237">
        <v>35</v>
      </c>
    </row>
    <row r="33" spans="2:5" ht="18.75">
      <c r="B33" s="197">
        <v>20</v>
      </c>
      <c r="C33" s="199">
        <f>'CO_Attainment for Unit Tests'!B32</f>
        <v>1601360022</v>
      </c>
      <c r="D33" s="198" t="str">
        <f>'CO_Attainment for Unit Tests'!C32</f>
        <v>JADHAV MAYURI SATISH</v>
      </c>
      <c r="E33" s="238">
        <v>69</v>
      </c>
    </row>
    <row r="34" spans="2:5" ht="18.75">
      <c r="B34" s="197">
        <v>21</v>
      </c>
      <c r="C34" s="199">
        <f>'CO_Attainment for Unit Tests'!B33</f>
        <v>1601360063</v>
      </c>
      <c r="D34" s="198" t="str">
        <f>'CO_Attainment for Unit Tests'!C33</f>
        <v>JADHAV SEJAL BABURAO</v>
      </c>
      <c r="E34" s="237">
        <v>100</v>
      </c>
    </row>
    <row r="35" spans="2:5" ht="18.75">
      <c r="B35" s="197">
        <v>22</v>
      </c>
      <c r="C35" s="199">
        <f>'CO_Attainment for Unit Tests'!B34</f>
        <v>1601360066</v>
      </c>
      <c r="D35" s="198" t="str">
        <f>'CO_Attainment for Unit Tests'!C34</f>
        <v>JOGI GEETA GORAKHNATH</v>
      </c>
      <c r="E35" s="238">
        <v>20</v>
      </c>
    </row>
    <row r="36" spans="2:5" ht="18.75">
      <c r="B36" s="197">
        <v>23</v>
      </c>
      <c r="C36" s="199">
        <f>'CO_Attainment for Unit Tests'!B35</f>
        <v>1601360073</v>
      </c>
      <c r="D36" s="198" t="str">
        <f>'CO_Attainment for Unit Tests'!C35</f>
        <v>KALE AISHWARYA BHAGWAN</v>
      </c>
      <c r="E36" s="238">
        <v>41</v>
      </c>
    </row>
    <row r="37" spans="2:5" ht="18.75">
      <c r="B37" s="197">
        <v>24</v>
      </c>
      <c r="C37" s="199">
        <f>'CO_Attainment for Unit Tests'!B36</f>
        <v>1601360077</v>
      </c>
      <c r="D37" s="198" t="str">
        <f>'CO_Attainment for Unit Tests'!C36</f>
        <v>KALE MOHINI JEEVAN</v>
      </c>
      <c r="E37" s="238">
        <v>90</v>
      </c>
    </row>
    <row r="38" spans="2:5" ht="18.75">
      <c r="B38" s="197">
        <v>25</v>
      </c>
      <c r="C38" s="199">
        <f>'CO_Attainment for Unit Tests'!B37</f>
        <v>1601360140</v>
      </c>
      <c r="D38" s="198" t="str">
        <f>'CO_Attainment for Unit Tests'!C37</f>
        <v>KALWALE RAJSHRI RAMESHWAR</v>
      </c>
      <c r="E38" s="238">
        <v>40</v>
      </c>
    </row>
    <row r="39" spans="2:5" ht="18.75">
      <c r="B39" s="197">
        <v>26</v>
      </c>
      <c r="C39" s="199">
        <f>'CO_Attainment for Unit Tests'!B38</f>
        <v>1601360174</v>
      </c>
      <c r="D39" s="198" t="str">
        <f>'CO_Attainment for Unit Tests'!C38</f>
        <v>KAMBLE KAJAL BHALCHANDRA</v>
      </c>
      <c r="E39" s="238">
        <v>34</v>
      </c>
    </row>
    <row r="40" spans="2:5" ht="18.75">
      <c r="B40" s="197">
        <v>27</v>
      </c>
      <c r="C40" s="199">
        <f>'CO_Attainment for Unit Tests'!B39</f>
        <v>1601360086</v>
      </c>
      <c r="D40" s="198" t="str">
        <f>'CO_Attainment for Unit Tests'!C39</f>
        <v>KAMBLE SHRUTI PANDHARINATH</v>
      </c>
      <c r="E40" s="238">
        <v>86</v>
      </c>
    </row>
    <row r="41" spans="2:5" ht="18.75">
      <c r="B41" s="197">
        <v>28</v>
      </c>
      <c r="C41" s="199">
        <f>'CO_Attainment for Unit Tests'!B40</f>
        <v>1601360044</v>
      </c>
      <c r="D41" s="198" t="str">
        <f>'CO_Attainment for Unit Tests'!C40</f>
        <v>KAMBLE VAISHNAVI SHRIMANT</v>
      </c>
      <c r="E41" s="238">
        <v>56</v>
      </c>
    </row>
    <row r="42" spans="2:5" ht="18.75">
      <c r="B42" s="197">
        <v>29</v>
      </c>
      <c r="C42" s="199">
        <f>'CO_Attainment for Unit Tests'!B41</f>
        <v>1601360088</v>
      </c>
      <c r="D42" s="198" t="str">
        <f>'CO_Attainment for Unit Tests'!C41</f>
        <v>KARANDE MANDAKINI BALAJI</v>
      </c>
      <c r="E42" s="238">
        <v>78</v>
      </c>
    </row>
    <row r="43" spans="2:5" ht="18.75">
      <c r="B43" s="197">
        <v>30</v>
      </c>
      <c r="C43" s="199">
        <f>'CO_Attainment for Unit Tests'!B42</f>
        <v>1601360007</v>
      </c>
      <c r="D43" s="198" t="str">
        <f>'CO_Attainment for Unit Tests'!C42</f>
        <v>KARPE SONALI SANJAY</v>
      </c>
      <c r="E43" s="238">
        <v>59</v>
      </c>
    </row>
    <row r="44" spans="2:5" ht="18.75">
      <c r="B44" s="197">
        <v>31</v>
      </c>
      <c r="C44" s="199">
        <f>'CO_Attainment for Unit Tests'!B43</f>
        <v>1601360091</v>
      </c>
      <c r="D44" s="198" t="str">
        <f>'CO_Attainment for Unit Tests'!C43</f>
        <v>KOKATE POOJA DHARMRAJ</v>
      </c>
      <c r="E44" s="238">
        <v>68</v>
      </c>
    </row>
    <row r="45" spans="2:5" ht="18.75">
      <c r="B45" s="197">
        <v>32</v>
      </c>
      <c r="C45" s="199">
        <f>'CO_Attainment for Unit Tests'!B44</f>
        <v>1601360096</v>
      </c>
      <c r="D45" s="198" t="str">
        <f>'CO_Attainment for Unit Tests'!C44</f>
        <v>KOYALE SHRADHA SANJAY</v>
      </c>
      <c r="E45" s="238">
        <v>47</v>
      </c>
    </row>
    <row r="46" spans="2:5" ht="18.75">
      <c r="B46" s="197">
        <v>33</v>
      </c>
      <c r="C46" s="199">
        <f>'CO_Attainment for Unit Tests'!B45</f>
        <v>1601360006</v>
      </c>
      <c r="D46" s="198" t="str">
        <f>'CO_Attainment for Unit Tests'!C45</f>
        <v>KSHIRSAGAR RAJANI VIJAYKUMAR</v>
      </c>
      <c r="E46" s="238">
        <v>80</v>
      </c>
    </row>
    <row r="47" spans="2:5" ht="18.75">
      <c r="B47" s="197">
        <v>34</v>
      </c>
      <c r="C47" s="199">
        <f>'CO_Attainment for Unit Tests'!B46</f>
        <v>1601360099</v>
      </c>
      <c r="D47" s="198" t="str">
        <f>'CO_Attainment for Unit Tests'!C46</f>
        <v>KSHIRSAGAR YOGITA BHARATRAO</v>
      </c>
      <c r="E47" s="238">
        <v>50</v>
      </c>
    </row>
    <row r="48" spans="2:5" ht="18.75">
      <c r="B48" s="197">
        <v>35</v>
      </c>
      <c r="C48" s="199">
        <f>'CO_Attainment for Unit Tests'!B47</f>
        <v>1601360102</v>
      </c>
      <c r="D48" s="198" t="str">
        <f>'CO_Attainment for Unit Tests'!C47</f>
        <v>KURUD SHRINEETA SHRIKANT</v>
      </c>
      <c r="E48" s="238">
        <v>99</v>
      </c>
    </row>
    <row r="49" spans="2:5" ht="18.75">
      <c r="B49" s="197">
        <v>36</v>
      </c>
      <c r="C49" s="199">
        <f>'CO_Attainment for Unit Tests'!B48</f>
        <v>1601360041</v>
      </c>
      <c r="D49" s="198" t="str">
        <f>'CO_Attainment for Unit Tests'!C48</f>
        <v>LAGADE PRADNYA MILIND</v>
      </c>
      <c r="E49" s="238">
        <v>26</v>
      </c>
    </row>
    <row r="50" spans="2:5" ht="18.75">
      <c r="B50" s="197">
        <v>37</v>
      </c>
      <c r="C50" s="199">
        <f>'CO_Attainment for Unit Tests'!B49</f>
        <v>1601360105</v>
      </c>
      <c r="D50" s="198" t="str">
        <f>'CO_Attainment for Unit Tests'!C49</f>
        <v>MALVADKAR PRIYANKA MANOJ</v>
      </c>
      <c r="E50" s="237">
        <v>56</v>
      </c>
    </row>
    <row r="51" spans="2:5" ht="18.75">
      <c r="B51" s="197">
        <v>38</v>
      </c>
      <c r="C51" s="199">
        <f>'CO_Attainment for Unit Tests'!B50</f>
        <v>1601360239</v>
      </c>
      <c r="D51" s="198" t="str">
        <f>'CO_Attainment for Unit Tests'!C50</f>
        <v>MANE DIPALI SANJAY</v>
      </c>
      <c r="E51" s="238">
        <v>86</v>
      </c>
    </row>
    <row r="52" spans="2:5" ht="18.75">
      <c r="B52" s="197">
        <v>39</v>
      </c>
      <c r="C52" s="199">
        <f>'CO_Attainment for Unit Tests'!B51</f>
        <v>1601360107</v>
      </c>
      <c r="D52" s="198" t="str">
        <f>'CO_Attainment for Unit Tests'!C51</f>
        <v>MANE SNEHA LAXMAN</v>
      </c>
      <c r="E52" s="238">
        <v>33</v>
      </c>
    </row>
    <row r="53" spans="2:5" ht="18.75">
      <c r="B53" s="197">
        <v>40</v>
      </c>
      <c r="C53" s="199">
        <f>'CO_Attainment for Unit Tests'!B52</f>
        <v>1601360114</v>
      </c>
      <c r="D53" s="198" t="str">
        <f>'CO_Attainment for Unit Tests'!C52</f>
        <v>MATOLE PRIYANKA DILIP</v>
      </c>
      <c r="E53" s="238">
        <v>63</v>
      </c>
    </row>
    <row r="54" spans="2:5" ht="18.75">
      <c r="B54" s="197">
        <v>41</v>
      </c>
      <c r="C54" s="199">
        <f>'CO_Attainment for Unit Tests'!B53</f>
        <v>1601360112</v>
      </c>
      <c r="D54" s="198" t="str">
        <f>'CO_Attainment for Unit Tests'!C53</f>
        <v>MOHITE RADHA GORAKH</v>
      </c>
      <c r="E54" s="238">
        <v>54</v>
      </c>
    </row>
    <row r="55" spans="2:5" ht="18.75">
      <c r="B55" s="197">
        <v>42</v>
      </c>
      <c r="C55" s="199">
        <f>'CO_Attainment for Unit Tests'!B54</f>
        <v>1601360024</v>
      </c>
      <c r="D55" s="198" t="str">
        <f>'CO_Attainment for Unit Tests'!C54</f>
        <v>MUDHOLKAR DEEPALI PRADEEPRAO</v>
      </c>
      <c r="E55" s="238">
        <v>47</v>
      </c>
    </row>
    <row r="56" spans="2:5" ht="18.75">
      <c r="B56" s="197">
        <v>43</v>
      </c>
      <c r="C56" s="199">
        <f>'CO_Attainment for Unit Tests'!B55</f>
        <v>1601360117</v>
      </c>
      <c r="D56" s="198" t="str">
        <f>'CO_Attainment for Unit Tests'!C55</f>
        <v>NIKAM PRATIKSHA MAROTI</v>
      </c>
      <c r="E56" s="238">
        <v>70</v>
      </c>
    </row>
    <row r="57" spans="2:5" ht="18.75">
      <c r="B57" s="197">
        <v>44</v>
      </c>
      <c r="C57" s="199">
        <f>'CO_Attainment for Unit Tests'!B56</f>
        <v>1601360118</v>
      </c>
      <c r="D57" s="198" t="str">
        <f>'CO_Attainment for Unit Tests'!C56</f>
        <v>PARANDKAR GITANJALI MANOJ</v>
      </c>
      <c r="E57" s="238">
        <v>57</v>
      </c>
    </row>
    <row r="58" spans="2:5" ht="18.75">
      <c r="B58" s="197">
        <v>45</v>
      </c>
      <c r="C58" s="199">
        <f>'CO_Attainment for Unit Tests'!B57</f>
        <v>1601360119</v>
      </c>
      <c r="D58" s="198" t="str">
        <f>'CO_Attainment for Unit Tests'!C57</f>
        <v>PATIL VISHAKHA UMAKANT</v>
      </c>
      <c r="E58" s="238">
        <v>48</v>
      </c>
    </row>
    <row r="59" spans="2:5" ht="18.75">
      <c r="B59" s="197">
        <v>46</v>
      </c>
      <c r="C59" s="199">
        <f>'CO_Attainment for Unit Tests'!B58</f>
        <v>1601360120</v>
      </c>
      <c r="D59" s="198" t="str">
        <f>'CO_Attainment for Unit Tests'!C58</f>
        <v>PAWAR POOJA PANDURANG</v>
      </c>
      <c r="E59" s="238">
        <v>87</v>
      </c>
    </row>
    <row r="60" spans="2:5" ht="18.75">
      <c r="B60" s="197">
        <v>47</v>
      </c>
      <c r="C60" s="199">
        <f>'CO_Attainment for Unit Tests'!B59</f>
        <v>1601360121</v>
      </c>
      <c r="D60" s="198" t="str">
        <f>'CO_Attainment for Unit Tests'!C59</f>
        <v>PHULMANTE PRITILATA PARMESHWAR</v>
      </c>
      <c r="E60" s="238">
        <v>48</v>
      </c>
    </row>
    <row r="61" spans="2:5" ht="18.75">
      <c r="B61" s="197">
        <v>48</v>
      </c>
      <c r="C61" s="199">
        <f>'CO_Attainment for Unit Tests'!B60</f>
        <v>1601360122</v>
      </c>
      <c r="D61" s="198" t="str">
        <f>'CO_Attainment for Unit Tests'!C60</f>
        <v>RAKH NIKHITA YASHWANT</v>
      </c>
      <c r="E61" s="238">
        <v>55</v>
      </c>
    </row>
    <row r="62" spans="2:5" ht="18.75">
      <c r="B62" s="197">
        <v>49</v>
      </c>
      <c r="C62" s="199">
        <f>'CO_Attainment for Unit Tests'!B61</f>
        <v>1601360124</v>
      </c>
      <c r="D62" s="198" t="str">
        <f>'CO_Attainment for Unit Tests'!C61</f>
        <v>RATHOD MANISHA PHULCHAND</v>
      </c>
      <c r="E62" s="238">
        <v>60</v>
      </c>
    </row>
    <row r="63" spans="2:5" ht="18.75">
      <c r="B63" s="197">
        <v>50</v>
      </c>
      <c r="C63" s="199">
        <f>'CO_Attainment for Unit Tests'!B62</f>
        <v>1601360126</v>
      </c>
      <c r="D63" s="198" t="str">
        <f>'CO_Attainment for Unit Tests'!C62</f>
        <v>RODKE SAKSHI MADHUKAR</v>
      </c>
      <c r="E63" s="238">
        <v>100</v>
      </c>
    </row>
    <row r="64" spans="2:5" ht="18.75">
      <c r="B64" s="197">
        <v>51</v>
      </c>
      <c r="C64" s="199">
        <f>'CO_Attainment for Unit Tests'!B63</f>
        <v>1601360169</v>
      </c>
      <c r="D64" s="198" t="str">
        <f>'CO_Attainment for Unit Tests'!C63</f>
        <v>SHIRPURE SNEHA SHRIMANT</v>
      </c>
      <c r="E64" s="238">
        <v>51</v>
      </c>
    </row>
    <row r="65" spans="2:5" ht="18.75">
      <c r="B65" s="197">
        <v>52</v>
      </c>
      <c r="C65" s="199">
        <f>'CO_Attainment for Unit Tests'!B64</f>
        <v>1601360005</v>
      </c>
      <c r="D65" s="198" t="str">
        <f>'CO_Attainment for Unit Tests'!C64</f>
        <v>SURYAWANSHI AKANSHA ASHOK</v>
      </c>
      <c r="E65" s="238">
        <v>50</v>
      </c>
    </row>
    <row r="66" spans="2:5" ht="18.75">
      <c r="B66" s="197">
        <v>53</v>
      </c>
      <c r="C66" s="199">
        <f>'CO_Attainment for Unit Tests'!B65</f>
        <v>1601360128</v>
      </c>
      <c r="D66" s="198" t="str">
        <f>'CO_Attainment for Unit Tests'!C65</f>
        <v>SURYAWANSHI PRATIKSHA DINKAR</v>
      </c>
      <c r="E66" s="238">
        <v>34</v>
      </c>
    </row>
    <row r="67" spans="2:5" ht="18.75">
      <c r="B67" s="197">
        <v>54</v>
      </c>
      <c r="C67" s="199">
        <f>'CO_Attainment for Unit Tests'!B66</f>
        <v>1601360129</v>
      </c>
      <c r="D67" s="198" t="str">
        <f>'CO_Attainment for Unit Tests'!C66</f>
        <v>SURYAWANSHI RANI ARJUN</v>
      </c>
      <c r="E67" s="238">
        <v>29</v>
      </c>
    </row>
    <row r="68" spans="2:5" ht="18.75">
      <c r="B68" s="197">
        <v>55</v>
      </c>
      <c r="C68" s="199">
        <f>'CO_Attainment for Unit Tests'!B67</f>
        <v>1601360172</v>
      </c>
      <c r="D68" s="198" t="str">
        <f>'CO_Attainment for Unit Tests'!C67</f>
        <v>SWAMI JYOTI RAMLING</v>
      </c>
      <c r="E68" s="238">
        <v>59</v>
      </c>
    </row>
    <row r="69" spans="2:5" ht="18.75">
      <c r="B69" s="197">
        <v>56</v>
      </c>
      <c r="C69" s="199">
        <f>'CO_Attainment for Unit Tests'!B68</f>
        <v>1601360142</v>
      </c>
      <c r="D69" s="198" t="str">
        <f>'CO_Attainment for Unit Tests'!C68</f>
        <v>SWAMI PRATIBHA UMAKANT</v>
      </c>
      <c r="E69" s="238">
        <v>80</v>
      </c>
    </row>
    <row r="70" spans="2:5" ht="18.75">
      <c r="B70" s="197">
        <v>57</v>
      </c>
      <c r="C70" s="199">
        <f>'CO_Attainment for Unit Tests'!B69</f>
        <v>1601360031</v>
      </c>
      <c r="D70" s="198" t="str">
        <f>'CO_Attainment for Unit Tests'!C69</f>
        <v>TANDALE HARSHITA PANDURANG</v>
      </c>
      <c r="E70" s="238">
        <v>97</v>
      </c>
    </row>
    <row r="71" spans="2:5" ht="18.75">
      <c r="B71" s="197">
        <v>58</v>
      </c>
      <c r="C71" s="199">
        <f>'CO_Attainment for Unit Tests'!B70</f>
        <v>1601360131</v>
      </c>
      <c r="D71" s="198" t="str">
        <f>'CO_Attainment for Unit Tests'!C70</f>
        <v>TAWADE PUNAM ABHIJIT</v>
      </c>
      <c r="E71" s="238">
        <v>34</v>
      </c>
    </row>
    <row r="72" spans="2:5" ht="18.75">
      <c r="B72" s="197">
        <v>59</v>
      </c>
      <c r="C72" s="199">
        <f>'CO_Attainment for Unit Tests'!B71</f>
        <v>1601360133</v>
      </c>
      <c r="D72" s="198" t="str">
        <f>'CO_Attainment for Unit Tests'!C71</f>
        <v>TEKALE KANCHAN ARUN</v>
      </c>
      <c r="E72" s="238">
        <v>68</v>
      </c>
    </row>
    <row r="73" spans="2:5" ht="18.75">
      <c r="B73" s="197">
        <v>60</v>
      </c>
      <c r="C73" s="199">
        <f>'CO_Attainment for Unit Tests'!B72</f>
        <v>1601360134</v>
      </c>
      <c r="D73" s="198" t="str">
        <f>'CO_Attainment for Unit Tests'!C72</f>
        <v>TEKALE SAYALI ANNASAHEB</v>
      </c>
      <c r="E73" s="238">
        <v>42</v>
      </c>
    </row>
    <row r="74" spans="2:5" ht="18.75">
      <c r="B74" s="197">
        <v>61</v>
      </c>
      <c r="C74" s="199">
        <f>'CO_Attainment for Unit Tests'!B73</f>
        <v>1601360136</v>
      </c>
      <c r="D74" s="198" t="str">
        <f>'CO_Attainment for Unit Tests'!C73</f>
        <v>UDGIRE SWATI BHAGWANRAO</v>
      </c>
      <c r="E74" s="238">
        <v>54</v>
      </c>
    </row>
    <row r="75" spans="2:5" ht="18.75">
      <c r="B75" s="197">
        <v>62</v>
      </c>
      <c r="C75" s="199">
        <f>'CO_Attainment for Unit Tests'!B74</f>
        <v>1301360074</v>
      </c>
      <c r="D75" s="239" t="str">
        <f>'CO_Attainment for Unit Tests'!C74</f>
        <v>SANDLE SHRADDHA RAMKISHAN</v>
      </c>
      <c r="E75" s="238"/>
    </row>
    <row r="76" spans="2:5" ht="15.75">
      <c r="B76" s="197">
        <v>63</v>
      </c>
      <c r="C76" s="199">
        <f>'CO_Attainment for Unit Tests'!B75</f>
        <v>1701360286</v>
      </c>
      <c r="D76" s="198" t="str">
        <f>'CO_Attainment for Unit Tests'!C75</f>
        <v>ADSULE KARTIKI YUVRAJ</v>
      </c>
      <c r="E76" s="251">
        <v>40</v>
      </c>
    </row>
    <row r="77" spans="2:5" ht="15.75">
      <c r="B77" s="197">
        <v>64</v>
      </c>
      <c r="C77" s="199">
        <f>'CO_Attainment for Unit Tests'!B76</f>
        <v>1701360291</v>
      </c>
      <c r="D77" s="239" t="str">
        <f>'CO_Attainment for Unit Tests'!C76</f>
        <v>BADADE SAYEE ANIL</v>
      </c>
      <c r="E77" s="251" t="s">
        <v>271</v>
      </c>
    </row>
    <row r="78" spans="2:5" ht="15.75">
      <c r="B78" s="197">
        <v>65</v>
      </c>
      <c r="C78" s="199">
        <f>'CO_Attainment for Unit Tests'!B77</f>
        <v>1701360288</v>
      </c>
      <c r="D78" s="198" t="str">
        <f>'CO_Attainment for Unit Tests'!C77</f>
        <v>BANDGAR AMBIKA HANUMANT</v>
      </c>
      <c r="E78" s="251">
        <v>31</v>
      </c>
    </row>
    <row r="79" spans="2:5" ht="18.75">
      <c r="B79" s="197">
        <v>66</v>
      </c>
      <c r="C79" s="199">
        <f>'CO_Attainment for Unit Tests'!B78</f>
        <v>1701360283</v>
      </c>
      <c r="D79" s="198" t="str">
        <f>'CO_Attainment for Unit Tests'!C78</f>
        <v>BIRADAR AKANKSHA NAGNATH</v>
      </c>
      <c r="E79" s="238">
        <v>74</v>
      </c>
    </row>
    <row r="80" spans="2:5" ht="15.75">
      <c r="B80" s="197">
        <v>67</v>
      </c>
      <c r="C80" s="199">
        <f>'CO_Attainment for Unit Tests'!B79</f>
        <v>1701360311</v>
      </c>
      <c r="D80" s="198" t="str">
        <f>'CO_Attainment for Unit Tests'!C79</f>
        <v>JAMADAR RUKHSAR KHAYUM</v>
      </c>
      <c r="E80" s="251">
        <v>41</v>
      </c>
    </row>
    <row r="81" spans="1:7" ht="18.75">
      <c r="B81" s="197">
        <v>68</v>
      </c>
      <c r="C81" s="199">
        <f>'CO_Attainment for Unit Tests'!B80</f>
        <v>1701360285</v>
      </c>
      <c r="D81" s="198" t="str">
        <f>'CO_Attainment for Unit Tests'!C80</f>
        <v>JAMGE NAMRATA SURESH</v>
      </c>
      <c r="E81" s="238">
        <v>21</v>
      </c>
    </row>
    <row r="82" spans="1:7" ht="15.75">
      <c r="B82" s="197">
        <v>69</v>
      </c>
      <c r="C82" s="199">
        <f>'CO_Attainment for Unit Tests'!B81</f>
        <v>1701360289</v>
      </c>
      <c r="D82" s="198" t="str">
        <f>'CO_Attainment for Unit Tests'!C81</f>
        <v>KHONDE ROHINI ANIL</v>
      </c>
      <c r="E82" s="251">
        <v>25</v>
      </c>
    </row>
    <row r="83" spans="1:7" ht="15.75">
      <c r="B83" s="197">
        <v>70</v>
      </c>
      <c r="C83" s="199">
        <f>'CO_Attainment for Unit Tests'!B82</f>
        <v>1701360287</v>
      </c>
      <c r="D83" s="198" t="str">
        <f>'CO_Attainment for Unit Tests'!C82</f>
        <v>LINGAMPALLI SHIVANI VIJAY</v>
      </c>
      <c r="E83" s="251">
        <v>22</v>
      </c>
    </row>
    <row r="84" spans="1:7" ht="18.75">
      <c r="B84" s="197">
        <v>71</v>
      </c>
      <c r="C84" s="199">
        <f>'CO_Attainment for Unit Tests'!B83</f>
        <v>1701360284</v>
      </c>
      <c r="D84" s="198" t="str">
        <f>'CO_Attainment for Unit Tests'!C83</f>
        <v>SABADE RADHA MARUTI</v>
      </c>
      <c r="E84" s="238">
        <v>15</v>
      </c>
    </row>
    <row r="85" spans="1:7" ht="15.75">
      <c r="B85" s="197">
        <v>72</v>
      </c>
      <c r="C85" s="199">
        <f>'CO_Attainment for Unit Tests'!B84</f>
        <v>1701360290</v>
      </c>
      <c r="D85" s="239" t="str">
        <f>'CO_Attainment for Unit Tests'!C84</f>
        <v>SHAIKH TAHNIYAT JAMIL</v>
      </c>
      <c r="E85" s="251" t="s">
        <v>271</v>
      </c>
    </row>
    <row r="86" spans="1:7" ht="19.5" thickBot="1">
      <c r="B86" s="197">
        <v>73</v>
      </c>
      <c r="C86" s="199">
        <f>'CO_Attainment for Unit Tests'!B85</f>
        <v>1701360282</v>
      </c>
      <c r="D86" s="239" t="str">
        <f>'CO_Attainment for Unit Tests'!C85</f>
        <v>VANJARE PRIYANKA BALAJI</v>
      </c>
      <c r="E86" s="252"/>
    </row>
    <row r="87" spans="1:7" ht="15" customHeight="1" thickBot="1">
      <c r="D87" s="173" t="s">
        <v>47</v>
      </c>
      <c r="E87" s="352">
        <f>D88*E13/100</f>
        <v>45.87</v>
      </c>
    </row>
    <row r="88" spans="1:7" ht="15.75" customHeight="1" thickBot="1">
      <c r="D88" s="191">
        <v>45.87</v>
      </c>
      <c r="E88" s="353"/>
    </row>
    <row r="89" spans="1:7" ht="15" customHeight="1" thickBot="1">
      <c r="D89" s="44" t="s">
        <v>20</v>
      </c>
      <c r="E89" s="45">
        <f>COUNTIF(E14:E79,"&gt;=" &amp;E87)</f>
        <v>48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9" t="s">
        <v>25</v>
      </c>
      <c r="B93" s="360"/>
      <c r="C93" s="360"/>
      <c r="D93" s="361"/>
      <c r="E93" s="274" t="s">
        <v>29</v>
      </c>
      <c r="F93" s="275"/>
      <c r="G93" s="37" t="s">
        <v>30</v>
      </c>
    </row>
    <row r="94" spans="1:7" ht="15" customHeight="1">
      <c r="A94" s="362" t="s">
        <v>26</v>
      </c>
      <c r="B94" s="365" t="s">
        <v>46</v>
      </c>
      <c r="C94" s="365"/>
      <c r="D94" s="366"/>
      <c r="E94" s="367">
        <v>71</v>
      </c>
      <c r="F94" s="41">
        <f>0.55*$E94</f>
        <v>39.050000000000004</v>
      </c>
      <c r="G94" s="38">
        <v>1</v>
      </c>
    </row>
    <row r="95" spans="1:7">
      <c r="A95" s="363"/>
      <c r="B95" s="282" t="s">
        <v>28</v>
      </c>
      <c r="C95" s="282"/>
      <c r="D95" s="283"/>
      <c r="E95" s="368"/>
      <c r="F95" s="41">
        <f>0.6*$E94</f>
        <v>42.6</v>
      </c>
      <c r="G95" s="39">
        <v>2</v>
      </c>
    </row>
    <row r="96" spans="1:7" ht="15.75" thickBot="1">
      <c r="A96" s="364"/>
      <c r="B96" s="284" t="s">
        <v>45</v>
      </c>
      <c r="C96" s="284"/>
      <c r="D96" s="285"/>
      <c r="E96" s="369"/>
      <c r="F96" s="41">
        <f>0.65*$E94</f>
        <v>46.15</v>
      </c>
      <c r="G96" s="40">
        <v>3</v>
      </c>
    </row>
    <row r="98" spans="1:8" ht="15.75" thickBot="1"/>
    <row r="99" spans="1:8" ht="71.25" customHeight="1">
      <c r="A99" s="370" t="s">
        <v>42</v>
      </c>
      <c r="B99" s="371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7" t="s">
        <v>43</v>
      </c>
      <c r="B100" s="358"/>
      <c r="C100" s="29">
        <f>IF(E89&gt;=$F96,3,IF(E89&gt;=$F95,2,IF(E89&gt;=$F94,1,0)))</f>
        <v>3</v>
      </c>
      <c r="D100" s="29">
        <f>$C100</f>
        <v>3</v>
      </c>
      <c r="E100" s="29">
        <f>$C100</f>
        <v>3</v>
      </c>
      <c r="F100" s="29">
        <f>$C100</f>
        <v>3</v>
      </c>
      <c r="G100" s="29">
        <f>$C100</f>
        <v>3</v>
      </c>
      <c r="H100" s="29">
        <f>$C100</f>
        <v>3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topLeftCell="A74" zoomScaleSheetLayoutView="100" workbookViewId="0">
      <selection activeCell="E97" sqref="E97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Applied Mathematics</v>
      </c>
      <c r="E4" s="15"/>
      <c r="F4" s="249" t="s">
        <v>277</v>
      </c>
      <c r="G4" s="1"/>
      <c r="H4" s="1"/>
    </row>
    <row r="5" spans="2:8" ht="16.5" thickBot="1">
      <c r="B5" s="1"/>
      <c r="C5" s="3" t="s">
        <v>1</v>
      </c>
      <c r="D5" s="19">
        <f>'CO_Attainment for Unit Tests'!C4</f>
        <v>17301</v>
      </c>
      <c r="E5" s="15"/>
      <c r="F5" s="250" t="s">
        <v>278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0" t="s">
        <v>2</v>
      </c>
      <c r="C9" s="354" t="s">
        <v>3</v>
      </c>
      <c r="D9" s="389" t="s">
        <v>4</v>
      </c>
      <c r="E9" s="354" t="s">
        <v>272</v>
      </c>
      <c r="F9" s="390" t="s">
        <v>50</v>
      </c>
      <c r="G9" s="354" t="s">
        <v>51</v>
      </c>
    </row>
    <row r="10" spans="2:8" ht="15.75" customHeight="1" thickBot="1">
      <c r="B10" s="350"/>
      <c r="C10" s="355"/>
      <c r="D10" s="389"/>
      <c r="E10" s="355"/>
      <c r="F10" s="391"/>
      <c r="G10" s="355"/>
    </row>
    <row r="11" spans="2:8" ht="15.75" customHeight="1" thickBot="1">
      <c r="B11" s="350"/>
      <c r="C11" s="355"/>
      <c r="D11" s="389"/>
      <c r="E11" s="355"/>
      <c r="F11" s="391"/>
      <c r="G11" s="355"/>
    </row>
    <row r="12" spans="2:8" ht="42" customHeight="1" thickBot="1">
      <c r="B12" s="350"/>
      <c r="C12" s="355"/>
      <c r="D12" s="389"/>
      <c r="E12" s="386"/>
      <c r="F12" s="392"/>
      <c r="G12" s="386"/>
    </row>
    <row r="13" spans="2:8" ht="15.75" thickBot="1">
      <c r="B13" s="350"/>
      <c r="C13" s="356"/>
      <c r="D13" s="389"/>
      <c r="E13" s="47">
        <v>30</v>
      </c>
      <c r="F13" s="47">
        <v>25</v>
      </c>
      <c r="G13" s="192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4"/>
      <c r="F14" s="243"/>
      <c r="G14" s="237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4"/>
      <c r="F15" s="237"/>
      <c r="G15" s="237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4"/>
      <c r="F16" s="237"/>
      <c r="G16" s="237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4"/>
      <c r="F17" s="238"/>
      <c r="G17" s="238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4"/>
      <c r="F18" s="243"/>
      <c r="G18" s="237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4"/>
      <c r="F19" s="238"/>
      <c r="G19" s="238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4"/>
      <c r="F20" s="243"/>
      <c r="G20" s="237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4"/>
      <c r="F21" s="243"/>
      <c r="G21" s="237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4"/>
      <c r="F22" s="243"/>
      <c r="G22" s="237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4"/>
      <c r="F23" s="243"/>
      <c r="G23" s="237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4"/>
      <c r="F24" s="243"/>
      <c r="G24" s="237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4"/>
      <c r="F25" s="243"/>
      <c r="G25" s="237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4"/>
      <c r="F26" s="237"/>
      <c r="G26" s="237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4"/>
      <c r="F27" s="243"/>
      <c r="G27" s="237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4"/>
      <c r="F28" s="237"/>
      <c r="G28" s="237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4"/>
      <c r="F29" s="243"/>
      <c r="G29" s="237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4"/>
      <c r="F30" s="243"/>
      <c r="G30" s="237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4"/>
      <c r="F31" s="243"/>
      <c r="G31" s="237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4"/>
      <c r="F32" s="237"/>
      <c r="G32" s="237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4"/>
      <c r="F33" s="243"/>
      <c r="G33" s="237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4"/>
      <c r="F34" s="237"/>
      <c r="G34" s="237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4"/>
      <c r="F35" s="243"/>
      <c r="G35" s="237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4"/>
      <c r="F36" s="243"/>
      <c r="G36" s="237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4"/>
      <c r="F37" s="243"/>
      <c r="G37" s="237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4"/>
      <c r="F38" s="243"/>
      <c r="G38" s="237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4"/>
      <c r="F39" s="243"/>
      <c r="G39" s="237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4"/>
      <c r="F40" s="243"/>
      <c r="G40" s="237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4"/>
      <c r="F41" s="243"/>
      <c r="G41" s="237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4"/>
      <c r="F42" s="243"/>
      <c r="G42" s="237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4"/>
      <c r="F43" s="243"/>
      <c r="G43" s="237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4"/>
      <c r="F44" s="243"/>
      <c r="G44" s="237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4"/>
      <c r="F45" s="243"/>
      <c r="G45" s="237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4"/>
      <c r="F46" s="243"/>
      <c r="G46" s="237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4"/>
      <c r="F47" s="243"/>
      <c r="G47" s="237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4"/>
      <c r="F48" s="243"/>
      <c r="G48" s="237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4"/>
      <c r="F49" s="243"/>
      <c r="G49" s="237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4"/>
      <c r="F50" s="237"/>
      <c r="G50" s="237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4"/>
      <c r="F51" s="243"/>
      <c r="G51" s="237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4"/>
      <c r="F52" s="243"/>
      <c r="G52" s="237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4"/>
      <c r="F53" s="243"/>
      <c r="G53" s="237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4"/>
      <c r="F54" s="243"/>
      <c r="G54" s="237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4"/>
      <c r="F55" s="243"/>
      <c r="G55" s="237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4"/>
      <c r="F56" s="243"/>
      <c r="G56" s="237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4"/>
      <c r="F57" s="243"/>
      <c r="G57" s="237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4"/>
      <c r="F58" s="243"/>
      <c r="G58" s="237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4"/>
      <c r="F59" s="243"/>
      <c r="G59" s="237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4"/>
      <c r="F60" s="243"/>
      <c r="G60" s="237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4"/>
      <c r="F61" s="243"/>
      <c r="G61" s="237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4"/>
      <c r="F62" s="243"/>
      <c r="G62" s="237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4"/>
      <c r="F63" s="243"/>
      <c r="G63" s="237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4"/>
      <c r="F64" s="243"/>
      <c r="G64" s="237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4"/>
      <c r="F65" s="243"/>
      <c r="G65" s="237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4"/>
      <c r="F66" s="243"/>
      <c r="G66" s="237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4"/>
      <c r="F67" s="243"/>
      <c r="G67" s="237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4"/>
      <c r="F68" s="243"/>
      <c r="G68" s="237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4"/>
      <c r="F69" s="243"/>
      <c r="G69" s="237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4"/>
      <c r="F70" s="243"/>
      <c r="G70" s="237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4"/>
      <c r="F71" s="243"/>
      <c r="G71" s="237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4"/>
      <c r="F72" s="243"/>
      <c r="G72" s="237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4"/>
      <c r="F73" s="243"/>
      <c r="G73" s="237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4"/>
      <c r="F74" s="243"/>
      <c r="G74" s="237"/>
    </row>
    <row r="75" spans="2:7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6"/>
      <c r="F75" s="246"/>
      <c r="G75" s="246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2"/>
      <c r="F76" s="245"/>
      <c r="G76" s="244"/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2"/>
      <c r="F77" s="245"/>
      <c r="G77" s="244"/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2"/>
      <c r="F78" s="245"/>
      <c r="G78" s="244"/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4"/>
      <c r="F79" s="243"/>
      <c r="G79" s="237"/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6"/>
      <c r="F80" s="245"/>
      <c r="G80" s="244"/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6"/>
      <c r="F81" s="243"/>
      <c r="G81" s="237"/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6"/>
      <c r="F82" s="245"/>
      <c r="G82" s="244"/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6"/>
      <c r="F83" s="245"/>
      <c r="G83" s="244"/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6"/>
      <c r="F84" s="243"/>
      <c r="G84" s="237"/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6"/>
      <c r="F85" s="245"/>
      <c r="G85" s="244"/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6"/>
      <c r="F86" s="246"/>
      <c r="G86" s="246"/>
    </row>
    <row r="87" spans="2:7" ht="15" customHeight="1">
      <c r="D87" s="387" t="s">
        <v>53</v>
      </c>
      <c r="E87" s="387">
        <f>ROUNDUP(0.6*E13,1)</f>
        <v>18</v>
      </c>
      <c r="F87" s="387">
        <f>ROUNDUP(0.6*F13,1)</f>
        <v>15</v>
      </c>
      <c r="G87" s="387">
        <f>ROUNDUP(0.6*G13,1)</f>
        <v>30</v>
      </c>
    </row>
    <row r="88" spans="2:7" ht="15.75" customHeight="1" thickBot="1">
      <c r="D88" s="388"/>
      <c r="E88" s="388"/>
      <c r="F88" s="388"/>
      <c r="G88" s="388"/>
    </row>
    <row r="89" spans="2:7" ht="16.5" thickBot="1">
      <c r="D89" s="44" t="s">
        <v>20</v>
      </c>
      <c r="E89" s="45">
        <f>COUNTIF(E14:E86,"&gt;=" &amp;E87)</f>
        <v>0</v>
      </c>
      <c r="F89" s="45">
        <f>COUNTIF(F14:F86,"&gt;=" &amp;F87)</f>
        <v>0</v>
      </c>
      <c r="G89" s="45">
        <f>COUNTIF(G14:G86,"&gt;=" &amp;G87)</f>
        <v>0</v>
      </c>
    </row>
    <row r="92" spans="2:7" ht="15.75" thickBot="1"/>
    <row r="93" spans="2:7" ht="46.5" customHeight="1" thickBot="1">
      <c r="B93" s="359" t="s">
        <v>52</v>
      </c>
      <c r="C93" s="360"/>
      <c r="D93" s="361"/>
      <c r="E93" s="274" t="s">
        <v>29</v>
      </c>
      <c r="F93" s="275"/>
      <c r="G93" s="37" t="s">
        <v>30</v>
      </c>
    </row>
    <row r="94" spans="2:7">
      <c r="B94" s="362" t="s">
        <v>26</v>
      </c>
      <c r="C94" s="380" t="s">
        <v>28</v>
      </c>
      <c r="D94" s="381"/>
      <c r="E94" s="367">
        <v>71</v>
      </c>
      <c r="F94" s="41">
        <f>0.6*$E94</f>
        <v>42.6</v>
      </c>
      <c r="G94" s="38">
        <v>1</v>
      </c>
    </row>
    <row r="95" spans="2:7">
      <c r="B95" s="363"/>
      <c r="C95" s="382" t="s">
        <v>55</v>
      </c>
      <c r="D95" s="383"/>
      <c r="E95" s="368"/>
      <c r="F95" s="21">
        <f>0.7*$E94</f>
        <v>49.699999999999996</v>
      </c>
      <c r="G95" s="39">
        <v>2</v>
      </c>
    </row>
    <row r="96" spans="2:7" ht="15.75" thickBot="1">
      <c r="B96" s="364"/>
      <c r="C96" s="384" t="s">
        <v>54</v>
      </c>
      <c r="D96" s="385"/>
      <c r="E96" s="369"/>
      <c r="F96" s="42">
        <f>0.8*$E94</f>
        <v>56.800000000000004</v>
      </c>
      <c r="G96" s="40">
        <v>3</v>
      </c>
    </row>
    <row r="98" spans="1:8" ht="15.75" thickBot="1"/>
    <row r="99" spans="1:8" ht="33" customHeight="1" thickBot="1">
      <c r="A99" s="378" t="s">
        <v>56</v>
      </c>
      <c r="B99" s="379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74" t="s">
        <v>57</v>
      </c>
      <c r="B100" s="375"/>
      <c r="C100" s="50">
        <f>IF(E89&gt;=$F96,3,IF(E89&gt;=$F95,2,IF(E89&gt;=$F94,1,0)))</f>
        <v>0</v>
      </c>
      <c r="D100" s="50">
        <f t="shared" ref="D100:H102" si="0">$C100</f>
        <v>0</v>
      </c>
      <c r="E100" s="50">
        <f t="shared" si="0"/>
        <v>0</v>
      </c>
      <c r="F100" s="50">
        <f t="shared" si="0"/>
        <v>0</v>
      </c>
      <c r="G100" s="50">
        <f t="shared" si="0"/>
        <v>0</v>
      </c>
      <c r="H100" s="52">
        <f t="shared" si="0"/>
        <v>0</v>
      </c>
    </row>
    <row r="101" spans="1:8" ht="37.5" customHeight="1">
      <c r="A101" s="372" t="s">
        <v>58</v>
      </c>
      <c r="B101" s="373"/>
      <c r="C101" s="51">
        <f>IF(F89&gt;=$F96,3,IF(F89&gt;=$F95,2,IF(F89&gt;=$F94,1,0)))</f>
        <v>0</v>
      </c>
      <c r="D101" s="51">
        <f t="shared" si="0"/>
        <v>0</v>
      </c>
      <c r="E101" s="51">
        <f t="shared" si="0"/>
        <v>0</v>
      </c>
      <c r="F101" s="51">
        <f t="shared" si="0"/>
        <v>0</v>
      </c>
      <c r="G101" s="51">
        <f t="shared" si="0"/>
        <v>0</v>
      </c>
      <c r="H101" s="53">
        <f t="shared" si="0"/>
        <v>0</v>
      </c>
    </row>
    <row r="102" spans="1:8" ht="31.5" customHeight="1" thickBot="1">
      <c r="A102" s="376" t="s">
        <v>59</v>
      </c>
      <c r="B102" s="377"/>
      <c r="C102" s="29">
        <f>IF(G89&gt;=$F96,3,IF(G89&gt;=$F95,2,IF(G89&gt;=$F94,1,0)))</f>
        <v>0</v>
      </c>
      <c r="D102" s="29">
        <f t="shared" si="0"/>
        <v>0</v>
      </c>
      <c r="E102" s="29">
        <f t="shared" si="0"/>
        <v>0</v>
      </c>
      <c r="F102" s="29">
        <f t="shared" si="0"/>
        <v>0</v>
      </c>
      <c r="G102" s="29">
        <f t="shared" si="0"/>
        <v>0</v>
      </c>
      <c r="H102" s="54">
        <f t="shared" si="0"/>
        <v>0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Applied Mathematics</v>
      </c>
      <c r="E4" s="1"/>
      <c r="F4" s="1"/>
    </row>
    <row r="5" spans="2:6">
      <c r="B5" s="1"/>
      <c r="C5" s="3" t="s">
        <v>1</v>
      </c>
      <c r="D5" s="33">
        <f>'CO_attain_MicroP_PR-TW_ESE'!D5</f>
        <v>17301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0" t="s">
        <v>2</v>
      </c>
      <c r="C10" s="354" t="s">
        <v>3</v>
      </c>
      <c r="D10" s="389" t="s">
        <v>4</v>
      </c>
      <c r="E10" s="354" t="s">
        <v>154</v>
      </c>
    </row>
    <row r="11" spans="2:6" ht="15.75" thickBot="1">
      <c r="B11" s="350"/>
      <c r="C11" s="355"/>
      <c r="D11" s="389"/>
      <c r="E11" s="393"/>
    </row>
    <row r="12" spans="2:6" ht="15.75" thickBot="1">
      <c r="B12" s="350"/>
      <c r="C12" s="355"/>
      <c r="D12" s="389"/>
      <c r="E12" s="393"/>
    </row>
    <row r="13" spans="2:6" ht="15.75" thickBot="1">
      <c r="B13" s="350"/>
      <c r="C13" s="355"/>
      <c r="D13" s="389"/>
      <c r="E13" s="394"/>
    </row>
    <row r="14" spans="2:6" ht="15.75" thickBot="1">
      <c r="B14" s="350"/>
      <c r="C14" s="356"/>
      <c r="D14" s="389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9" t="s">
        <v>64</v>
      </c>
      <c r="B86" s="360"/>
      <c r="C86" s="360"/>
      <c r="D86" s="361"/>
      <c r="E86" s="37" t="s">
        <v>30</v>
      </c>
    </row>
    <row r="87" spans="1:7" ht="15.75" customHeight="1">
      <c r="A87" s="362" t="s">
        <v>26</v>
      </c>
      <c r="B87" s="380" t="s">
        <v>147</v>
      </c>
      <c r="C87" s="397"/>
      <c r="D87" s="398"/>
      <c r="E87" s="38">
        <v>1</v>
      </c>
    </row>
    <row r="88" spans="1:7">
      <c r="A88" s="363"/>
      <c r="B88" s="382" t="s">
        <v>148</v>
      </c>
      <c r="C88" s="396"/>
      <c r="D88" s="383"/>
      <c r="E88" s="39">
        <v>2</v>
      </c>
    </row>
    <row r="89" spans="1:7" ht="15.75" thickBot="1">
      <c r="A89" s="364"/>
      <c r="B89" s="384" t="s">
        <v>149</v>
      </c>
      <c r="C89" s="395"/>
      <c r="D89" s="385"/>
      <c r="E89" s="40">
        <v>3</v>
      </c>
    </row>
    <row r="90" spans="1:7" ht="15.75" thickBot="1"/>
    <row r="91" spans="1:7" ht="30.75" customHeight="1" thickBot="1">
      <c r="A91" s="378" t="s">
        <v>56</v>
      </c>
      <c r="B91" s="379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0" t="s">
        <v>155</v>
      </c>
      <c r="B92" s="371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7" t="s">
        <v>2</v>
      </c>
      <c r="C6" s="410" t="s">
        <v>84</v>
      </c>
      <c r="D6" s="411"/>
      <c r="E6" s="399" t="s">
        <v>85</v>
      </c>
      <c r="F6" s="416"/>
      <c r="G6" s="416"/>
      <c r="H6" s="416"/>
      <c r="I6" s="416"/>
      <c r="J6" s="416"/>
      <c r="K6" s="416"/>
      <c r="L6" s="416"/>
      <c r="M6" s="416"/>
      <c r="N6" s="400"/>
      <c r="O6" s="399" t="s">
        <v>86</v>
      </c>
      <c r="P6" s="400"/>
    </row>
    <row r="7" spans="2:16" ht="15.75" thickBot="1">
      <c r="B7" s="408"/>
      <c r="C7" s="412"/>
      <c r="D7" s="413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9"/>
      <c r="C8" s="414"/>
      <c r="D8" s="415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4" t="s">
        <v>116</v>
      </c>
      <c r="C15" s="405"/>
      <c r="D15" s="406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1" t="s">
        <v>120</v>
      </c>
      <c r="C16" s="402"/>
      <c r="D16" s="403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1" t="s">
        <v>121</v>
      </c>
      <c r="C17" s="402"/>
      <c r="D17" s="403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Applied Mathematics</v>
      </c>
    </row>
    <row r="4" spans="2:10">
      <c r="B4" s="1"/>
      <c r="C4" s="3" t="s">
        <v>1</v>
      </c>
      <c r="D4" s="131">
        <f>'CO_attainment for Indirect'!D5</f>
        <v>17301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19" t="s">
        <v>157</v>
      </c>
      <c r="D8" s="420"/>
      <c r="E8" s="420"/>
      <c r="F8" s="420"/>
      <c r="G8" s="420"/>
      <c r="H8" s="420"/>
      <c r="I8" s="420"/>
      <c r="J8" s="421"/>
    </row>
    <row r="9" spans="2:10" ht="15.75" thickBot="1">
      <c r="C9" s="422" t="s">
        <v>78</v>
      </c>
      <c r="D9" s="423"/>
      <c r="E9" s="423"/>
      <c r="F9" s="423"/>
      <c r="G9" s="423"/>
      <c r="H9" s="424"/>
      <c r="I9" s="425" t="s">
        <v>79</v>
      </c>
      <c r="J9" s="426"/>
    </row>
    <row r="10" spans="2:10" ht="15.75" thickBot="1">
      <c r="C10" s="429" t="s">
        <v>76</v>
      </c>
      <c r="D10" s="431" t="s">
        <v>71</v>
      </c>
      <c r="E10" s="432"/>
      <c r="F10" s="432"/>
      <c r="G10" s="433"/>
      <c r="H10" s="64" t="s">
        <v>72</v>
      </c>
      <c r="I10" s="427"/>
      <c r="J10" s="428"/>
    </row>
    <row r="11" spans="2:10" ht="45.75" customHeight="1" thickBot="1">
      <c r="C11" s="430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4" t="s">
        <v>80</v>
      </c>
      <c r="J11" s="435"/>
    </row>
    <row r="12" spans="2:10">
      <c r="C12" s="77" t="s">
        <v>17</v>
      </c>
      <c r="D12" s="74">
        <f>'CO_Attainment for Unit Tests'!D100</f>
        <v>0</v>
      </c>
      <c r="E12" s="65">
        <f>'CO_attain_MicroP_PR-TW_ESE'!C101</f>
        <v>0</v>
      </c>
      <c r="F12" s="65">
        <f>'CO_attain_MicroP_PR-TW_ESE'!C100</f>
        <v>0</v>
      </c>
      <c r="G12" s="65">
        <f>'CO_attain_MicroP_PR-TW_ESE'!C102</f>
        <v>0</v>
      </c>
      <c r="H12" s="66">
        <f>'CO_attainment for ESEBoard Exam'!C100</f>
        <v>3</v>
      </c>
      <c r="I12" s="436">
        <f>'CO_attainment for Indirect'!C92</f>
        <v>3</v>
      </c>
      <c r="J12" s="437"/>
    </row>
    <row r="13" spans="2:10">
      <c r="C13" s="78" t="s">
        <v>19</v>
      </c>
      <c r="D13" s="75">
        <f>'CO_Attainment for Unit Tests'!E100</f>
        <v>0</v>
      </c>
      <c r="E13" s="67">
        <f>$E12</f>
        <v>0</v>
      </c>
      <c r="F13" s="67">
        <f>$F12</f>
        <v>0</v>
      </c>
      <c r="G13" s="67">
        <f>$G12</f>
        <v>0</v>
      </c>
      <c r="H13" s="68">
        <f>$H12</f>
        <v>3</v>
      </c>
      <c r="I13" s="417">
        <f>$I12</f>
        <v>3</v>
      </c>
      <c r="J13" s="418"/>
    </row>
    <row r="14" spans="2:10">
      <c r="C14" s="78" t="s">
        <v>18</v>
      </c>
      <c r="D14" s="75">
        <f>'CO_Attainment for Unit Tests'!F100</f>
        <v>0</v>
      </c>
      <c r="E14" s="67">
        <f>$E13</f>
        <v>0</v>
      </c>
      <c r="F14" s="67">
        <f>$F13</f>
        <v>0</v>
      </c>
      <c r="G14" s="67">
        <f>$G13</f>
        <v>0</v>
      </c>
      <c r="H14" s="68">
        <f>$H13</f>
        <v>3</v>
      </c>
      <c r="I14" s="417">
        <f t="shared" ref="I14:I17" si="0">$I13</f>
        <v>3</v>
      </c>
      <c r="J14" s="418"/>
    </row>
    <row r="15" spans="2:10">
      <c r="C15" s="78" t="s">
        <v>32</v>
      </c>
      <c r="D15" s="75">
        <f>'CO_Attainment for Unit Tests'!G100</f>
        <v>0</v>
      </c>
      <c r="E15" s="67">
        <f>$E14</f>
        <v>0</v>
      </c>
      <c r="F15" s="67">
        <f>$F14</f>
        <v>0</v>
      </c>
      <c r="G15" s="67">
        <f>$G14</f>
        <v>0</v>
      </c>
      <c r="H15" s="68">
        <f>$H14</f>
        <v>3</v>
      </c>
      <c r="I15" s="417">
        <f t="shared" si="0"/>
        <v>3</v>
      </c>
      <c r="J15" s="418"/>
    </row>
    <row r="16" spans="2:10">
      <c r="C16" s="78" t="s">
        <v>39</v>
      </c>
      <c r="D16" s="75">
        <f>'CO_Attainment for Unit Tests'!H100</f>
        <v>0</v>
      </c>
      <c r="E16" s="67">
        <f>$E15</f>
        <v>0</v>
      </c>
      <c r="F16" s="67">
        <f>$F15</f>
        <v>0</v>
      </c>
      <c r="G16" s="67">
        <f>$G15</f>
        <v>0</v>
      </c>
      <c r="H16" s="68">
        <f>$H15</f>
        <v>3</v>
      </c>
      <c r="I16" s="417">
        <f t="shared" si="0"/>
        <v>3</v>
      </c>
      <c r="J16" s="418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0</v>
      </c>
      <c r="F17" s="69">
        <f>$F16</f>
        <v>0</v>
      </c>
      <c r="G17" s="69">
        <f>$G16</f>
        <v>0</v>
      </c>
      <c r="H17" s="70">
        <f>$H16</f>
        <v>3</v>
      </c>
      <c r="I17" s="417">
        <f t="shared" si="0"/>
        <v>3</v>
      </c>
      <c r="J17" s="418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0</v>
      </c>
      <c r="F18" s="65">
        <f t="shared" si="1"/>
        <v>0</v>
      </c>
      <c r="G18" s="65">
        <f t="shared" si="1"/>
        <v>0</v>
      </c>
      <c r="H18" s="66">
        <f t="shared" si="1"/>
        <v>3</v>
      </c>
      <c r="I18" s="436">
        <f t="shared" si="1"/>
        <v>3</v>
      </c>
      <c r="J18" s="437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9">
        <v>100</v>
      </c>
      <c r="J19" s="440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</v>
      </c>
      <c r="F20" s="76">
        <f t="shared" si="2"/>
        <v>0</v>
      </c>
      <c r="G20" s="76">
        <f t="shared" si="2"/>
        <v>0</v>
      </c>
      <c r="H20" s="76">
        <f t="shared" si="2"/>
        <v>1.8</v>
      </c>
      <c r="I20" s="441">
        <f t="shared" si="2"/>
        <v>3</v>
      </c>
      <c r="J20" s="442">
        <f t="shared" si="2"/>
        <v>0</v>
      </c>
    </row>
    <row r="21" spans="3:10" ht="48" customHeight="1" thickBot="1">
      <c r="C21" s="443" t="s">
        <v>77</v>
      </c>
      <c r="D21" s="443"/>
      <c r="E21" s="443"/>
      <c r="F21" s="443"/>
      <c r="G21" s="443"/>
      <c r="H21" s="81">
        <f>SUM(D20:H20)</f>
        <v>1.8</v>
      </c>
      <c r="I21" s="82" t="s">
        <v>82</v>
      </c>
      <c r="J21" s="81">
        <f>I20</f>
        <v>3</v>
      </c>
    </row>
    <row r="22" spans="3:10" ht="22.5" customHeight="1" thickBot="1">
      <c r="C22" s="443" t="s">
        <v>81</v>
      </c>
      <c r="D22" s="443"/>
      <c r="E22" s="443"/>
      <c r="F22" s="443"/>
      <c r="G22" s="443"/>
      <c r="H22" s="83">
        <v>0.8</v>
      </c>
      <c r="I22" s="132" t="s">
        <v>74</v>
      </c>
      <c r="J22" s="83">
        <v>0.2</v>
      </c>
    </row>
    <row r="23" spans="3:10" ht="45" customHeight="1" thickBot="1">
      <c r="C23" s="443" t="s">
        <v>73</v>
      </c>
      <c r="D23" s="443"/>
      <c r="E23" s="443"/>
      <c r="F23" s="443"/>
      <c r="G23" s="443"/>
      <c r="H23" s="84">
        <f>0.8*H21</f>
        <v>1.4400000000000002</v>
      </c>
      <c r="I23" s="82" t="s">
        <v>83</v>
      </c>
      <c r="J23" s="132">
        <f>0.2*J21</f>
        <v>0.60000000000000009</v>
      </c>
    </row>
    <row r="24" spans="3:10" ht="25.5" customHeight="1" thickBot="1">
      <c r="C24" s="438" t="s">
        <v>144</v>
      </c>
      <c r="D24" s="438"/>
      <c r="E24" s="438"/>
      <c r="F24" s="438"/>
      <c r="G24" s="438"/>
      <c r="H24" s="438"/>
      <c r="I24" s="102">
        <f>ROUNDUP(H23+J23,2)</f>
        <v>2.04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Applied Mathematics</v>
      </c>
    </row>
    <row r="4" spans="2:11">
      <c r="B4" s="1"/>
      <c r="C4" s="3" t="s">
        <v>1</v>
      </c>
      <c r="D4" s="135">
        <f>'CO_attainment for Indirect'!D5</f>
        <v>17301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5" t="s">
        <v>172</v>
      </c>
      <c r="D8" s="466"/>
      <c r="E8" s="468" t="s">
        <v>165</v>
      </c>
      <c r="F8" s="468"/>
      <c r="G8" s="468"/>
      <c r="H8" s="141" t="s">
        <v>170</v>
      </c>
      <c r="I8" s="141" t="s">
        <v>69</v>
      </c>
      <c r="J8" s="141" t="s">
        <v>164</v>
      </c>
      <c r="K8" s="472" t="s">
        <v>171</v>
      </c>
    </row>
    <row r="9" spans="2:11" ht="30.75" thickBot="1">
      <c r="B9" s="1"/>
      <c r="C9" s="298"/>
      <c r="D9" s="467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3"/>
    </row>
    <row r="10" spans="2:11" ht="19.5" customHeight="1">
      <c r="B10" s="1"/>
      <c r="C10" s="474" t="s">
        <v>173</v>
      </c>
      <c r="D10" s="365"/>
      <c r="E10" s="468">
        <v>20</v>
      </c>
      <c r="F10" s="468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5" t="s">
        <v>174</v>
      </c>
      <c r="D11" s="284"/>
      <c r="E11" s="476">
        <f>(E10/$K10)*100</f>
        <v>13.333333333333334</v>
      </c>
      <c r="F11" s="477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69" t="s">
        <v>157</v>
      </c>
      <c r="D15" s="470"/>
      <c r="E15" s="470"/>
      <c r="F15" s="470"/>
      <c r="G15" s="470"/>
      <c r="H15" s="470"/>
      <c r="I15" s="470"/>
      <c r="J15" s="471"/>
    </row>
    <row r="16" spans="2:11" ht="15.75" thickBot="1">
      <c r="C16" s="460" t="s">
        <v>78</v>
      </c>
      <c r="D16" s="461"/>
      <c r="E16" s="461"/>
      <c r="F16" s="461"/>
      <c r="G16" s="461"/>
      <c r="H16" s="462"/>
      <c r="I16" s="450" t="s">
        <v>79</v>
      </c>
      <c r="J16" s="451"/>
    </row>
    <row r="17" spans="3:10" ht="15.75" thickBot="1">
      <c r="C17" s="463" t="s">
        <v>76</v>
      </c>
      <c r="D17" s="160"/>
      <c r="E17" s="162" t="s">
        <v>71</v>
      </c>
      <c r="F17" s="161"/>
      <c r="G17" s="169"/>
      <c r="H17" s="167" t="s">
        <v>72</v>
      </c>
      <c r="I17" s="452"/>
      <c r="J17" s="453"/>
    </row>
    <row r="18" spans="3:10" ht="57.75" customHeight="1" thickBot="1">
      <c r="C18" s="464"/>
      <c r="D18" s="137" t="s">
        <v>66</v>
      </c>
      <c r="E18" s="138" t="s">
        <v>67</v>
      </c>
      <c r="F18" s="138" t="s">
        <v>273</v>
      </c>
      <c r="G18" s="170" t="s">
        <v>69</v>
      </c>
      <c r="H18" s="168" t="s">
        <v>70</v>
      </c>
      <c r="I18" s="454" t="s">
        <v>80</v>
      </c>
      <c r="J18" s="455"/>
    </row>
    <row r="19" spans="3:10">
      <c r="C19" s="139" t="s">
        <v>17</v>
      </c>
      <c r="D19" s="140">
        <f>'CO_Attainment for Unit Tests'!D100</f>
        <v>0</v>
      </c>
      <c r="E19" s="141">
        <f>'CO_attain_MicroP_PR-TW_ESE'!C101</f>
        <v>0</v>
      </c>
      <c r="F19" s="141">
        <f>'CO_attain_MicroP_PR-TW_ESE'!C100</f>
        <v>0</v>
      </c>
      <c r="G19" s="141">
        <f>'CO_attain_MicroP_PR-TW_ESE'!C102</f>
        <v>0</v>
      </c>
      <c r="H19" s="142">
        <f>'CO_attainment for ESEBoard Exam'!C100</f>
        <v>3</v>
      </c>
      <c r="I19" s="444">
        <f>'CO_attainment for Indirect'!C92</f>
        <v>3</v>
      </c>
      <c r="J19" s="445"/>
    </row>
    <row r="20" spans="3:10">
      <c r="C20" s="143" t="s">
        <v>19</v>
      </c>
      <c r="D20" s="144">
        <f>'CO_Attainment for Unit Tests'!E100</f>
        <v>0</v>
      </c>
      <c r="E20" s="145">
        <f>$E19</f>
        <v>0</v>
      </c>
      <c r="F20" s="145">
        <f>$F19</f>
        <v>0</v>
      </c>
      <c r="G20" s="145">
        <f>$G19</f>
        <v>0</v>
      </c>
      <c r="H20" s="146">
        <f>$H19</f>
        <v>3</v>
      </c>
      <c r="I20" s="456">
        <f>$I19</f>
        <v>3</v>
      </c>
      <c r="J20" s="457"/>
    </row>
    <row r="21" spans="3:10">
      <c r="C21" s="143" t="s">
        <v>18</v>
      </c>
      <c r="D21" s="144">
        <f>'CO_Attainment for Unit Tests'!F100</f>
        <v>0</v>
      </c>
      <c r="E21" s="145">
        <f>$E20</f>
        <v>0</v>
      </c>
      <c r="F21" s="145">
        <f>$F20</f>
        <v>0</v>
      </c>
      <c r="G21" s="145">
        <f>$G20</f>
        <v>0</v>
      </c>
      <c r="H21" s="146">
        <f>$H20</f>
        <v>3</v>
      </c>
      <c r="I21" s="456">
        <f t="shared" ref="I21:I24" si="0">$I20</f>
        <v>3</v>
      </c>
      <c r="J21" s="457"/>
    </row>
    <row r="22" spans="3:10">
      <c r="C22" s="143" t="s">
        <v>32</v>
      </c>
      <c r="D22" s="144">
        <f>'CO_Attainment for Unit Tests'!G100</f>
        <v>0</v>
      </c>
      <c r="E22" s="145">
        <f>$E21</f>
        <v>0</v>
      </c>
      <c r="F22" s="145">
        <f>$F21</f>
        <v>0</v>
      </c>
      <c r="G22" s="145">
        <f>$G21</f>
        <v>0</v>
      </c>
      <c r="H22" s="146">
        <f>$H21</f>
        <v>3</v>
      </c>
      <c r="I22" s="456">
        <f t="shared" si="0"/>
        <v>3</v>
      </c>
      <c r="J22" s="457"/>
    </row>
    <row r="23" spans="3:10">
      <c r="C23" s="143" t="s">
        <v>39</v>
      </c>
      <c r="D23" s="144">
        <f>'CO_Attainment for Unit Tests'!H100</f>
        <v>0</v>
      </c>
      <c r="E23" s="145">
        <f>$E22</f>
        <v>0</v>
      </c>
      <c r="F23" s="145">
        <f>$F22</f>
        <v>0</v>
      </c>
      <c r="G23" s="145">
        <f>$G22</f>
        <v>0</v>
      </c>
      <c r="H23" s="146">
        <f>$H22</f>
        <v>3</v>
      </c>
      <c r="I23" s="456">
        <f t="shared" si="0"/>
        <v>3</v>
      </c>
      <c r="J23" s="457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0</v>
      </c>
      <c r="F24" s="149">
        <f>$F23</f>
        <v>0</v>
      </c>
      <c r="G24" s="149">
        <f>$G23</f>
        <v>0</v>
      </c>
      <c r="H24" s="150">
        <f>$H23</f>
        <v>3</v>
      </c>
      <c r="I24" s="456">
        <f t="shared" si="0"/>
        <v>3</v>
      </c>
      <c r="J24" s="457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0</v>
      </c>
      <c r="F25" s="141">
        <f t="shared" si="1"/>
        <v>0</v>
      </c>
      <c r="G25" s="141">
        <f t="shared" si="1"/>
        <v>0</v>
      </c>
      <c r="H25" s="142">
        <f t="shared" si="1"/>
        <v>3</v>
      </c>
      <c r="I25" s="444">
        <f t="shared" si="1"/>
        <v>3</v>
      </c>
      <c r="J25" s="445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6">
        <v>100</v>
      </c>
      <c r="J26" s="447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</v>
      </c>
      <c r="F27" s="171">
        <f t="shared" si="2"/>
        <v>0</v>
      </c>
      <c r="G27" s="171">
        <f t="shared" si="2"/>
        <v>0</v>
      </c>
      <c r="H27" s="171">
        <f t="shared" si="2"/>
        <v>1.4</v>
      </c>
      <c r="I27" s="448">
        <f>I25*I26/100</f>
        <v>3</v>
      </c>
      <c r="J27" s="449"/>
    </row>
    <row r="28" spans="3:10" ht="30" customHeight="1" thickBot="1">
      <c r="C28" s="458" t="s">
        <v>77</v>
      </c>
      <c r="D28" s="458"/>
      <c r="E28" s="458"/>
      <c r="F28" s="458"/>
      <c r="G28" s="458"/>
      <c r="H28" s="172">
        <f>SUM(D27:H27)</f>
        <v>1.4</v>
      </c>
      <c r="I28" s="154" t="s">
        <v>82</v>
      </c>
      <c r="J28" s="153">
        <f>I27</f>
        <v>3</v>
      </c>
    </row>
    <row r="29" spans="3:10" ht="15.75" thickBot="1">
      <c r="C29" s="458" t="s">
        <v>81</v>
      </c>
      <c r="D29" s="458"/>
      <c r="E29" s="458"/>
      <c r="F29" s="458"/>
      <c r="G29" s="458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8" t="s">
        <v>73</v>
      </c>
      <c r="D30" s="458"/>
      <c r="E30" s="458"/>
      <c r="F30" s="458"/>
      <c r="G30" s="458"/>
      <c r="H30" s="172">
        <f>0.8*H28</f>
        <v>1.1199999999999999</v>
      </c>
      <c r="I30" s="154" t="s">
        <v>83</v>
      </c>
      <c r="J30" s="156">
        <f>0.2*J28</f>
        <v>0.60000000000000009</v>
      </c>
    </row>
    <row r="31" spans="3:10" ht="25.5" customHeight="1" thickBot="1">
      <c r="C31" s="459" t="s">
        <v>129</v>
      </c>
      <c r="D31" s="459"/>
      <c r="E31" s="459"/>
      <c r="F31" s="459"/>
      <c r="G31" s="459"/>
      <c r="H31" s="459"/>
      <c r="I31" s="157">
        <f>ROUNDUP(H30+J30,2)</f>
        <v>1.72</v>
      </c>
      <c r="J31" s="158"/>
    </row>
    <row r="37" spans="5:9">
      <c r="E37" s="43"/>
      <c r="F37" s="43"/>
      <c r="G37" s="43" t="s">
        <v>274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Applied Mathematics</v>
      </c>
    </row>
    <row r="3" spans="2:15">
      <c r="C3" s="3" t="s">
        <v>1</v>
      </c>
      <c r="D3" s="99">
        <f>'Overall CO attainment'!D4</f>
        <v>17301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8" t="s">
        <v>2</v>
      </c>
      <c r="C9" s="261" t="s">
        <v>84</v>
      </c>
      <c r="D9" s="262"/>
      <c r="E9" s="267" t="s">
        <v>85</v>
      </c>
      <c r="F9" s="268"/>
      <c r="G9" s="268"/>
      <c r="H9" s="268"/>
      <c r="I9" s="268"/>
      <c r="J9" s="268"/>
      <c r="K9" s="269"/>
      <c r="L9" s="267" t="s">
        <v>86</v>
      </c>
      <c r="M9" s="268"/>
    </row>
    <row r="10" spans="2:15" ht="15.75" customHeight="1" thickBot="1">
      <c r="B10" s="259"/>
      <c r="C10" s="263"/>
      <c r="D10" s="26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0"/>
      <c r="C11" s="265"/>
      <c r="D11" s="26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8" t="s">
        <v>156</v>
      </c>
      <c r="C17" s="479"/>
      <c r="D17" s="480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1" t="s">
        <v>159</v>
      </c>
      <c r="C18" s="482"/>
      <c r="D18" s="483"/>
      <c r="E18" s="119">
        <f>ROUNDUP(('Overall CO attainment'!I31*E17)/3,2)</f>
        <v>0.92</v>
      </c>
      <c r="F18" s="119">
        <f>ROUNDUP(('Overall CO attainment'!I31*F17)/3,2)</f>
        <v>1.5</v>
      </c>
      <c r="G18" s="119">
        <f>ROUNDUP(('Overall CO attainment'!I31*G17)/3,2)</f>
        <v>1.04</v>
      </c>
      <c r="H18" s="119">
        <f>ROUNDUP(('Overall CO attainment'!I31*H17)/3,2)</f>
        <v>0.92</v>
      </c>
      <c r="I18" s="119">
        <f>ROUNDUP(('Overall CO attainment'!I31*I17)/3,2)</f>
        <v>0.57999999999999996</v>
      </c>
      <c r="J18" s="119">
        <f>ROUNDUP(('Overall CO attainment'!I31*J17)/3,2)</f>
        <v>1.04</v>
      </c>
      <c r="K18" s="119">
        <f>ROUNDUP(('Overall CO attainment'!I31*K17)/3,2)</f>
        <v>1.1499999999999999</v>
      </c>
      <c r="L18" s="119">
        <f>ROUNDUP(('Overall CO attainment'!I31*L17)/3,2)</f>
        <v>1.1499999999999999</v>
      </c>
      <c r="M18" s="119">
        <f>ROUNDUP(('Overall CO attainment'!I31*M17)/3,2)</f>
        <v>1.1499999999999999</v>
      </c>
    </row>
    <row r="19" spans="2:13" ht="15.75" hidden="1" customHeight="1" thickBot="1">
      <c r="B19" s="481" t="s">
        <v>121</v>
      </c>
      <c r="C19" s="482"/>
      <c r="D19" s="483"/>
      <c r="E19" s="119">
        <f>ROUNDUP((E18/3)*100,2)</f>
        <v>30.67</v>
      </c>
      <c r="F19" s="119">
        <f t="shared" ref="F19:M19" si="1">ROUNDUP((F18/3)*100,2)</f>
        <v>50</v>
      </c>
      <c r="G19" s="119">
        <f t="shared" si="1"/>
        <v>34.669999999999995</v>
      </c>
      <c r="H19" s="119">
        <f t="shared" si="1"/>
        <v>30.67</v>
      </c>
      <c r="I19" s="119">
        <f t="shared" si="1"/>
        <v>19.34</v>
      </c>
      <c r="J19" s="119">
        <f t="shared" si="1"/>
        <v>34.669999999999995</v>
      </c>
      <c r="K19" s="119">
        <f t="shared" si="1"/>
        <v>38.339999999999996</v>
      </c>
      <c r="L19" s="133">
        <f t="shared" ref="L19" si="2">ROUNDUP(AVERAGE(L14:L18),2)</f>
        <v>1.83</v>
      </c>
      <c r="M19" s="119">
        <f t="shared" si="1"/>
        <v>38.339999999999996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2020-07-30T10:18:02Z</dcterms:modified>
</cp:coreProperties>
</file>