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 codeName="{899C9086-67A9-5B14-2C2D-5A8001700F7D}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cpms-my.sharepoint.com/personal/adouglas_icpms_com/Documents/Expenses/"/>
    </mc:Choice>
  </mc:AlternateContent>
  <xr:revisionPtr revIDLastSave="2492" documentId="13_ncr:1_{43765F39-3993-47BD-8EE7-E8E0EE925593}" xr6:coauthVersionLast="47" xr6:coauthVersionMax="47" xr10:uidLastSave="{DAA36B10-F599-4BB4-9415-FFE0BA44D8A1}"/>
  <bookViews>
    <workbookView xWindow="-108" yWindow="-108" windowWidth="30936" windowHeight="16776" xr2:uid="{A11000DD-0583-495B-8170-82BEC401B7E8}"/>
  </bookViews>
  <sheets>
    <sheet name="Expense Logging" sheetId="1" r:id="rId1"/>
  </sheets>
  <functionGroups builtInGroupCount="19"/>
  <definedNames>
    <definedName name="_xleta.SUM" hidden="1" xlm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 l="1"/>
  <c r="G5" i="1"/>
  <c r="G4" i="1"/>
  <c r="G3" i="1"/>
  <c r="I6" i="1"/>
  <c r="I5" i="1"/>
  <c r="I4" i="1"/>
  <c r="I3" i="1"/>
  <c r="C7" i="1"/>
  <c r="C6" i="1"/>
  <c r="C5" i="1"/>
  <c r="C4" i="1"/>
  <c r="H6" i="1"/>
  <c r="H5" i="1"/>
  <c r="H4" i="1"/>
  <c r="H3" i="1"/>
  <c r="B6" i="1" l="1"/>
  <c r="B7" i="1"/>
  <c r="B5" i="1"/>
  <c r="B4" i="1"/>
  <c r="B3" i="1"/>
</calcChain>
</file>

<file path=xl/sharedStrings.xml><?xml version="1.0" encoding="utf-8"?>
<sst xmlns="http://schemas.openxmlformats.org/spreadsheetml/2006/main" count="482" uniqueCount="152">
  <si>
    <t>Date Submitted</t>
  </si>
  <si>
    <t>Week Number</t>
  </si>
  <si>
    <t>Expense Report Title</t>
  </si>
  <si>
    <t>Expensify Total</t>
  </si>
  <si>
    <t>ESL Total</t>
  </si>
  <si>
    <t>Difference</t>
  </si>
  <si>
    <t>EUR</t>
  </si>
  <si>
    <t>Fees</t>
  </si>
  <si>
    <t>Mileage</t>
  </si>
  <si>
    <t>Currency</t>
  </si>
  <si>
    <t>Totals</t>
  </si>
  <si>
    <t>Expensify</t>
  </si>
  <si>
    <t>ESL</t>
  </si>
  <si>
    <t>Status</t>
  </si>
  <si>
    <t>To be Paid</t>
  </si>
  <si>
    <t>Total</t>
  </si>
  <si>
    <t>Paid so far</t>
  </si>
  <si>
    <t>Settings</t>
  </si>
  <si>
    <t>Auto Send</t>
  </si>
  <si>
    <t>No</t>
  </si>
  <si>
    <t>Reset</t>
  </si>
  <si>
    <t>Auto Run</t>
  </si>
  <si>
    <t>Redownload</t>
  </si>
  <si>
    <t>Create Email</t>
  </si>
  <si>
    <t>Yes</t>
  </si>
  <si>
    <t>Close Report</t>
  </si>
  <si>
    <t>Report ID</t>
  </si>
  <si>
    <t>Report</t>
  </si>
  <si>
    <t>pdf</t>
  </si>
  <si>
    <t>R00OsJdrSN8Q</t>
  </si>
  <si>
    <t>BGI - Bayreuth</t>
  </si>
  <si>
    <t>Link</t>
  </si>
  <si>
    <t>R008vY92S9tZ</t>
  </si>
  <si>
    <t>Mobile Bills</t>
  </si>
  <si>
    <t>R00SvwAL2lDd</t>
  </si>
  <si>
    <t>Heraeus</t>
  </si>
  <si>
    <t>R00FD6chowKl</t>
  </si>
  <si>
    <t>DLR</t>
  </si>
  <si>
    <t>R00R9td7XHix</t>
  </si>
  <si>
    <t>R00BUZVCSjOY</t>
  </si>
  <si>
    <t>UK Office</t>
  </si>
  <si>
    <t>R00CVzCjIrNf</t>
  </si>
  <si>
    <t>Lyon Demo Install</t>
  </si>
  <si>
    <t>R00C8D4msXAi</t>
  </si>
  <si>
    <t>Pau Demo and Rennes</t>
  </si>
  <si>
    <t>R00dxpEF444g</t>
  </si>
  <si>
    <t>Sorbonne</t>
  </si>
  <si>
    <t>R00ekHw4Cck6</t>
  </si>
  <si>
    <t>Jagiellonski</t>
  </si>
  <si>
    <t>R00KpRoWBOy3</t>
  </si>
  <si>
    <t>Lyon - Installation</t>
  </si>
  <si>
    <t>R00TKegRndJ1</t>
  </si>
  <si>
    <t>Bayer Stage Replacement</t>
  </si>
  <si>
    <t>R00YtGXfpEcO</t>
  </si>
  <si>
    <t>Analytica</t>
  </si>
  <si>
    <t>R007e6jt1nya</t>
  </si>
  <si>
    <t>Mobile Bills and Supplies</t>
  </si>
  <si>
    <t>R00ELRfRQjFO</t>
  </si>
  <si>
    <t>Service - Muenster</t>
  </si>
  <si>
    <t>R0036j9IG2qq</t>
  </si>
  <si>
    <t>Bayer - Berlin</t>
  </si>
  <si>
    <t>R00PnsAwGcJp</t>
  </si>
  <si>
    <t>R00W6oSQgLXS</t>
  </si>
  <si>
    <t>Uni Muenster - imageBIO Installation</t>
  </si>
  <si>
    <t>R00bjFC6rfxp</t>
  </si>
  <si>
    <t>R00e8ivsbTUk</t>
  </si>
  <si>
    <t>R00NcVd6T3Is</t>
  </si>
  <si>
    <t>University of Jagiellonski, Poland</t>
  </si>
  <si>
    <t>R007dmY2r9P7</t>
  </si>
  <si>
    <t>TLDA, Weimar - PC Replacement</t>
  </si>
  <si>
    <t>R00SQaSdLYD4</t>
  </si>
  <si>
    <t>R00YBMHCL8K2</t>
  </si>
  <si>
    <t>NHM, Stockholm - PM</t>
  </si>
  <si>
    <t>R00ak1Uj01NU</t>
  </si>
  <si>
    <t>Uni Graz - Optics Replacement</t>
  </si>
  <si>
    <t>R00KzdE0eO6l</t>
  </si>
  <si>
    <t>DB Railcard and Supplies and Mobile Bills</t>
  </si>
  <si>
    <t>R00QMEZTg2vj</t>
  </si>
  <si>
    <t>AGH, Krakow</t>
  </si>
  <si>
    <t>R00Zx4cZ1AD7</t>
  </si>
  <si>
    <t>Mainz - Stage Replacement</t>
  </si>
  <si>
    <t>R00XNhsNvbyM</t>
  </si>
  <si>
    <t>Bayer - Cup Wiring Replacement</t>
  </si>
  <si>
    <t>R00EvQrxcvt5</t>
  </si>
  <si>
    <t>Uni of Rennes</t>
  </si>
  <si>
    <t>R009vm4wdYQx</t>
  </si>
  <si>
    <t>R00UjyPcJVtw</t>
  </si>
  <si>
    <t>Gemlab, Luzern</t>
  </si>
  <si>
    <t>R00LGT9S4Xg7</t>
  </si>
  <si>
    <t>EWLA Conference</t>
  </si>
  <si>
    <t>R00FmS38uCge</t>
  </si>
  <si>
    <t>EuroFins</t>
  </si>
  <si>
    <t>Reimbursed</t>
  </si>
  <si>
    <t>3D Printer</t>
  </si>
  <si>
    <t>Service</t>
  </si>
  <si>
    <t>Estimated bonus</t>
  </si>
  <si>
    <t>Other</t>
  </si>
  <si>
    <t>Expense Type</t>
  </si>
  <si>
    <t>Upgrade</t>
  </si>
  <si>
    <t>Update Only</t>
  </si>
  <si>
    <t>Install</t>
  </si>
  <si>
    <t>FOR, Zurich</t>
  </si>
  <si>
    <t>Submitted</t>
  </si>
  <si>
    <t>R00BYpoiMLT2</t>
  </si>
  <si>
    <t>Muenster</t>
  </si>
  <si>
    <t>R00I6Ej6LlJr</t>
  </si>
  <si>
    <t>Office - Tools and Visa</t>
  </si>
  <si>
    <t>R00LbDu9SAtP</t>
  </si>
  <si>
    <t>EWLA Conference 2024</t>
  </si>
  <si>
    <t>R00ducUFZrNT</t>
  </si>
  <si>
    <t>Office - Tools, Supplies</t>
  </si>
  <si>
    <t>R00Tyi7pD88N</t>
  </si>
  <si>
    <t>R00b5FieCjxk</t>
  </si>
  <si>
    <t>PRL, India</t>
  </si>
  <si>
    <t>R00XY7sUMnPg</t>
  </si>
  <si>
    <t>BGI, Bayreuth</t>
  </si>
  <si>
    <t>R00Z5MTTqan0</t>
  </si>
  <si>
    <t>Office - Huntingdon</t>
  </si>
  <si>
    <t>R00CrkETOvHb</t>
  </si>
  <si>
    <t>Schott + Uni Mainz</t>
  </si>
  <si>
    <t>R00ZBuVhgXk5</t>
  </si>
  <si>
    <t>Muenster Uni</t>
  </si>
  <si>
    <t>R00KVX6EJzHV</t>
  </si>
  <si>
    <t>Bayer, Berlin</t>
  </si>
  <si>
    <t>R00P0xKukeeu</t>
  </si>
  <si>
    <t>Upcoming Flights</t>
  </si>
  <si>
    <t>R00dfVXcQ9h7</t>
  </si>
  <si>
    <t>R00d4ONHSja9</t>
  </si>
  <si>
    <t>R0075ZPRlwM5</t>
  </si>
  <si>
    <t>TU Wien &amp; Leoben</t>
  </si>
  <si>
    <t>R003PxUuihA2</t>
  </si>
  <si>
    <t>Czech Academy GEO</t>
  </si>
  <si>
    <t>R00AYPo6Tv6d</t>
  </si>
  <si>
    <t>Huntingdon - 3D Printer</t>
  </si>
  <si>
    <t>R006e2f5Ui6t</t>
  </si>
  <si>
    <t>Mainz</t>
  </si>
  <si>
    <t>R00AZFUGhZDP</t>
  </si>
  <si>
    <t>ESL Huntingdon</t>
  </si>
  <si>
    <t>R00DfOwLCaGI</t>
  </si>
  <si>
    <t>Heidelberg Uni</t>
  </si>
  <si>
    <t>R00WGpm0GwCx</t>
  </si>
  <si>
    <t>R000m8DR30pX</t>
  </si>
  <si>
    <t>Atomki</t>
  </si>
  <si>
    <t>R00KqNT9xqxx</t>
  </si>
  <si>
    <t>R00Y5b2GB5d7</t>
  </si>
  <si>
    <t>Demo Lab</t>
  </si>
  <si>
    <t>R00DYTjLI4Bf</t>
  </si>
  <si>
    <t>R00XDiLxV3Gg</t>
  </si>
  <si>
    <t>R00V52CWS0Na</t>
  </si>
  <si>
    <t>Huntingdon - Apps</t>
  </si>
  <si>
    <t>Stop OneDrive</t>
  </si>
  <si>
    <t>R00W0lmfwbnb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</si>
</sst>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€-2]\ * #,##0.00_-;\-[$€-2]\ * #,##0.00_-;_-[$€-2]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06/relationships/vbaProject" Target="vbaProject.bin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236220</xdr:colOff>
          <xdr:row>1</xdr:row>
          <xdr:rowOff>106680</xdr:rowOff>
        </xdr:from>
        <xdr:to>
          <xdr:col>4</xdr:col>
          <xdr:colOff>1897380</xdr:colOff>
          <xdr:row>3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Aptos Narrow"/>
                </a:rPr>
                <a:t>Process Expenses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F1EA4-760A-4CBD-B3B0-4FCE3DDF461C}" name="Table1" displayName="Table1" ref="A9:N71" totalsRowShown="0" headerRowDxfId="15" dataDxfId="14">
  <autoFilter ref="A9:N71" xr:uid="{4FAF1EA4-760A-4CBD-B3B0-4FCE3DDF46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sortState xmlns:xlrd2="http://schemas.microsoft.com/office/spreadsheetml/2017/richdata2" ref="A10:N71">
    <sortCondition descending="1" ref="A10:A71"/>
  </sortState>
  <tableColumns count="14">
    <tableColumn id="1" xr3:uid="{1933B543-4F74-4237-BAB9-5698B3395184}" name="Date Submitted" dataDxfId="13"/>
    <tableColumn id="13" xr3:uid="{D65B624F-73CF-4EB1-BE81-E223BE736EC7}" name="Report ID" dataDxfId="12"/>
    <tableColumn id="2" xr3:uid="{2F09B201-5996-46AD-92AE-71E3583677D4}" name="Week Number" dataDxfId="11"/>
    <tableColumn id="14" xr3:uid="{53D88589-CF80-4860-866F-A06A3CBC82CA}" name="Expense Type" dataDxfId="10"/>
    <tableColumn id="3" xr3:uid="{54A322B0-80FD-42A8-99FD-FA234F697D71}" name="Expense Report Title" dataDxfId="9"/>
    <tableColumn id="4" xr3:uid="{90E49928-25AE-4E45-B6B4-2958E5B14E6A}" name="Expensify Total" dataDxfId="8"/>
    <tableColumn id="5" xr3:uid="{B647CA5F-660A-47B3-8AA2-9C9B4DC96722}" name="ESL Total" dataDxfId="7"/>
    <tableColumn id="6" xr3:uid="{7B216B92-1D20-4DF4-9D91-FDEADAC13B02}" name="Difference" dataDxfId="6"/>
    <tableColumn id="7" xr3:uid="{2A7A2661-AAE9-4DAA-A1FD-FD5B68F14BE9}" name="Fees" dataDxfId="5"/>
    <tableColumn id="8" xr3:uid="{A57AC50C-AD78-460F-AD5E-A383F97AE0E1}" name="Mileage" dataDxfId="4"/>
    <tableColumn id="9" xr3:uid="{9C80EBF8-DA5A-41B8-8370-E56CCEBFAB4E}" name="Currency" dataDxfId="3"/>
    <tableColumn id="10" xr3:uid="{3DFD89F5-84BF-412C-B0DC-D99FE042293C}" name="Status" dataDxfId="2"/>
    <tableColumn id="11" xr3:uid="{C912EBCD-085A-4E24-B146-4F817735FB25}" name="Report" dataDxfId="1" dataCellStyle="Hyperlink"/>
    <tableColumn id="12" xr3:uid="{8E3B4379-2E7E-43BE-B230-9A3D149D36BB}" name="pdf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2024/Week%2015%20-%20Analytica/Adam%20Douglas%20-%20Expense%20Report%20-%20Week%2015%20-%20Analytica.pdf" TargetMode="External"/><Relationship Id="rId117" Type="http://schemas.openxmlformats.org/officeDocument/2006/relationships/hyperlink" Target="file:///C:\Users\adamd\OneDrive%20-%20Elemental%20Scientific\Expenses\2025\Week%204%20-%20Upcoming%20Flights\Adam%20Douglas%20-%20Expense%20Report%20-%20Week%204%20-%20Upcoming%20Flights.xlsx" TargetMode="External"/><Relationship Id="rId21" Type="http://schemas.openxmlformats.org/officeDocument/2006/relationships/hyperlink" Target="2024/Week%2017%20-%20Lyon%20-%20Installation/Adam%20Douglas%20-%20Expense%20Report%20-%20Week%2017%20-%20Lyon%20-%20Installation.xlsx" TargetMode="External"/><Relationship Id="rId42" Type="http://schemas.openxmlformats.org/officeDocument/2006/relationships/hyperlink" Target="2024/Week%208%20-%20University%20of%20Jagiellonski,%20Poland/Adam%20Douglas%20-%20Expense%20Report%20-%20Week%208%20-%20University%20of%20Jagiellonski,%20Poland.pdf" TargetMode="External"/><Relationship Id="rId47" Type="http://schemas.openxmlformats.org/officeDocument/2006/relationships/hyperlink" Target="2024/Week%206%20-%20NHM,%20Stockholm%20-%20PM/Adam%20Douglas%20-%20Expense%20Report%20-%20Week%206%20-%20NHM,%20Stockholm%20-%20PM.xlsx" TargetMode="External"/><Relationship Id="rId63" Type="http://schemas.openxmlformats.org/officeDocument/2006/relationships/hyperlink" Target="2024/Week%2030%20-%20BGI%20-%20Bayreuth/Adam%20Douglas%20-%20Expense%20Report%20-%20Week%2030%20-%20BGI%20-%20Bayreuth.xlsx" TargetMode="External"/><Relationship Id="rId68" Type="http://schemas.openxmlformats.org/officeDocument/2006/relationships/hyperlink" Target="2024/Week%2028%20-%20Gemlab,%20Luzern/Adam%20Douglas%20-%20Expense%20Report%20-%20Week%2028%20-%20Gemlab,%20Luzern.pdf" TargetMode="External"/><Relationship Id="rId84" Type="http://schemas.openxmlformats.org/officeDocument/2006/relationships/hyperlink" Target="file:///D:\OneDrive\OneDrive%20-%20Elemental%20Scientific\Expenses\2024\Week%2039%20-%20Office%20-%20Huntingdon\Adam%20Douglas%20-%20Expense%20Report%20-%20Week%2039%20-%20Office%20-%20Huntingdon.pdf" TargetMode="External"/><Relationship Id="rId89" Type="http://schemas.openxmlformats.org/officeDocument/2006/relationships/hyperlink" Target="file:///C:\Users\adamd\OneDrive%20-%20Elemental%20Scientific\Expenses\2024\Week%2044%20-%20Upcoming%20Flights\Adam%20Douglas%20-%20Expense%20Report%20-%20Week%2044%20-%20Upcoming%20Flights.xlsx" TargetMode="External"/><Relationship Id="rId112" Type="http://schemas.openxmlformats.org/officeDocument/2006/relationships/hyperlink" Target="file:///D:\OneDrive\OneDrive%20-%20Elemental%20Scientific\Expenses\2024\Week%2049%20-%20Atomki\Adam%20Douglas%20-%20Expense%20Report%20-%20Week%2049%20-%20Atomki.pdf" TargetMode="External"/><Relationship Id="rId16" Type="http://schemas.openxmlformats.org/officeDocument/2006/relationships/hyperlink" Target="2024/Week%2023%20-%20Pau%20Demo%20and%20Rennes/Adam%20Douglas%20-%20Expense%20Report%20-%20Week%2023%20-%20Pau%20Demo%20and%20Rennes.pdf" TargetMode="External"/><Relationship Id="rId107" Type="http://schemas.openxmlformats.org/officeDocument/2006/relationships/hyperlink" Target="file:///C:\Users\adamd\OneDrive%20-%20Elemental%20Scientific\Expenses\2024\Week%2050%20-%20Heidelberg%20Uni\Adam%20Douglas%20-%20Expense%20Report%20-%20Week%2050%20-%20Heidelberg%20Uni.xlsx" TargetMode="External"/><Relationship Id="rId11" Type="http://schemas.openxmlformats.org/officeDocument/2006/relationships/hyperlink" Target="2024/Week%2024%20-%20UK%20Office/Adam%20Douglas%20-%20Expense%20Report%20-%20Week%2024%20-%20UK%20Office.xlsx" TargetMode="External"/><Relationship Id="rId32" Type="http://schemas.openxmlformats.org/officeDocument/2006/relationships/hyperlink" Target="2024/Week%2012%20-%20Bayer%20-%20Berlin/Adam%20Douglas%20-%20Expense%20Report%20-%20Week%2012%20-%20Bayer%20-%20Berlin.pdf" TargetMode="External"/><Relationship Id="rId37" Type="http://schemas.openxmlformats.org/officeDocument/2006/relationships/hyperlink" Target="2024/Week%2012%20-%203D%20printer%20for%20laser%20system%20tooling%20and%20accessories/Adam%20Douglas%20-%20Expense%20Report%20-%20Week%2012%20-%203D%20printer%20for%20laser%20system%20tooling%20and%20accessories.xlsx" TargetMode="External"/><Relationship Id="rId53" Type="http://schemas.openxmlformats.org/officeDocument/2006/relationships/hyperlink" Target="2024/Week%204%20-%20AGH,%20Krakow/Adam%20Douglas%20-%20Expense%20Report%20-%20Week%204%20-%20AGH,%20Krakow.xlsx" TargetMode="External"/><Relationship Id="rId58" Type="http://schemas.openxmlformats.org/officeDocument/2006/relationships/hyperlink" Target="2024/Week%202%20-%20Bayer%20-%20Cup%20Wiring%20Replacement/Adam%20Douglas%20-%20Expense%20Report%20-%20Week%202%20-%20Bayer%20-%20Cup%20Wiring%20Replacement.pdf" TargetMode="External"/><Relationship Id="rId74" Type="http://schemas.openxmlformats.org/officeDocument/2006/relationships/hyperlink" Target="2024/Week%2032%20-%20EWLA%20Conference%202024/Adam%20Douglas%20-%20Expense%20Report%20-%20Week%2032%20-%20EWLA%20Conference%202024.pdf" TargetMode="External"/><Relationship Id="rId79" Type="http://schemas.openxmlformats.org/officeDocument/2006/relationships/hyperlink" Target="2024/Week%2037%20-%20PRL,%20India/Adam%20Douglas%20-%20Expense%20Report%20-%20Week%2037%20-%20PRL,%20India.xlsx" TargetMode="External"/><Relationship Id="rId102" Type="http://schemas.openxmlformats.org/officeDocument/2006/relationships/hyperlink" Target="file:///D:\OneDrive\OneDrive%20-%20Elemental%20Scientific\Expenses\2024\Week%2048%20-%20Huntingdon%20-%203D%20Printer\Adam%20Douglas%20-%20Expense%20Report%20-%20Week%2048%20-%20Huntingdon%20-%203D%20Printer.pdf" TargetMode="External"/><Relationship Id="rId123" Type="http://schemas.openxmlformats.org/officeDocument/2006/relationships/hyperlink" Target="file:///C:\Users\adamd\OneDrive%20-%20Elemental%20Scientific\Expenses\2025\Week%205%20-%20Demo%20Lab\Adam%20Douglas%20-%20Expense%20Report%20-%20Week%205%20-%20Demo%20Lab.xlsx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2024/Week%2020%20-%20Heraeus/Adam%20Douglas%20-%20Expense%20Report%20-%20Week%2020%20-%20Heraeus.xlsx" TargetMode="External"/><Relationship Id="rId90" Type="http://schemas.openxmlformats.org/officeDocument/2006/relationships/hyperlink" Target="file:///C:\Users\adamd\OneDrive%20-%20Elemental%20Scientific\Expenses\2024\Week%2044%20-%20Upcoming%20Flights\Adam%20Douglas%20-%20Expense%20Report%20-%20Week%2044%20-%20Upcoming%20Flights.pdf" TargetMode="External"/><Relationship Id="rId95" Type="http://schemas.openxmlformats.org/officeDocument/2006/relationships/hyperlink" Target="file:///D:\OneDrive\OneDrive%20-%20Elemental%20Scientific\Expenses\2024\Week%2047%20-%20Mobile%20Bills\Adam%20Douglas%20-%20Expense%20Report%20-%20Week%2047%20-%20Mobile%20Bills.xlsx" TargetMode="External"/><Relationship Id="rId22" Type="http://schemas.openxmlformats.org/officeDocument/2006/relationships/hyperlink" Target="2024/Week%2017%20-%20Lyon%20-%20Installation/Adam%20Douglas%20-%20Expense%20Report%20-%20Week%2017%20-%20Lyon%20-%20Installation.pdf" TargetMode="External"/><Relationship Id="rId27" Type="http://schemas.openxmlformats.org/officeDocument/2006/relationships/hyperlink" Target="2024/Week%2015%20-%20Mobile%20Bills%20and%20Supplies/Adam%20Douglas%20-%20Expense%20Report%20-%20Week%2015%20-%20Mobile%20Bills%20and%20Supplies.xlsx" TargetMode="External"/><Relationship Id="rId43" Type="http://schemas.openxmlformats.org/officeDocument/2006/relationships/hyperlink" Target="2024/Week%207%20-%20TLDA,%20Weimar%20-%20PC%20Replacement/Adam%20Douglas%20-%20Expense%20Report%20-%20Week%207%20-%20TLDA,%20Weimar%20-%20PC%20Replacement.xlsx" TargetMode="External"/><Relationship Id="rId48" Type="http://schemas.openxmlformats.org/officeDocument/2006/relationships/hyperlink" Target="2024/Week%206%20-%20NHM,%20Stockholm%20-%20PM/Adam%20Douglas%20-%20Expense%20Report%20-%20Week%206%20-%20NHM,%20Stockholm%20-%20PM.pdf" TargetMode="External"/><Relationship Id="rId64" Type="http://schemas.openxmlformats.org/officeDocument/2006/relationships/hyperlink" Target="2024/Week%2030%20-%20BGI%20-%20Bayreuth/Adam%20Douglas%20-%20Expense%20Report%20-%20Week%2030%20-%20BGI%20-%20Bayreuth.pdf" TargetMode="External"/><Relationship Id="rId69" Type="http://schemas.openxmlformats.org/officeDocument/2006/relationships/hyperlink" Target="2024/Week%2031%20-%20Muenster/Adam%20Douglas%20-%20Expense%20Report%20-%20Week%2031%20-%20Muenster.xlsx" TargetMode="External"/><Relationship Id="rId113" Type="http://schemas.openxmlformats.org/officeDocument/2006/relationships/hyperlink" Target="file:///D:\OneDrive\OneDrive%20-%20Elemental%20Scientific\Expenses\2024\Week%2050%20-%20Mobile%20Bills\Adam%20Douglas%20-%20Expense%20Report%20-%20Week%2050%20-%20Mobile%20Bills.xlsx" TargetMode="External"/><Relationship Id="rId118" Type="http://schemas.openxmlformats.org/officeDocument/2006/relationships/hyperlink" Target="file:///C:\Users\adamd\OneDrive%20-%20Elemental%20Scientific\Expenses\2025\Week%204%20-%20Upcoming%20Flights\Adam%20Douglas%20-%20Expense%20Report%20-%20Week%204%20-%20Upcoming%20Flights.pdf" TargetMode="External"/><Relationship Id="rId80" Type="http://schemas.openxmlformats.org/officeDocument/2006/relationships/hyperlink" Target="2024/Week%2037%20-%20PRL,%20India/Adam%20Douglas%20-%20Expense%20Report%20-%20Week%2037%20-%20PRL,%20India.pdf" TargetMode="External"/><Relationship Id="rId85" Type="http://schemas.openxmlformats.org/officeDocument/2006/relationships/hyperlink" Target="file:///D:\OneDrive\OneDrive%20-%20Elemental%20Scientific\Expenses\2024\Week%2040%20-%20Schott%20+%20Uni%20Mainz\Adam%20Douglas%20-%20Expense%20Report%20-%20Week%2040%20-%20Schott%20+%20Uni%20Mainz.xlsx" TargetMode="External"/><Relationship Id="rId12" Type="http://schemas.openxmlformats.org/officeDocument/2006/relationships/hyperlink" Target="2024/Week%2024%20-%20UK%20Office/Adam%20Douglas%20-%20Expense%20Report%20-%20Week%2024%20-%20UK%20Office.pdf" TargetMode="External"/><Relationship Id="rId17" Type="http://schemas.openxmlformats.org/officeDocument/2006/relationships/hyperlink" Target="2024/Week%2022%20-%20Sorbonne/Adam%20Douglas%20-%20Expense%20Report%20-%20Week%2022%20-%20Sorbonne.xlsx" TargetMode="External"/><Relationship Id="rId33" Type="http://schemas.openxmlformats.org/officeDocument/2006/relationships/hyperlink" Target="2024/Week%2012%20-%20Mobile%20Bills%20and%20Supplies/Adam%20Douglas%20-%20Expense%20Report%20-%20Week%2012%20-%20Mobile%20Bills%20and%20Supplies.xlsx" TargetMode="External"/><Relationship Id="rId38" Type="http://schemas.openxmlformats.org/officeDocument/2006/relationships/hyperlink" Target="2024/Week%2012%20-%203D%20printer%20for%20laser%20system%20tooling%20and%20accessories/Adam%20Douglas%20-%20Expense%20Report%20-%20Week%2012%20-%203D%20printer%20for%20laser%20system%20tooling%20and%20accessories.pdf" TargetMode="External"/><Relationship Id="rId59" Type="http://schemas.openxmlformats.org/officeDocument/2006/relationships/hyperlink" Target="2023/Week%201%20-%20Uni%20of%20Rennes/Adam%20Douglas%20-%20Expense%20Report%20-%20Week%201%20-%20Uni%20of%20Rennes.xlsx" TargetMode="External"/><Relationship Id="rId103" Type="http://schemas.openxmlformats.org/officeDocument/2006/relationships/hyperlink" Target="file:///D:\OneDrive\OneDrive%20-%20Elemental%20Scientific\Expenses\2024\Week%2050%20-%20Mainz\Adam%20Douglas%20-%20Expense%20Report%20-%20Week%2050%20-%20Mainz.xlsx" TargetMode="External"/><Relationship Id="rId108" Type="http://schemas.openxmlformats.org/officeDocument/2006/relationships/hyperlink" Target="file:///C:\Users\adamd\OneDrive%20-%20Elemental%20Scientific\Expenses\2024\Week%2050%20-%20Heidelberg%20Uni\Adam%20Douglas%20-%20Expense%20Report%20-%20Week%2050%20-%20Heidelberg%20Uni.pdf" TargetMode="External"/><Relationship Id="rId124" Type="http://schemas.openxmlformats.org/officeDocument/2006/relationships/hyperlink" Target="file:///C:\Users\adamd\OneDrive%20-%20Elemental%20Scientific\Expenses\2025\Week%205%20-%20Demo%20Lab\Adam%20Douglas%20-%20Expense%20Report%20-%20Week%205%20-%20Demo%20Lab.pdf" TargetMode="External"/><Relationship Id="rId54" Type="http://schemas.openxmlformats.org/officeDocument/2006/relationships/hyperlink" Target="2024/Week%204%20-%20AGH,%20Krakow/Adam%20Douglas%20-%20Expense%20Report%20-%20Week%204%20-%20AGH,%20Krakow.pdf" TargetMode="External"/><Relationship Id="rId70" Type="http://schemas.openxmlformats.org/officeDocument/2006/relationships/hyperlink" Target="2024/Week%2031%20-%20Muenster/Adam%20Douglas%20-%20Expense%20Report%20-%20Week%2031%20-%20Muenster.pdf" TargetMode="External"/><Relationship Id="rId75" Type="http://schemas.openxmlformats.org/officeDocument/2006/relationships/hyperlink" Target="2024/Week%2038%20-%20Office%20-%20Tools,%20Supplies/Adam%20Douglas%20-%20Expense%20Report%20-%20Week%2038%20-%20Office%20-%20Tools,%20Supplies.xlsx" TargetMode="External"/><Relationship Id="rId91" Type="http://schemas.openxmlformats.org/officeDocument/2006/relationships/hyperlink" Target="file:///C:\Users\adamd\OneDrive%20-%20Elemental%20Scientific\Expenses\2024\Week%2041%20-%20Office%20-%20Huntingdon\Adam%20Douglas%20-%20Expense%20Report%20-%20Week%2041%20-%20Office%20-%20Huntingdon.xlsx" TargetMode="External"/><Relationship Id="rId96" Type="http://schemas.openxmlformats.org/officeDocument/2006/relationships/hyperlink" Target="file:///D:\OneDrive\OneDrive%20-%20Elemental%20Scientific\Expenses\2024\Week%2047%20-%20Mobile%20Bills\Adam%20Douglas%20-%20Expense%20Report%20-%20Week%2047%20-%20Mobile%20Bills.pdf" TargetMode="External"/><Relationship Id="rId1" Type="http://schemas.openxmlformats.org/officeDocument/2006/relationships/hyperlink" Target="2024/Week%2028%20-%20EuroFins/Adam%20Douglas%20-%20Expense%20Report%20-%20Week%2028%20-%20EuroFins.xlsx" TargetMode="External"/><Relationship Id="rId6" Type="http://schemas.openxmlformats.org/officeDocument/2006/relationships/hyperlink" Target="2024/Week%2020%20-%20Heraeus/Adam%20Douglas%20-%20Expense%20Report%20-%20Week%2020%20-%20Heraeus.pdf" TargetMode="External"/><Relationship Id="rId23" Type="http://schemas.openxmlformats.org/officeDocument/2006/relationships/hyperlink" Target="2024/Week%2018%20-%20Bayer%20Stage%20Replacement/Adam%20Douglas%20-%20Expense%20Report%20-%20Week%2018%20-%20Bayer%20Stage%20Replacement.xlsx" TargetMode="External"/><Relationship Id="rId28" Type="http://schemas.openxmlformats.org/officeDocument/2006/relationships/hyperlink" Target="2024/Week%2015%20-%20Mobile%20Bills%20and%20Supplies/Adam%20Douglas%20-%20Expense%20Report%20-%20Week%2015%20-%20Mobile%20Bills%20and%20Supplies.pdf" TargetMode="External"/><Relationship Id="rId49" Type="http://schemas.openxmlformats.org/officeDocument/2006/relationships/hyperlink" Target="2024/Week%205%20-%20Uni%20Graz%20-%20Optics%20Replacement/Adam%20Douglas%20-%20Expense%20Report%20-%20Week%205%20-%20Uni%20Graz%20-%20Optics%20Replacement.xlsx" TargetMode="External"/><Relationship Id="rId114" Type="http://schemas.openxmlformats.org/officeDocument/2006/relationships/hyperlink" Target="file:///D:\OneDrive\OneDrive%20-%20Elemental%20Scientific\Expenses\2024\Week%2050%20-%20Mobile%20Bills\Adam%20Douglas%20-%20Expense%20Report%20-%20Week%2050%20-%20Mobile%20Bills.pdf" TargetMode="External"/><Relationship Id="rId119" Type="http://schemas.openxmlformats.org/officeDocument/2006/relationships/hyperlink" Target="file:///C:\Users\adamd\OneDrive%20-%20Elemental%20Scientific\Expenses\2025\Week%203%20-%20Mobile%20Bills\Adam%20Douglas%20-%20Expense%20Report%20-%20Week%203%20-%20Mobile%20Bills.xlsx" TargetMode="External"/><Relationship Id="rId44" Type="http://schemas.openxmlformats.org/officeDocument/2006/relationships/hyperlink" Target="2024/Week%207%20-%20TLDA,%20Weimar%20-%20PC%20Replacement/Adam%20Douglas%20-%20Expense%20Report%20-%20Week%207%20-%20TLDA,%20Weimar%20-%20PC%20Replacement.pdf" TargetMode="External"/><Relationship Id="rId60" Type="http://schemas.openxmlformats.org/officeDocument/2006/relationships/hyperlink" Target="2023/Week%201%20-%20Uni%20of%20Rennes/Adam%20Douglas%20-%20Expense%20Report%20-%20Week%201%20-%20Uni%20of%20Rennes.pdf" TargetMode="External"/><Relationship Id="rId65" Type="http://schemas.openxmlformats.org/officeDocument/2006/relationships/hyperlink" Target="2024/Week%2027%20-%20EWLA%20Conference/Adam%20Douglas%20-%20Expense%20Report%20-%20Week%2027%20-%20EWLA%20Conference.xlsx" TargetMode="External"/><Relationship Id="rId81" Type="http://schemas.openxmlformats.org/officeDocument/2006/relationships/hyperlink" Target="2024/Week%2034%20-%20BGI,%20Bayreuth/Adam%20Douglas%20-%20Expense%20Report%20-%20Week%2034%20-%20BGI,%20Bayreuth.xlsx" TargetMode="External"/><Relationship Id="rId86" Type="http://schemas.openxmlformats.org/officeDocument/2006/relationships/hyperlink" Target="file:///D:\OneDrive\OneDrive%20-%20Elemental%20Scientific\Expenses\2024\Week%2040%20-%20Schott%20+%20Uni%20Mainz\Adam%20Douglas%20-%20Expense%20Report%20-%20Week%2040%20-%20Schott%20+%20Uni%20Mainz.pdf" TargetMode="External"/><Relationship Id="rId13" Type="http://schemas.openxmlformats.org/officeDocument/2006/relationships/hyperlink" Target="2024/Week%2024%20-%20Lyon%20Demo%20Install/Adam%20Douglas%20-%20Expense%20Report%20-%20Week%2024%20-%20Lyon%20Demo%20Install.xlsx" TargetMode="External"/><Relationship Id="rId18" Type="http://schemas.openxmlformats.org/officeDocument/2006/relationships/hyperlink" Target="2024/Week%2022%20-%20Sorbonne/Adam%20Douglas%20-%20Expense%20Report%20-%20Week%2022%20-%20Sorbonne.pdf" TargetMode="External"/><Relationship Id="rId39" Type="http://schemas.openxmlformats.org/officeDocument/2006/relationships/hyperlink" Target="2024/Week%209%20-%20Uni%20Muenster%20-%20imageBIO%20Installation/Adam%20Douglas%20-%20Expense%20Report%20-%20Week%209%20-%20Uni%20Muenster%20-%20imageBIO%20Installation.xlsx" TargetMode="External"/><Relationship Id="rId109" Type="http://schemas.openxmlformats.org/officeDocument/2006/relationships/hyperlink" Target="file:///D:\OneDrive\OneDrive%20-%20Elemental%20Scientific\Expenses\2024\Week%2051%20-%20FOR,%20Zurich\Adam%20Douglas%20-%20Expense%20Report%20-%20Week%2051%20-%20FOR,%20Zurich.xlsx" TargetMode="External"/><Relationship Id="rId34" Type="http://schemas.openxmlformats.org/officeDocument/2006/relationships/hyperlink" Target="2024/Week%2012%20-%20Mobile%20Bills%20and%20Supplies/Adam%20Douglas%20-%20Expense%20Report%20-%20Week%2012%20-%20Mobile%20Bills%20and%20Supplies.pdf" TargetMode="External"/><Relationship Id="rId50" Type="http://schemas.openxmlformats.org/officeDocument/2006/relationships/hyperlink" Target="2024/Week%205%20-%20Uni%20Graz%20-%20Optics%20Replacement/Adam%20Douglas%20-%20Expense%20Report%20-%20Week%205%20-%20Uni%20Graz%20-%20Optics%20Replacement.pdf" TargetMode="External"/><Relationship Id="rId55" Type="http://schemas.openxmlformats.org/officeDocument/2006/relationships/hyperlink" Target="2024/Week%203%20-%20Mainz%20-%20Stage%20Replacement/Adam%20Douglas%20-%20Expense%20Report%20-%20Week%203%20-%20Mainz%20-%20Stage%20Replacement.xlsx" TargetMode="External"/><Relationship Id="rId76" Type="http://schemas.openxmlformats.org/officeDocument/2006/relationships/hyperlink" Target="2024/Week%2038%20-%20Office%20-%20Tools,%20Supplies/Adam%20Douglas%20-%20Expense%20Report%20-%20Week%2038%20-%20Office%20-%20Tools,%20Supplies.pdf" TargetMode="External"/><Relationship Id="rId97" Type="http://schemas.openxmlformats.org/officeDocument/2006/relationships/hyperlink" Target="file:///D:\OneDrive\OneDrive%20-%20Elemental%20Scientific\Expenses\2024\Week%2045%20-%20TU%20Wien%20&amp;%20Leoben\Adam%20Douglas%20-%20Expense%20Report%20-%20Week%2045%20-%20TU%20Wien%20&amp;%20Leoben.xlsx" TargetMode="External"/><Relationship Id="rId104" Type="http://schemas.openxmlformats.org/officeDocument/2006/relationships/hyperlink" Target="file:///D:\OneDrive\OneDrive%20-%20Elemental%20Scientific\Expenses\2024\Week%2050%20-%20Mainz\Adam%20Douglas%20-%20Expense%20Report%20-%20Week%2050%20-%20Mainz.pdf" TargetMode="External"/><Relationship Id="rId120" Type="http://schemas.openxmlformats.org/officeDocument/2006/relationships/hyperlink" Target="file:///C:\Users\adamd\OneDrive%20-%20Elemental%20Scientific\Expenses\2025\Week%203%20-%20Mobile%20Bills\Adam%20Douglas%20-%20Expense%20Report%20-%20Week%203%20-%20Mobile%20Bills.pdf" TargetMode="External"/><Relationship Id="rId125" Type="http://schemas.openxmlformats.org/officeDocument/2006/relationships/drawing" Target="../drawings/drawing1.xml"/><Relationship Id="rId7" Type="http://schemas.openxmlformats.org/officeDocument/2006/relationships/hyperlink" Target="2024/Week%2026%20-%20DLR/Adam%20Douglas%20-%20Expense%20Report%20-%20Week%2026%20-%20DLR.xlsx" TargetMode="External"/><Relationship Id="rId71" Type="http://schemas.openxmlformats.org/officeDocument/2006/relationships/hyperlink" Target="2024/Week%2032%20-%20Office%20-%20Tools%20and%20Visa/Adam%20Douglas%20-%20Expense%20Report%20-%20Week%2032%20-%20Office%20-%20Tools%20and%20Visa.xlsx" TargetMode="External"/><Relationship Id="rId92" Type="http://schemas.openxmlformats.org/officeDocument/2006/relationships/hyperlink" Target="file:///C:\Users\adamd\OneDrive%20-%20Elemental%20Scientific\Expenses\2024\Week%2041%20-%20Office%20-%20Huntingdon\Adam%20Douglas%20-%20Expense%20Report%20-%20Week%2041%20-%20Office%20-%20Huntingdon.pdf" TargetMode="External"/><Relationship Id="rId2" Type="http://schemas.openxmlformats.org/officeDocument/2006/relationships/hyperlink" Target="2024/Week%2028%20-%20EuroFins/Adam%20Douglas%20-%20Expense%20Report%20-%20Week%2028%20-%20EuroFins.pdf" TargetMode="External"/><Relationship Id="rId29" Type="http://schemas.openxmlformats.org/officeDocument/2006/relationships/hyperlink" Target="2024/Week%2014%20-%20Service%20-%20Muenster/Adam%20Douglas%20-%20Expense%20Report%20-%20Week%2014%20-%20Service%20-%20Muenster.xlsx" TargetMode="External"/><Relationship Id="rId24" Type="http://schemas.openxmlformats.org/officeDocument/2006/relationships/hyperlink" Target="2024/Week%2018%20-%20Bayer%20Stage%20Replacement/Adam%20Douglas%20-%20Expense%20Report%20-%20Week%2018%20-%20Bayer%20Stage%20Replacement.pdf" TargetMode="External"/><Relationship Id="rId40" Type="http://schemas.openxmlformats.org/officeDocument/2006/relationships/hyperlink" Target="2024/Week%209%20-%20Uni%20Muenster%20-%20imageBIO%20Installation/Adam%20Douglas%20-%20Expense%20Report%20-%20Week%209%20-%20Uni%20Muenster%20-%20imageBIO%20Installation.pdf" TargetMode="External"/><Relationship Id="rId45" Type="http://schemas.openxmlformats.org/officeDocument/2006/relationships/hyperlink" Target="2024/Week%209%20-%20Mobile%20Bills/Adam%20Douglas%20-%20Expense%20Report%20-%20Week%209%20-%20Mobile%20Bills.xlsx" TargetMode="External"/><Relationship Id="rId66" Type="http://schemas.openxmlformats.org/officeDocument/2006/relationships/hyperlink" Target="2024/Week%2027%20-%20EWLA%20Conference/Adam%20Douglas%20-%20Expense%20Report%20-%20Week%2027%20-%20EWLA%20Conference.pdf" TargetMode="External"/><Relationship Id="rId87" Type="http://schemas.openxmlformats.org/officeDocument/2006/relationships/hyperlink" Target="file:///C:\Users\adamd\OneDrive%20-%20Elemental%20Scientific\Expenses\2024\Week%2044%20-%20Muenster%20Uni\Adam%20Douglas%20-%20Expense%20Report%20-%20Week%2044%20-%20Muenster%20Uni.xlsx" TargetMode="External"/><Relationship Id="rId110" Type="http://schemas.openxmlformats.org/officeDocument/2006/relationships/hyperlink" Target="file:///D:\OneDrive\OneDrive%20-%20Elemental%20Scientific\Expenses\2024\Week%2051%20-%20FOR,%20Zurich\Adam%20Douglas%20-%20Expense%20Report%20-%20Week%2051%20-%20FOR,%20Zurich.pdf" TargetMode="External"/><Relationship Id="rId115" Type="http://schemas.openxmlformats.org/officeDocument/2006/relationships/hyperlink" Target="file:///C:\Users\adamd\OneDrive%20-%20Elemental%20Scientific\Expenses\2025\Week%201%20-%20Demo%20Lab\Adam%20Douglas%20-%20Expense%20Report%20-%20Week%201%20-%20Demo%20Lab.xlsx" TargetMode="External"/><Relationship Id="rId61" Type="http://schemas.openxmlformats.org/officeDocument/2006/relationships/hyperlink" Target="2024/Week%2029%20-%20FOR,%20Zurich/Adam%20Douglas%20-%20Expense%20Report%20-%20Week%2029%20-%20FOR,%20Zurich.xlsx" TargetMode="External"/><Relationship Id="rId82" Type="http://schemas.openxmlformats.org/officeDocument/2006/relationships/hyperlink" Target="2024/Week%2034%20-%20BGI,%20Bayreuth/Adam%20Douglas%20-%20Expense%20Report%20-%20Week%2034%20-%20BGI,%20Bayreuth.pdf" TargetMode="External"/><Relationship Id="rId19" Type="http://schemas.openxmlformats.org/officeDocument/2006/relationships/hyperlink" Target="2024/Week%2016%20-%20Jagiellonski/Adam%20Douglas%20-%20Expense%20Report%20-%20Week%2016%20-%20Jagiellonski.xlsx" TargetMode="External"/><Relationship Id="rId14" Type="http://schemas.openxmlformats.org/officeDocument/2006/relationships/hyperlink" Target="2024/Week%2024%20-%20Lyon%20Demo%20Install/Adam%20Douglas%20-%20Expense%20Report%20-%20Week%2024%20-%20Lyon%20Demo%20Install.pdf" TargetMode="External"/><Relationship Id="rId30" Type="http://schemas.openxmlformats.org/officeDocument/2006/relationships/hyperlink" Target="2024/Week%2014%20-%20Service%20-%20Muenster/Adam%20Douglas%20-%20Expense%20Report%20-%20Week%2014%20-%20Service%20-%20Muenster.pdf" TargetMode="External"/><Relationship Id="rId35" Type="http://schemas.openxmlformats.org/officeDocument/2006/relationships/hyperlink" Target="2024/Week%2010%20-%20Uni%20Muenster%20-%20imageBIO%20Installation/Adam%20Douglas%20-%20Expense%20Report%20-%20Week%2010%20-%20Uni%20Muenster%20-%20imageBIO%20Installation.xlsx" TargetMode="External"/><Relationship Id="rId56" Type="http://schemas.openxmlformats.org/officeDocument/2006/relationships/hyperlink" Target="2024/Week%203%20-%20Mainz%20-%20Stage%20Replacement/Adam%20Douglas%20-%20Expense%20Report%20-%20Week%203%20-%20Mainz%20-%20Stage%20Replacement.pdf" TargetMode="External"/><Relationship Id="rId77" Type="http://schemas.openxmlformats.org/officeDocument/2006/relationships/hyperlink" Target="2024/Week%2038%20-%20Mobile%20Bills/Adam%20Douglas%20-%20Expense%20Report%20-%20Week%2038%20-%20Mobile%20Bills.xlsx" TargetMode="External"/><Relationship Id="rId100" Type="http://schemas.openxmlformats.org/officeDocument/2006/relationships/hyperlink" Target="file:///D:\OneDrive\OneDrive%20-%20Elemental%20Scientific\Expenses\2024\Week%2046%20-%20Czech%20Academy%20GEO\Adam%20Douglas%20-%20Expense%20Report%20-%20Week%2046%20-%20Czech%20Academy%20GEO.pdf" TargetMode="External"/><Relationship Id="rId105" Type="http://schemas.openxmlformats.org/officeDocument/2006/relationships/hyperlink" Target="file:///D:\OneDrive\OneDrive%20-%20Elemental%20Scientific\Expenses\2024\Week%2048%20-%20ESL%20Huntingdon\Adam%20Douglas%20-%20Expense%20Report%20-%20Week%2048%20-%20ESL%20Huntingdon.xlsx" TargetMode="External"/><Relationship Id="rId126" Type="http://schemas.openxmlformats.org/officeDocument/2006/relationships/vmlDrawing" Target="../drawings/vmlDrawing1.vml"/><Relationship Id="rId8" Type="http://schemas.openxmlformats.org/officeDocument/2006/relationships/hyperlink" Target="2024/Week%2026%20-%20DLR/Adam%20Douglas%20-%20Expense%20Report%20-%20Week%2026%20-%20DLR.pdf" TargetMode="External"/><Relationship Id="rId51" Type="http://schemas.openxmlformats.org/officeDocument/2006/relationships/hyperlink" Target="2023/Week%204%20-%20DB%20Railcard%20and%20Supplies%20and%20Mobile%20Bills/Adam%20Douglas%20-%20Expense%20Report%20-%20Week%204%20-%20DB%20Railcard%20and%20Supplies%20and%20Mobile%20Bills.xlsx" TargetMode="External"/><Relationship Id="rId72" Type="http://schemas.openxmlformats.org/officeDocument/2006/relationships/hyperlink" Target="2024/Week%2032%20-%20Office%20-%20Tools%20and%20Visa/Adam%20Douglas%20-%20Expense%20Report%20-%20Week%2032%20-%20Office%20-%20Tools%20and%20Visa.pdf" TargetMode="External"/><Relationship Id="rId93" Type="http://schemas.openxmlformats.org/officeDocument/2006/relationships/hyperlink" Target="file:///C:\Users\adamd\OneDrive%20-%20Elemental%20Scientific\Expenses\2024\Week%2042%20-%20Bayer,%20Berlin\Adam%20Douglas%20-%20Expense%20Report%20-%20Week%2042%20-%20Bayer,%20Berlin.xlsx" TargetMode="External"/><Relationship Id="rId98" Type="http://schemas.openxmlformats.org/officeDocument/2006/relationships/hyperlink" Target="file:///D:\OneDrive\OneDrive%20-%20Elemental%20Scientific\Expenses\2024\Week%2045%20-%20TU%20Wien%20&amp;%20Leoben\Adam%20Douglas%20-%20Expense%20Report%20-%20Week%2045%20-%20TU%20Wien%20&amp;%20Leoben.pdf" TargetMode="External"/><Relationship Id="rId121" Type="http://schemas.openxmlformats.org/officeDocument/2006/relationships/hyperlink" Target="file:///C:\Users\adamd\OneDrive%20-%20Elemental%20Scientific\Expenses\2025\Week%201%20-%20Huntingdon%20-%20Apps\Adam%20Douglas%20-%20Expense%20Report%20-%20Week%201%20-%20Huntingdon%20-%20Apps.xlsx" TargetMode="External"/><Relationship Id="rId3" Type="http://schemas.openxmlformats.org/officeDocument/2006/relationships/hyperlink" Target="2024/Week%2028%20-%20Mobile%20Bills/Adam%20Douglas%20-%20Expense%20Report%20-%20Week%2028%20-%20Mobile%20Bills.xlsx" TargetMode="External"/><Relationship Id="rId25" Type="http://schemas.openxmlformats.org/officeDocument/2006/relationships/hyperlink" Target="2024/Week%2015%20-%20Analytica/Adam%20Douglas%20-%20Expense%20Report%20-%20Week%2015%20-%20Analytica.xlsx" TargetMode="External"/><Relationship Id="rId46" Type="http://schemas.openxmlformats.org/officeDocument/2006/relationships/hyperlink" Target="2024/Week%209%20-%20Mobile%20Bills/Adam%20Douglas%20-%20Expense%20Report%20-%20Week%209%20-%20Mobile%20Bills.pdf" TargetMode="External"/><Relationship Id="rId67" Type="http://schemas.openxmlformats.org/officeDocument/2006/relationships/hyperlink" Target="2024/Week%2028%20-%20Gemlab,%20Luzern/Adam%20Douglas%20-%20Expense%20Report%20-%20Week%2028%20-%20Gemlab,%20Luzern.xlsx" TargetMode="External"/><Relationship Id="rId116" Type="http://schemas.openxmlformats.org/officeDocument/2006/relationships/hyperlink" Target="file:///C:\Users\adamd\OneDrive%20-%20Elemental%20Scientific\Expenses\2025\Week%201%20-%20Demo%20Lab\Adam%20Douglas%20-%20Expense%20Report%20-%20Week%201%20-%20Demo%20Lab.pdf" TargetMode="External"/><Relationship Id="rId20" Type="http://schemas.openxmlformats.org/officeDocument/2006/relationships/hyperlink" Target="2024/Week%2016%20-%20Jagiellonski/Adam%20Douglas%20-%20Expense%20Report%20-%20Week%2016%20-%20Jagiellonski.pdf" TargetMode="External"/><Relationship Id="rId41" Type="http://schemas.openxmlformats.org/officeDocument/2006/relationships/hyperlink" Target="2024/Week%208%20-%20University%20of%20Jagiellonski,%20Poland/Adam%20Douglas%20-%20Expense%20Report%20-%20Week%208%20-%20University%20of%20Jagiellonski,%20Poland.xlsx" TargetMode="External"/><Relationship Id="rId62" Type="http://schemas.openxmlformats.org/officeDocument/2006/relationships/hyperlink" Target="2024/Week%2029%20-%20FOR,%20Zurich/Adam%20Douglas%20-%20Expense%20Report%20-%20Week%2029%20-%20FOR,%20Zurich.pdf" TargetMode="External"/><Relationship Id="rId83" Type="http://schemas.openxmlformats.org/officeDocument/2006/relationships/hyperlink" Target="file:///D:\OneDrive\OneDrive%20-%20Elemental%20Scientific\Expenses\2024\Week%2039%20-%20Office%20-%20Huntingdon\Adam%20Douglas%20-%20Expense%20Report%20-%20Week%2039%20-%20Office%20-%20Huntingdon.xlsx" TargetMode="External"/><Relationship Id="rId88" Type="http://schemas.openxmlformats.org/officeDocument/2006/relationships/hyperlink" Target="file:///C:\Users\adamd\OneDrive%20-%20Elemental%20Scientific\Expenses\2024\Week%2044%20-%20Muenster%20Uni\Adam%20Douglas%20-%20Expense%20Report%20-%20Week%2044%20-%20Muenster%20Uni.pdf" TargetMode="External"/><Relationship Id="rId111" Type="http://schemas.openxmlformats.org/officeDocument/2006/relationships/hyperlink" Target="file:///D:\OneDrive\OneDrive%20-%20Elemental%20Scientific\Expenses\2024\Week%2049%20-%20Atomki\Adam%20Douglas%20-%20Expense%20Report%20-%20Week%2049%20-%20Atomki.xlsx" TargetMode="External"/><Relationship Id="rId15" Type="http://schemas.openxmlformats.org/officeDocument/2006/relationships/hyperlink" Target="2024/Week%2023%20-%20Pau%20Demo%20and%20Rennes/Adam%20Douglas%20-%20Expense%20Report%20-%20Week%2023%20-%20Pau%20Demo%20and%20Rennes.xlsx" TargetMode="External"/><Relationship Id="rId36" Type="http://schemas.openxmlformats.org/officeDocument/2006/relationships/hyperlink" Target="2024/Week%2010%20-%20Uni%20Muenster%20-%20imageBIO%20Installation/Adam%20Douglas%20-%20Expense%20Report%20-%20Week%2010%20-%20Uni%20Muenster%20-%20imageBIO%20Installation.pdf" TargetMode="External"/><Relationship Id="rId57" Type="http://schemas.openxmlformats.org/officeDocument/2006/relationships/hyperlink" Target="2024/Week%202%20-%20Bayer%20-%20Cup%20Wiring%20Replacement/Adam%20Douglas%20-%20Expense%20Report%20-%20Week%202%20-%20Bayer%20-%20Cup%20Wiring%20Replacement.xlsx" TargetMode="External"/><Relationship Id="rId106" Type="http://schemas.openxmlformats.org/officeDocument/2006/relationships/hyperlink" Target="file:///D:\OneDrive\OneDrive%20-%20Elemental%20Scientific\Expenses\2024\Week%2048%20-%20ESL%20Huntingdon\Adam%20Douglas%20-%20Expense%20Report%20-%20Week%2048%20-%20ESL%20Huntingdon.pdf" TargetMode="External"/><Relationship Id="rId127" Type="http://schemas.openxmlformats.org/officeDocument/2006/relationships/ctrlProp" Target="../ctrlProps/ctrlProp1.xml"/><Relationship Id="rId10" Type="http://schemas.openxmlformats.org/officeDocument/2006/relationships/hyperlink" Target="2024/Week%2025%20-%20Mobile%20Bills/Adam%20Douglas%20-%20Expense%20Report%20-%20Week%2025%20-%20Mobile%20Bills.pdf" TargetMode="External"/><Relationship Id="rId31" Type="http://schemas.openxmlformats.org/officeDocument/2006/relationships/hyperlink" Target="2024/Week%2012%20-%20Bayer%20-%20Berlin/Adam%20Douglas%20-%20Expense%20Report%20-%20Week%2012%20-%20Bayer%20-%20Berlin.xlsx" TargetMode="External"/><Relationship Id="rId52" Type="http://schemas.openxmlformats.org/officeDocument/2006/relationships/hyperlink" Target="2023/Week%204%20-%20DB%20Railcard%20and%20Supplies%20and%20Mobile%20Bills/Adam%20Douglas%20-%20Expense%20Report%20-%20Week%204%20-%20DB%20Railcard%20and%20Supplies%20and%20Mobile%20Bills.pdf" TargetMode="External"/><Relationship Id="rId73" Type="http://schemas.openxmlformats.org/officeDocument/2006/relationships/hyperlink" Target="2024/Week%2032%20-%20EWLA%20Conference%202024/Adam%20Douglas%20-%20Expense%20Report%20-%20Week%2032%20-%20EWLA%20Conference%202024.xlsx" TargetMode="External"/><Relationship Id="rId78" Type="http://schemas.openxmlformats.org/officeDocument/2006/relationships/hyperlink" Target="2024/Week%2038%20-%20Mobile%20Bills/Adam%20Douglas%20-%20Expense%20Report%20-%20Week%2038%20-%20Mobile%20Bills.pdf" TargetMode="External"/><Relationship Id="rId94" Type="http://schemas.openxmlformats.org/officeDocument/2006/relationships/hyperlink" Target="file:///C:\Users\adamd\OneDrive%20-%20Elemental%20Scientific\Expenses\2024\Week%2042%20-%20Bayer,%20Berlin\Adam%20Douglas%20-%20Expense%20Report%20-%20Week%2042%20-%20Bayer,%20Berlin.pdf" TargetMode="External"/><Relationship Id="rId99" Type="http://schemas.openxmlformats.org/officeDocument/2006/relationships/hyperlink" Target="file:///D:\OneDrive\OneDrive%20-%20Elemental%20Scientific\Expenses\2024\Week%2046%20-%20Czech%20Academy%20GEO\Adam%20Douglas%20-%20Expense%20Report%20-%20Week%2046%20-%20Czech%20Academy%20GEO.xlsx" TargetMode="External"/><Relationship Id="rId101" Type="http://schemas.openxmlformats.org/officeDocument/2006/relationships/hyperlink" Target="file:///D:\OneDrive\OneDrive%20-%20Elemental%20Scientific\Expenses\2024\Week%2048%20-%20Huntingdon%20-%203D%20Printer\Adam%20Douglas%20-%20Expense%20Report%20-%20Week%2048%20-%20Huntingdon%20-%203D%20Printer.xlsx" TargetMode="External"/><Relationship Id="rId122" Type="http://schemas.openxmlformats.org/officeDocument/2006/relationships/hyperlink" Target="file:///C:\Users\adamd\OneDrive%20-%20Elemental%20Scientific\Expenses\2025\Week%201%20-%20Huntingdon%20-%20Apps\Adam%20Douglas%20-%20Expense%20Report%20-%20Week%201%20-%20Huntingdon%20-%20Apps.pdf" TargetMode="External"/><Relationship Id="rId4" Type="http://schemas.openxmlformats.org/officeDocument/2006/relationships/hyperlink" Target="2024/Week%2028%20-%20Mobile%20Bills/Adam%20Douglas%20-%20Expense%20Report%20-%20Week%2028%20-%20Mobile%20Bills.pdf" TargetMode="External"/><Relationship Id="rId9" Type="http://schemas.openxmlformats.org/officeDocument/2006/relationships/hyperlink" Target="2024/Week%2025%20-%20Mobile%20Bills/Adam%20Douglas%20-%20Expense%20Report%20-%20Week%2025%20-%20Mobile%20Bill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43F3-FED4-4777-852D-5406121D5534}">
  <sheetPr codeName="Sheet1"/>
  <dimension ref="A1:N72"/>
  <sheetViews>
    <sheetView tabSelected="1" workbookViewId="0">
      <selection activeCell="K4" sqref="K4"/>
    </sheetView>
  </sheetViews>
  <sheetFormatPr defaultRowHeight="14.4" x14ac:dyDescent="0.3"/>
  <cols>
    <col min="1" max="1" width="16" customWidth="1"/>
    <col min="2" max="2" width="14" bestFit="1" customWidth="1"/>
    <col min="3" max="3" width="12.88671875" bestFit="1" customWidth="1"/>
    <col min="4" max="4" width="17.88671875" customWidth="1"/>
    <col min="5" max="5" width="32.88671875" bestFit="1" customWidth="1"/>
    <col min="6" max="6" width="14.33203125" bestFit="1" customWidth="1"/>
    <col min="7" max="8" width="13.44140625" customWidth="1"/>
    <col min="9" max="9" width="10.33203125" customWidth="1"/>
    <col min="10" max="10" width="12.109375" bestFit="1" customWidth="1"/>
    <col min="11" max="11" width="10.6640625" bestFit="1" customWidth="1"/>
    <col min="12" max="12" width="11" customWidth="1"/>
  </cols>
  <sheetData>
    <row r="1" spans="1:14" x14ac:dyDescent="0.3">
      <c r="G1" s="13">
        <v>2024</v>
      </c>
      <c r="H1" s="13"/>
      <c r="I1" s="1"/>
      <c r="J1" s="1" t="s">
        <v>17</v>
      </c>
      <c r="L1" s="1" t="s">
        <v>94</v>
      </c>
    </row>
    <row r="2" spans="1:14" x14ac:dyDescent="0.3">
      <c r="A2" s="12" t="s">
        <v>10</v>
      </c>
      <c r="B2" s="12"/>
      <c r="C2" s="12"/>
      <c r="F2" s="8"/>
      <c r="G2" s="1" t="s">
        <v>16</v>
      </c>
      <c r="H2" s="1" t="s">
        <v>14</v>
      </c>
      <c r="J2" t="s">
        <v>21</v>
      </c>
      <c r="K2" t="s">
        <v>19</v>
      </c>
      <c r="L2" t="s">
        <v>22</v>
      </c>
      <c r="M2" t="s">
        <v>102</v>
      </c>
    </row>
    <row r="3" spans="1:14" x14ac:dyDescent="0.3">
      <c r="A3" t="s">
        <v>11</v>
      </c>
      <c r="B3" s="3">
        <f>SUM(Table1[Expensify Total])</f>
        <v>72491.529999999984</v>
      </c>
      <c r="C3" t="s">
        <v>6</v>
      </c>
      <c r="F3" s="8" t="s">
        <v>15</v>
      </c>
      <c r="G3" s="4">
        <f>SUMIF(Table1[Status], "Reimbursed", Table1[ESL Total])</f>
        <v>64730.690000000017</v>
      </c>
      <c r="H3" s="4">
        <f>SUMIF(Table1[Status], "Submitted", Table1[ESL Total])</f>
        <v>7755.2999999999993</v>
      </c>
      <c r="I3" t="str">
        <f>$C$3</f>
        <v>EUR</v>
      </c>
      <c r="J3" t="s">
        <v>25</v>
      </c>
      <c r="K3" t="s">
        <v>24</v>
      </c>
      <c r="L3" t="s">
        <v>20</v>
      </c>
      <c r="M3" t="s">
        <v>19</v>
      </c>
    </row>
    <row r="4" spans="1:14" x14ac:dyDescent="0.3">
      <c r="A4" t="s">
        <v>12</v>
      </c>
      <c r="B4" s="4">
        <f>SUM(Table1[ESL Total])</f>
        <v>72485.989999999991</v>
      </c>
      <c r="C4" t="str">
        <f>$C$3</f>
        <v>EUR</v>
      </c>
      <c r="F4" s="8" t="s">
        <v>5</v>
      </c>
      <c r="G4" s="3">
        <f>SUMIF(Table1[Status], "Reimbursed", Table1[Difference])</f>
        <v>-5.8300000000004957</v>
      </c>
      <c r="H4" s="3">
        <f>SUMIF(Table1[Status], "Submitted", Table1[Difference])</f>
        <v>0.28999999999996362</v>
      </c>
      <c r="I4" t="str">
        <f>$C$3</f>
        <v>EUR</v>
      </c>
      <c r="J4" t="s">
        <v>23</v>
      </c>
      <c r="K4" t="s">
        <v>24</v>
      </c>
      <c r="L4" t="s">
        <v>98</v>
      </c>
      <c r="M4" t="s">
        <v>19</v>
      </c>
    </row>
    <row r="5" spans="1:14" x14ac:dyDescent="0.3">
      <c r="A5" t="s">
        <v>5</v>
      </c>
      <c r="B5" s="3">
        <f>SUM(Table1[Difference])</f>
        <v>-5.5400000000005321</v>
      </c>
      <c r="C5" t="str">
        <f>$C$3</f>
        <v>EUR</v>
      </c>
      <c r="F5" s="8" t="s">
        <v>7</v>
      </c>
      <c r="G5" s="3">
        <f>SUMIF(Table1[Status], "Reimbursed", Table1[Fees])</f>
        <v>0</v>
      </c>
      <c r="H5" s="3">
        <f>SUMIF(Table1[Status], "Submitted", Table1[Fees])</f>
        <v>0</v>
      </c>
      <c r="I5" t="str">
        <f>$C$3</f>
        <v>EUR</v>
      </c>
      <c r="J5" t="s">
        <v>18</v>
      </c>
      <c r="K5" t="s">
        <v>19</v>
      </c>
    </row>
    <row r="6" spans="1:14" x14ac:dyDescent="0.3">
      <c r="A6" t="s">
        <v>7</v>
      </c>
      <c r="B6" s="3">
        <f>SUM(Table1[Fees])</f>
        <v>0</v>
      </c>
      <c r="C6" t="str">
        <f>$C$3</f>
        <v>EUR</v>
      </c>
      <c r="F6" s="8" t="s">
        <v>8</v>
      </c>
      <c r="G6" s="3">
        <f>SUMIF(Table1[Status], "Reimbursed", Table1[Mileage])</f>
        <v>0</v>
      </c>
      <c r="H6" s="3">
        <f>SUMIF(Table1[Status], "Submitted", Table1[Mileage])</f>
        <v>0</v>
      </c>
      <c r="I6" t="str">
        <f>$C$3</f>
        <v>EUR</v>
      </c>
      <c r="J6" t="s">
        <v>99</v>
      </c>
      <c r="K6" t="s">
        <v>19</v>
      </c>
    </row>
    <row r="7" spans="1:14" x14ac:dyDescent="0.3">
      <c r="A7" t="s">
        <v>8</v>
      </c>
      <c r="B7" s="3">
        <f>SUM(Table1[Mileage])</f>
        <v>0</v>
      </c>
      <c r="C7" t="str">
        <f>$C$3</f>
        <v>EUR</v>
      </c>
      <c r="F7" s="8" t="s">
        <v>95</v>
      </c>
      <c r="G7" s="10">
        <f>(COUNTIF(Table1[Expense Type], "Install") * 500)+(COUNTIF(Table1[Expense Type], "Service") * 150)</f>
        <v>9050</v>
      </c>
      <c r="H7" s="11"/>
      <c r="J7" t="s">
        <v>150</v>
      </c>
      <c r="K7" t="s">
        <v>24</v>
      </c>
    </row>
    <row r="9" spans="1:14" x14ac:dyDescent="0.3">
      <c r="A9" s="6" t="s">
        <v>0</v>
      </c>
      <c r="B9" s="2" t="s">
        <v>26</v>
      </c>
      <c r="C9" s="2" t="s">
        <v>1</v>
      </c>
      <c r="D9" s="2" t="s">
        <v>97</v>
      </c>
      <c r="E9" s="2" t="s">
        <v>2</v>
      </c>
      <c r="F9" s="7" t="s">
        <v>3</v>
      </c>
      <c r="G9" s="7" t="s">
        <v>4</v>
      </c>
      <c r="H9" s="7" t="s">
        <v>5</v>
      </c>
      <c r="I9" s="7" t="s">
        <v>7</v>
      </c>
      <c r="J9" s="5" t="s">
        <v>8</v>
      </c>
      <c r="K9" s="2" t="s">
        <v>9</v>
      </c>
      <c r="L9" s="2" t="s">
        <v>13</v>
      </c>
      <c r="M9" s="2" t="s">
        <v>27</v>
      </c>
      <c r="N9" s="2" t="s">
        <v>28</v>
      </c>
    </row>
    <row r="10" spans="1:14" x14ac:dyDescent="0.3">
      <c r="A10" s="6">
        <v>45694.958113425928</v>
      </c>
      <c r="B10" s="2" t="s">
        <v>151</v>
      </c>
      <c r="C10" s="2">
        <v>5</v>
      </c>
      <c r="D10" s="2" t="s">
        <v>96</v>
      </c>
      <c r="E10" s="2" t="s">
        <v>145</v>
      </c>
      <c r="F10" s="7">
        <v>1785.79</v>
      </c>
      <c r="G10" s="7">
        <v>1774.91</v>
      </c>
      <c r="H10" s="7">
        <v>-10.879999999999882</v>
      </c>
      <c r="I10" s="7"/>
      <c r="J10" s="5"/>
      <c r="K10" s="2" t="s">
        <v>6</v>
      </c>
      <c r="L10" s="2" t="s">
        <v>102</v>
      </c>
      <c r="M10" s="9" t="s">
        <v>31</v>
      </c>
      <c r="N10" s="9" t="s">
        <v>31</v>
      </c>
    </row>
    <row r="11" spans="1:14" x14ac:dyDescent="0.3">
      <c r="A11" s="6">
        <v>45680.945821759262</v>
      </c>
      <c r="B11" s="2" t="s">
        <v>144</v>
      </c>
      <c r="C11" s="2">
        <v>1</v>
      </c>
      <c r="D11" s="2" t="s">
        <v>96</v>
      </c>
      <c r="E11" s="2" t="s">
        <v>145</v>
      </c>
      <c r="F11" s="7">
        <v>1159.0899999999999</v>
      </c>
      <c r="G11" s="7">
        <v>1160.1199999999999</v>
      </c>
      <c r="H11" s="7">
        <v>1.0299999999999727</v>
      </c>
      <c r="I11" s="7"/>
      <c r="J11" s="5"/>
      <c r="K11" s="2" t="s">
        <v>6</v>
      </c>
      <c r="L11" s="2" t="s">
        <v>102</v>
      </c>
      <c r="M11" s="9" t="s">
        <v>31</v>
      </c>
      <c r="N11" s="9" t="s">
        <v>31</v>
      </c>
    </row>
    <row r="12" spans="1:14" x14ac:dyDescent="0.3">
      <c r="A12" s="6">
        <v>45680.945648148147</v>
      </c>
      <c r="B12" s="2" t="s">
        <v>147</v>
      </c>
      <c r="C12" s="2">
        <v>3</v>
      </c>
      <c r="D12" s="2" t="s">
        <v>96</v>
      </c>
      <c r="E12" s="2" t="s">
        <v>33</v>
      </c>
      <c r="F12" s="7">
        <v>65.17</v>
      </c>
      <c r="G12" s="7">
        <v>65.17</v>
      </c>
      <c r="H12" s="7">
        <v>0</v>
      </c>
      <c r="I12" s="7"/>
      <c r="J12" s="5"/>
      <c r="K12" s="2" t="s">
        <v>6</v>
      </c>
      <c r="L12" s="2" t="s">
        <v>102</v>
      </c>
      <c r="M12" s="9" t="s">
        <v>31</v>
      </c>
      <c r="N12" s="9" t="s">
        <v>31</v>
      </c>
    </row>
    <row r="13" spans="1:14" x14ac:dyDescent="0.3">
      <c r="A13" s="6">
        <v>45680.945601851854</v>
      </c>
      <c r="B13" s="2" t="s">
        <v>148</v>
      </c>
      <c r="C13" s="2">
        <v>1</v>
      </c>
      <c r="D13" s="2" t="s">
        <v>96</v>
      </c>
      <c r="E13" s="2" t="s">
        <v>149</v>
      </c>
      <c r="F13" s="7">
        <v>2411.73</v>
      </c>
      <c r="G13" s="7">
        <v>2421.87</v>
      </c>
      <c r="H13" s="7">
        <v>10.139999999999873</v>
      </c>
      <c r="I13" s="7"/>
      <c r="J13" s="5"/>
      <c r="K13" s="2" t="s">
        <v>6</v>
      </c>
      <c r="L13" s="2" t="s">
        <v>102</v>
      </c>
      <c r="M13" s="9" t="s">
        <v>31</v>
      </c>
      <c r="N13" s="9" t="s">
        <v>31</v>
      </c>
    </row>
    <row r="14" spans="1:14" x14ac:dyDescent="0.3">
      <c r="A14" s="6">
        <v>45680.945196759261</v>
      </c>
      <c r="B14" s="2" t="s">
        <v>146</v>
      </c>
      <c r="C14" s="2">
        <v>4</v>
      </c>
      <c r="D14" s="2" t="s">
        <v>100</v>
      </c>
      <c r="E14" s="2" t="s">
        <v>125</v>
      </c>
      <c r="F14" s="7">
        <v>2333.23</v>
      </c>
      <c r="G14" s="7">
        <v>2333.23</v>
      </c>
      <c r="H14" s="7">
        <v>0</v>
      </c>
      <c r="I14" s="7"/>
      <c r="J14" s="5"/>
      <c r="K14" s="2" t="s">
        <v>6</v>
      </c>
      <c r="L14" s="2" t="s">
        <v>102</v>
      </c>
      <c r="M14" s="9" t="s">
        <v>31</v>
      </c>
      <c r="N14" s="9" t="s">
        <v>31</v>
      </c>
    </row>
    <row r="15" spans="1:14" x14ac:dyDescent="0.3">
      <c r="A15" s="6">
        <v>45663.875752314816</v>
      </c>
      <c r="B15" s="2" t="s">
        <v>140</v>
      </c>
      <c r="C15" s="2">
        <v>51</v>
      </c>
      <c r="D15" s="2" t="s">
        <v>94</v>
      </c>
      <c r="E15" s="2" t="s">
        <v>101</v>
      </c>
      <c r="F15" s="7">
        <v>1334.59</v>
      </c>
      <c r="G15" s="7">
        <v>1329.71</v>
      </c>
      <c r="H15" s="7">
        <v>-4.8799999999998818</v>
      </c>
      <c r="I15" s="7"/>
      <c r="J15" s="5"/>
      <c r="K15" s="2" t="s">
        <v>6</v>
      </c>
      <c r="L15" s="2" t="s">
        <v>92</v>
      </c>
      <c r="M15" s="9" t="s">
        <v>31</v>
      </c>
      <c r="N15" s="9" t="s">
        <v>31</v>
      </c>
    </row>
    <row r="16" spans="1:14" x14ac:dyDescent="0.3">
      <c r="A16" s="6">
        <v>45663.851284722223</v>
      </c>
      <c r="B16" s="2" t="s">
        <v>143</v>
      </c>
      <c r="C16" s="2">
        <v>50</v>
      </c>
      <c r="D16" s="2" t="s">
        <v>96</v>
      </c>
      <c r="E16" s="2" t="s">
        <v>33</v>
      </c>
      <c r="F16" s="7">
        <v>79.47</v>
      </c>
      <c r="G16" s="7">
        <v>79.47</v>
      </c>
      <c r="H16" s="7">
        <v>0</v>
      </c>
      <c r="I16" s="7"/>
      <c r="J16" s="5"/>
      <c r="K16" s="2" t="s">
        <v>6</v>
      </c>
      <c r="L16" s="2" t="s">
        <v>92</v>
      </c>
      <c r="M16" s="9" t="s">
        <v>31</v>
      </c>
      <c r="N16" s="9" t="s">
        <v>31</v>
      </c>
    </row>
    <row r="17" spans="1:14" x14ac:dyDescent="0.3">
      <c r="A17" s="6">
        <v>45663.85125</v>
      </c>
      <c r="B17" s="2" t="s">
        <v>138</v>
      </c>
      <c r="C17" s="2">
        <v>50</v>
      </c>
      <c r="D17" s="2" t="s">
        <v>94</v>
      </c>
      <c r="E17" s="2" t="s">
        <v>139</v>
      </c>
      <c r="F17" s="7">
        <v>761.55</v>
      </c>
      <c r="G17" s="7">
        <v>761.55</v>
      </c>
      <c r="H17" s="7">
        <v>0</v>
      </c>
      <c r="I17" s="7"/>
      <c r="J17" s="5"/>
      <c r="K17" s="2" t="s">
        <v>6</v>
      </c>
      <c r="L17" s="2" t="s">
        <v>92</v>
      </c>
      <c r="M17" s="9" t="s">
        <v>31</v>
      </c>
      <c r="N17" s="9" t="s">
        <v>31</v>
      </c>
    </row>
    <row r="18" spans="1:14" x14ac:dyDescent="0.3">
      <c r="A18" s="6">
        <v>45663.851215277777</v>
      </c>
      <c r="B18" s="2" t="s">
        <v>134</v>
      </c>
      <c r="C18" s="2">
        <v>50</v>
      </c>
      <c r="D18" s="2" t="s">
        <v>94</v>
      </c>
      <c r="E18" s="2" t="s">
        <v>135</v>
      </c>
      <c r="F18" s="7">
        <v>879.27</v>
      </c>
      <c r="G18" s="7">
        <v>879.27</v>
      </c>
      <c r="H18" s="7">
        <v>0</v>
      </c>
      <c r="I18" s="7"/>
      <c r="J18" s="5"/>
      <c r="K18" s="2" t="s">
        <v>6</v>
      </c>
      <c r="L18" s="2" t="s">
        <v>92</v>
      </c>
      <c r="M18" s="9" t="s">
        <v>31</v>
      </c>
      <c r="N18" s="9" t="s">
        <v>31</v>
      </c>
    </row>
    <row r="19" spans="1:14" x14ac:dyDescent="0.3">
      <c r="A19" s="6">
        <v>45663.851168981484</v>
      </c>
      <c r="B19" s="2" t="s">
        <v>141</v>
      </c>
      <c r="C19" s="2">
        <v>49</v>
      </c>
      <c r="D19" s="2" t="s">
        <v>94</v>
      </c>
      <c r="E19" s="2" t="s">
        <v>142</v>
      </c>
      <c r="F19" s="7">
        <v>1668.51</v>
      </c>
      <c r="G19" s="7">
        <v>1672.4</v>
      </c>
      <c r="H19" s="7">
        <v>3.8900000000001</v>
      </c>
      <c r="I19" s="7"/>
      <c r="J19" s="5"/>
      <c r="K19" s="2" t="s">
        <v>6</v>
      </c>
      <c r="L19" s="2" t="s">
        <v>92</v>
      </c>
      <c r="M19" s="9" t="s">
        <v>31</v>
      </c>
      <c r="N19" s="9" t="s">
        <v>31</v>
      </c>
    </row>
    <row r="20" spans="1:14" x14ac:dyDescent="0.3">
      <c r="A20" s="6">
        <v>45663.851111111115</v>
      </c>
      <c r="B20" s="2" t="s">
        <v>136</v>
      </c>
      <c r="C20" s="2">
        <v>48</v>
      </c>
      <c r="D20" s="2" t="s">
        <v>96</v>
      </c>
      <c r="E20" s="2" t="s">
        <v>137</v>
      </c>
      <c r="F20" s="7">
        <v>2350.39</v>
      </c>
      <c r="G20" s="7">
        <v>2349.9499999999998</v>
      </c>
      <c r="H20" s="7">
        <v>-0.44000000000005457</v>
      </c>
      <c r="I20" s="7"/>
      <c r="J20" s="5"/>
      <c r="K20" s="2" t="s">
        <v>6</v>
      </c>
      <c r="L20" s="2" t="s">
        <v>92</v>
      </c>
      <c r="M20" s="9" t="s">
        <v>31</v>
      </c>
      <c r="N20" s="9" t="s">
        <v>31</v>
      </c>
    </row>
    <row r="21" spans="1:14" x14ac:dyDescent="0.3">
      <c r="A21" s="6">
        <v>45622.752858796295</v>
      </c>
      <c r="B21" s="2" t="s">
        <v>132</v>
      </c>
      <c r="C21" s="2">
        <v>48</v>
      </c>
      <c r="D21" s="2" t="s">
        <v>96</v>
      </c>
      <c r="E21" s="2" t="s">
        <v>133</v>
      </c>
      <c r="F21" s="7">
        <v>1530.76</v>
      </c>
      <c r="G21" s="7">
        <v>1536.57</v>
      </c>
      <c r="H21" s="7">
        <v>5.8099999999999454</v>
      </c>
      <c r="I21" s="7"/>
      <c r="J21" s="5"/>
      <c r="K21" s="2" t="s">
        <v>6</v>
      </c>
      <c r="L21" s="2" t="s">
        <v>92</v>
      </c>
      <c r="M21" s="9" t="s">
        <v>31</v>
      </c>
      <c r="N21" s="9" t="s">
        <v>31</v>
      </c>
    </row>
    <row r="22" spans="1:14" x14ac:dyDescent="0.3">
      <c r="A22" s="6">
        <v>45616.449421296296</v>
      </c>
      <c r="B22" s="2" t="s">
        <v>127</v>
      </c>
      <c r="C22" s="2">
        <v>47</v>
      </c>
      <c r="D22" s="2" t="s">
        <v>96</v>
      </c>
      <c r="E22" s="2" t="s">
        <v>33</v>
      </c>
      <c r="F22" s="7">
        <v>77.27</v>
      </c>
      <c r="G22" s="7">
        <v>77.27</v>
      </c>
      <c r="H22" s="7">
        <v>0</v>
      </c>
      <c r="I22" s="7"/>
      <c r="J22" s="5"/>
      <c r="K22" s="2" t="s">
        <v>6</v>
      </c>
      <c r="L22" s="2" t="s">
        <v>92</v>
      </c>
      <c r="M22" s="9" t="s">
        <v>31</v>
      </c>
      <c r="N22" s="9" t="s">
        <v>31</v>
      </c>
    </row>
    <row r="23" spans="1:14" x14ac:dyDescent="0.3">
      <c r="A23" s="6">
        <v>45616.449328703704</v>
      </c>
      <c r="B23" s="2" t="s">
        <v>128</v>
      </c>
      <c r="C23" s="2">
        <v>45</v>
      </c>
      <c r="D23" s="2" t="s">
        <v>94</v>
      </c>
      <c r="E23" s="2" t="s">
        <v>129</v>
      </c>
      <c r="F23" s="7">
        <v>2061.8000000000002</v>
      </c>
      <c r="G23" s="7">
        <v>2061.8000000000002</v>
      </c>
      <c r="H23" s="7">
        <v>0</v>
      </c>
      <c r="I23" s="7"/>
      <c r="J23" s="5"/>
      <c r="K23" s="2" t="s">
        <v>6</v>
      </c>
      <c r="L23" s="2" t="s">
        <v>92</v>
      </c>
      <c r="M23" s="9" t="s">
        <v>31</v>
      </c>
      <c r="N23" s="9" t="s">
        <v>31</v>
      </c>
    </row>
    <row r="24" spans="1:14" x14ac:dyDescent="0.3">
      <c r="A24" s="6">
        <v>45616.44866898148</v>
      </c>
      <c r="B24" s="2" t="s">
        <v>130</v>
      </c>
      <c r="C24" s="2">
        <v>46</v>
      </c>
      <c r="D24" s="2" t="s">
        <v>100</v>
      </c>
      <c r="E24" s="2" t="s">
        <v>131</v>
      </c>
      <c r="F24" s="7">
        <v>1143.1300000000001</v>
      </c>
      <c r="G24" s="7">
        <v>1139.54</v>
      </c>
      <c r="H24" s="7">
        <v>-3.5900000000001455</v>
      </c>
      <c r="I24" s="7"/>
      <c r="J24" s="5"/>
      <c r="K24" s="2" t="s">
        <v>6</v>
      </c>
      <c r="L24" s="2" t="s">
        <v>92</v>
      </c>
      <c r="M24" s="9" t="s">
        <v>31</v>
      </c>
      <c r="N24" s="9" t="s">
        <v>31</v>
      </c>
    </row>
    <row r="25" spans="1:14" x14ac:dyDescent="0.3">
      <c r="A25" s="6">
        <v>45597.743402777778</v>
      </c>
      <c r="B25" s="2" t="s">
        <v>120</v>
      </c>
      <c r="C25" s="2">
        <v>44</v>
      </c>
      <c r="D25" s="2" t="s">
        <v>94</v>
      </c>
      <c r="E25" s="2" t="s">
        <v>121</v>
      </c>
      <c r="F25" s="7">
        <v>107.27</v>
      </c>
      <c r="G25" s="7">
        <v>107.27</v>
      </c>
      <c r="H25" s="7">
        <v>0</v>
      </c>
      <c r="I25" s="7"/>
      <c r="J25" s="5"/>
      <c r="K25" s="2" t="s">
        <v>6</v>
      </c>
      <c r="L25" s="2" t="s">
        <v>92</v>
      </c>
      <c r="M25" s="9" t="s">
        <v>31</v>
      </c>
      <c r="N25" s="9" t="s">
        <v>31</v>
      </c>
    </row>
    <row r="26" spans="1:14" x14ac:dyDescent="0.3">
      <c r="A26" s="6">
        <v>45597.743344907409</v>
      </c>
      <c r="B26" s="2" t="s">
        <v>122</v>
      </c>
      <c r="C26" s="2">
        <v>42</v>
      </c>
      <c r="D26" s="2" t="s">
        <v>94</v>
      </c>
      <c r="E26" s="2" t="s">
        <v>123</v>
      </c>
      <c r="F26" s="7">
        <v>802.48</v>
      </c>
      <c r="G26" s="7">
        <v>802.48</v>
      </c>
      <c r="H26" s="7">
        <v>0</v>
      </c>
      <c r="I26" s="7"/>
      <c r="J26" s="5"/>
      <c r="K26" s="2" t="s">
        <v>6</v>
      </c>
      <c r="L26" s="2" t="s">
        <v>92</v>
      </c>
      <c r="M26" s="9" t="s">
        <v>31</v>
      </c>
      <c r="N26" s="9" t="s">
        <v>31</v>
      </c>
    </row>
    <row r="27" spans="1:14" x14ac:dyDescent="0.3">
      <c r="A27" s="6">
        <v>45597.743252314816</v>
      </c>
      <c r="B27" s="2" t="s">
        <v>126</v>
      </c>
      <c r="C27" s="2">
        <v>41</v>
      </c>
      <c r="D27" s="2" t="s">
        <v>96</v>
      </c>
      <c r="E27" s="2" t="s">
        <v>117</v>
      </c>
      <c r="F27" s="7">
        <v>3341.17</v>
      </c>
      <c r="G27" s="7">
        <v>3347.48</v>
      </c>
      <c r="H27" s="7">
        <v>6.3099999999999454</v>
      </c>
      <c r="I27" s="7"/>
      <c r="J27" s="5"/>
      <c r="K27" s="2" t="s">
        <v>6</v>
      </c>
      <c r="L27" s="2" t="s">
        <v>92</v>
      </c>
      <c r="M27" s="9" t="s">
        <v>31</v>
      </c>
      <c r="N27" s="9" t="s">
        <v>31</v>
      </c>
    </row>
    <row r="28" spans="1:14" x14ac:dyDescent="0.3">
      <c r="A28" s="6">
        <v>45597.743090277778</v>
      </c>
      <c r="B28" s="2" t="s">
        <v>124</v>
      </c>
      <c r="C28" s="2">
        <v>44</v>
      </c>
      <c r="D28" s="2" t="s">
        <v>96</v>
      </c>
      <c r="E28" s="2" t="s">
        <v>125</v>
      </c>
      <c r="F28" s="7">
        <v>919.26</v>
      </c>
      <c r="G28" s="7">
        <v>919.26</v>
      </c>
      <c r="H28" s="7">
        <v>0</v>
      </c>
      <c r="I28" s="7"/>
      <c r="J28" s="5"/>
      <c r="K28" s="2" t="s">
        <v>6</v>
      </c>
      <c r="L28" s="2" t="s">
        <v>92</v>
      </c>
      <c r="M28" s="9" t="s">
        <v>31</v>
      </c>
      <c r="N28" s="9" t="s">
        <v>31</v>
      </c>
    </row>
    <row r="29" spans="1:14" x14ac:dyDescent="0.3">
      <c r="A29" s="6">
        <v>45575.722905092596</v>
      </c>
      <c r="B29" s="2" t="s">
        <v>116</v>
      </c>
      <c r="C29" s="2">
        <v>39</v>
      </c>
      <c r="D29" s="2" t="s">
        <v>96</v>
      </c>
      <c r="E29" s="2" t="s">
        <v>117</v>
      </c>
      <c r="F29" s="7">
        <v>2918.77</v>
      </c>
      <c r="G29" s="7">
        <v>2908.03</v>
      </c>
      <c r="H29" s="7">
        <v>-10.739999999999782</v>
      </c>
      <c r="I29" s="7"/>
      <c r="J29" s="5"/>
      <c r="K29" s="2" t="s">
        <v>6</v>
      </c>
      <c r="L29" s="2" t="s">
        <v>92</v>
      </c>
      <c r="M29" s="9" t="s">
        <v>31</v>
      </c>
      <c r="N29" s="9" t="s">
        <v>31</v>
      </c>
    </row>
    <row r="30" spans="1:14" x14ac:dyDescent="0.3">
      <c r="A30" s="6">
        <v>45575.713923611111</v>
      </c>
      <c r="B30" s="2" t="s">
        <v>118</v>
      </c>
      <c r="C30" s="2">
        <v>40</v>
      </c>
      <c r="D30" s="2" t="s">
        <v>94</v>
      </c>
      <c r="E30" s="2" t="s">
        <v>119</v>
      </c>
      <c r="F30" s="7">
        <v>928.93</v>
      </c>
      <c r="G30" s="7">
        <v>928.93</v>
      </c>
      <c r="H30" s="7">
        <v>0</v>
      </c>
      <c r="I30" s="7"/>
      <c r="J30" s="5"/>
      <c r="K30" s="2" t="s">
        <v>6</v>
      </c>
      <c r="L30" s="2" t="s">
        <v>92</v>
      </c>
      <c r="M30" s="9" t="s">
        <v>31</v>
      </c>
      <c r="N30" s="9" t="s">
        <v>31</v>
      </c>
    </row>
    <row r="31" spans="1:14" x14ac:dyDescent="0.3">
      <c r="A31" s="6">
        <v>45554.861886574072</v>
      </c>
      <c r="B31" s="2" t="s">
        <v>114</v>
      </c>
      <c r="C31" s="2">
        <v>34</v>
      </c>
      <c r="D31" s="2" t="s">
        <v>94</v>
      </c>
      <c r="E31" s="2" t="s">
        <v>115</v>
      </c>
      <c r="F31" s="7">
        <v>1593.85</v>
      </c>
      <c r="G31" s="7">
        <v>1593.85</v>
      </c>
      <c r="H31" s="7">
        <v>0</v>
      </c>
      <c r="I31" s="7"/>
      <c r="J31" s="5"/>
      <c r="K31" s="2" t="s">
        <v>6</v>
      </c>
      <c r="L31" s="2" t="s">
        <v>92</v>
      </c>
      <c r="M31" s="9" t="s">
        <v>31</v>
      </c>
      <c r="N31" s="9" t="s">
        <v>31</v>
      </c>
    </row>
    <row r="32" spans="1:14" x14ac:dyDescent="0.3">
      <c r="A32" s="6">
        <v>45554.848078703704</v>
      </c>
      <c r="B32" s="2" t="s">
        <v>109</v>
      </c>
      <c r="C32" s="2">
        <v>38</v>
      </c>
      <c r="D32" s="2" t="s">
        <v>96</v>
      </c>
      <c r="E32" s="2" t="s">
        <v>110</v>
      </c>
      <c r="F32" s="7">
        <v>307.89999999999998</v>
      </c>
      <c r="G32" s="7">
        <v>308.22000000000003</v>
      </c>
      <c r="H32" s="7">
        <v>0.32000000000005002</v>
      </c>
      <c r="I32" s="7"/>
      <c r="J32" s="5"/>
      <c r="K32" s="2" t="s">
        <v>6</v>
      </c>
      <c r="L32" s="2" t="s">
        <v>92</v>
      </c>
      <c r="M32" s="9" t="s">
        <v>31</v>
      </c>
      <c r="N32" s="9" t="s">
        <v>31</v>
      </c>
    </row>
    <row r="33" spans="1:14" x14ac:dyDescent="0.3">
      <c r="A33" s="6">
        <v>45554.847280092596</v>
      </c>
      <c r="B33" s="2" t="s">
        <v>112</v>
      </c>
      <c r="C33" s="2">
        <v>37</v>
      </c>
      <c r="D33" s="2" t="s">
        <v>94</v>
      </c>
      <c r="E33" s="2" t="s">
        <v>113</v>
      </c>
      <c r="F33" s="7">
        <v>3605.92</v>
      </c>
      <c r="G33" s="7">
        <v>3601.4</v>
      </c>
      <c r="H33" s="7">
        <v>-4.5199999999999818</v>
      </c>
      <c r="I33" s="7"/>
      <c r="J33" s="5"/>
      <c r="K33" s="2" t="s">
        <v>6</v>
      </c>
      <c r="L33" s="2" t="s">
        <v>92</v>
      </c>
      <c r="M33" s="9" t="s">
        <v>31</v>
      </c>
      <c r="N33" s="9" t="s">
        <v>31</v>
      </c>
    </row>
    <row r="34" spans="1:14" x14ac:dyDescent="0.3">
      <c r="A34" s="6">
        <v>45554.831041666665</v>
      </c>
      <c r="B34" s="2" t="s">
        <v>111</v>
      </c>
      <c r="C34" s="2">
        <v>38</v>
      </c>
      <c r="D34" s="2" t="s">
        <v>96</v>
      </c>
      <c r="E34" s="2" t="s">
        <v>33</v>
      </c>
      <c r="F34" s="7">
        <v>174.34</v>
      </c>
      <c r="G34" s="7">
        <v>174.34</v>
      </c>
      <c r="H34" s="7">
        <v>0</v>
      </c>
      <c r="I34" s="7"/>
      <c r="J34" s="5"/>
      <c r="K34" s="2" t="s">
        <v>6</v>
      </c>
      <c r="L34" s="2" t="s">
        <v>92</v>
      </c>
      <c r="M34" s="9" t="s">
        <v>31</v>
      </c>
      <c r="N34" s="9" t="s">
        <v>31</v>
      </c>
    </row>
    <row r="35" spans="1:14" x14ac:dyDescent="0.3">
      <c r="A35" s="6">
        <v>45510.594409722224</v>
      </c>
      <c r="B35" s="2" t="s">
        <v>105</v>
      </c>
      <c r="C35" s="2">
        <v>32</v>
      </c>
      <c r="D35" s="2" t="s">
        <v>96</v>
      </c>
      <c r="E35" s="2" t="s">
        <v>106</v>
      </c>
      <c r="F35" s="7">
        <v>227.9</v>
      </c>
      <c r="G35" s="7">
        <v>227.9</v>
      </c>
      <c r="H35" s="7">
        <v>0</v>
      </c>
      <c r="I35" s="7"/>
      <c r="J35" s="5"/>
      <c r="K35" s="2" t="s">
        <v>6</v>
      </c>
      <c r="L35" s="2" t="s">
        <v>92</v>
      </c>
      <c r="M35" s="9" t="s">
        <v>31</v>
      </c>
      <c r="N35" s="9" t="s">
        <v>31</v>
      </c>
    </row>
    <row r="36" spans="1:14" x14ac:dyDescent="0.3">
      <c r="A36" s="6">
        <v>45510.5937962963</v>
      </c>
      <c r="B36" s="2" t="s">
        <v>107</v>
      </c>
      <c r="C36" s="2">
        <v>32</v>
      </c>
      <c r="D36" s="2" t="s">
        <v>96</v>
      </c>
      <c r="E36" s="2" t="s">
        <v>108</v>
      </c>
      <c r="F36" s="7">
        <v>665</v>
      </c>
      <c r="G36" s="7">
        <v>665</v>
      </c>
      <c r="H36" s="7">
        <v>0</v>
      </c>
      <c r="I36" s="7"/>
      <c r="J36" s="5"/>
      <c r="K36" s="2" t="s">
        <v>6</v>
      </c>
      <c r="L36" s="2" t="s">
        <v>92</v>
      </c>
      <c r="M36" s="9" t="s">
        <v>31</v>
      </c>
      <c r="N36" s="9" t="s">
        <v>31</v>
      </c>
    </row>
    <row r="37" spans="1:14" x14ac:dyDescent="0.3">
      <c r="A37" s="6">
        <v>45510.588958333334</v>
      </c>
      <c r="B37" s="2" t="s">
        <v>103</v>
      </c>
      <c r="C37" s="2">
        <v>31</v>
      </c>
      <c r="D37" s="2" t="s">
        <v>94</v>
      </c>
      <c r="E37" s="2" t="s">
        <v>104</v>
      </c>
      <c r="F37" s="7">
        <v>94.88</v>
      </c>
      <c r="G37" s="7">
        <v>94.88</v>
      </c>
      <c r="H37" s="7">
        <v>0</v>
      </c>
      <c r="I37" s="7"/>
      <c r="J37" s="5"/>
      <c r="K37" s="2" t="s">
        <v>6</v>
      </c>
      <c r="L37" s="2" t="s">
        <v>92</v>
      </c>
      <c r="M37" s="9" t="s">
        <v>31</v>
      </c>
      <c r="N37" s="9" t="s">
        <v>31</v>
      </c>
    </row>
    <row r="38" spans="1:14" x14ac:dyDescent="0.3">
      <c r="A38" s="6">
        <v>45505.74728009259</v>
      </c>
      <c r="B38" s="2" t="s">
        <v>29</v>
      </c>
      <c r="C38" s="2">
        <v>30</v>
      </c>
      <c r="D38" s="2" t="s">
        <v>94</v>
      </c>
      <c r="E38" s="2" t="s">
        <v>30</v>
      </c>
      <c r="F38" s="7">
        <v>1156.3800000000001</v>
      </c>
      <c r="G38" s="7">
        <v>1156.3800000000001</v>
      </c>
      <c r="H38" s="7">
        <v>0</v>
      </c>
      <c r="I38" s="7"/>
      <c r="J38" s="5"/>
      <c r="K38" s="2" t="s">
        <v>6</v>
      </c>
      <c r="L38" s="2" t="s">
        <v>92</v>
      </c>
      <c r="M38" s="9" t="s">
        <v>31</v>
      </c>
      <c r="N38" s="9" t="s">
        <v>31</v>
      </c>
    </row>
    <row r="39" spans="1:14" x14ac:dyDescent="0.3">
      <c r="A39" s="6">
        <v>45497.683344907404</v>
      </c>
      <c r="B39" s="2" t="s">
        <v>85</v>
      </c>
      <c r="C39" s="2">
        <v>29</v>
      </c>
      <c r="D39" s="2" t="s">
        <v>100</v>
      </c>
      <c r="E39" s="2" t="s">
        <v>101</v>
      </c>
      <c r="F39" s="7">
        <v>2220.8000000000002</v>
      </c>
      <c r="G39" s="7">
        <v>2216.08</v>
      </c>
      <c r="H39" s="7">
        <v>-4.7200000000002547</v>
      </c>
      <c r="I39" s="7"/>
      <c r="J39" s="5"/>
      <c r="K39" s="2" t="s">
        <v>6</v>
      </c>
      <c r="L39" s="2" t="s">
        <v>92</v>
      </c>
      <c r="M39" s="9" t="s">
        <v>31</v>
      </c>
      <c r="N39" s="9" t="s">
        <v>31</v>
      </c>
    </row>
    <row r="40" spans="1:14" x14ac:dyDescent="0.3">
      <c r="A40" s="6">
        <v>45496.813622685186</v>
      </c>
      <c r="B40" s="2" t="s">
        <v>86</v>
      </c>
      <c r="C40" s="2">
        <v>28</v>
      </c>
      <c r="D40" s="2" t="s">
        <v>94</v>
      </c>
      <c r="E40" s="2" t="s">
        <v>87</v>
      </c>
      <c r="F40" s="7">
        <v>2446.71</v>
      </c>
      <c r="G40" s="7">
        <v>2453.35</v>
      </c>
      <c r="H40" s="7">
        <v>6.6399999999998727</v>
      </c>
      <c r="I40" s="7"/>
      <c r="J40" s="5"/>
      <c r="K40" s="2" t="s">
        <v>6</v>
      </c>
      <c r="L40" s="2" t="s">
        <v>92</v>
      </c>
      <c r="M40" s="9" t="s">
        <v>31</v>
      </c>
      <c r="N40" s="9" t="s">
        <v>31</v>
      </c>
    </row>
    <row r="41" spans="1:14" x14ac:dyDescent="0.3">
      <c r="A41" s="6">
        <v>45483.594722222224</v>
      </c>
      <c r="B41" s="2" t="s">
        <v>90</v>
      </c>
      <c r="C41" s="2">
        <v>28</v>
      </c>
      <c r="D41" s="2" t="s">
        <v>94</v>
      </c>
      <c r="E41" s="2" t="s">
        <v>91</v>
      </c>
      <c r="F41" s="7">
        <v>1228.05</v>
      </c>
      <c r="G41" s="7">
        <v>1228.05</v>
      </c>
      <c r="H41" s="7">
        <v>0</v>
      </c>
      <c r="I41" s="7"/>
      <c r="J41" s="5"/>
      <c r="K41" s="2" t="s">
        <v>6</v>
      </c>
      <c r="L41" s="2" t="s">
        <v>92</v>
      </c>
      <c r="M41" s="9" t="s">
        <v>31</v>
      </c>
      <c r="N41" s="9" t="s">
        <v>31</v>
      </c>
    </row>
    <row r="42" spans="1:14" x14ac:dyDescent="0.3">
      <c r="A42" s="6">
        <v>45483.562986111108</v>
      </c>
      <c r="B42" s="2" t="s">
        <v>88</v>
      </c>
      <c r="C42" s="2">
        <v>27</v>
      </c>
      <c r="D42" s="2" t="s">
        <v>96</v>
      </c>
      <c r="E42" s="2" t="s">
        <v>89</v>
      </c>
      <c r="F42" s="7">
        <v>1825.62</v>
      </c>
      <c r="G42" s="7">
        <v>1825.62</v>
      </c>
      <c r="H42" s="7">
        <v>0</v>
      </c>
      <c r="I42" s="7"/>
      <c r="J42" s="5"/>
      <c r="K42" s="2" t="s">
        <v>6</v>
      </c>
      <c r="L42" s="2" t="s">
        <v>92</v>
      </c>
      <c r="M42" s="9" t="s">
        <v>31</v>
      </c>
      <c r="N42" s="9" t="s">
        <v>31</v>
      </c>
    </row>
    <row r="43" spans="1:14" x14ac:dyDescent="0.3">
      <c r="A43" s="6">
        <v>45483.497499999998</v>
      </c>
      <c r="B43" s="2" t="s">
        <v>32</v>
      </c>
      <c r="C43" s="2">
        <v>28</v>
      </c>
      <c r="D43" s="2" t="s">
        <v>96</v>
      </c>
      <c r="E43" s="2" t="s">
        <v>33</v>
      </c>
      <c r="F43" s="7">
        <v>65.83</v>
      </c>
      <c r="G43" s="7">
        <v>65.83</v>
      </c>
      <c r="H43" s="7">
        <v>0</v>
      </c>
      <c r="I43" s="7"/>
      <c r="J43" s="5"/>
      <c r="K43" s="2" t="s">
        <v>6</v>
      </c>
      <c r="L43" s="2" t="s">
        <v>92</v>
      </c>
      <c r="M43" s="9" t="s">
        <v>31</v>
      </c>
      <c r="N43" s="9" t="s">
        <v>31</v>
      </c>
    </row>
    <row r="44" spans="1:14" x14ac:dyDescent="0.3">
      <c r="A44" s="6">
        <v>45471.678124999999</v>
      </c>
      <c r="B44" s="2" t="s">
        <v>34</v>
      </c>
      <c r="C44" s="2">
        <v>20</v>
      </c>
      <c r="D44" s="2" t="s">
        <v>94</v>
      </c>
      <c r="E44" s="2" t="s">
        <v>35</v>
      </c>
      <c r="F44" s="7">
        <v>933.12</v>
      </c>
      <c r="G44" s="7">
        <v>933.12</v>
      </c>
      <c r="H44" s="7">
        <v>0</v>
      </c>
      <c r="I44" s="7"/>
      <c r="J44" s="5"/>
      <c r="K44" s="2" t="s">
        <v>6</v>
      </c>
      <c r="L44" s="2" t="s">
        <v>92</v>
      </c>
      <c r="M44" s="9" t="s">
        <v>31</v>
      </c>
      <c r="N44" s="9" t="s">
        <v>31</v>
      </c>
    </row>
    <row r="45" spans="1:14" x14ac:dyDescent="0.3">
      <c r="A45" s="6">
        <v>45471.654583333337</v>
      </c>
      <c r="B45" s="2" t="s">
        <v>36</v>
      </c>
      <c r="C45" s="2">
        <v>26</v>
      </c>
      <c r="D45" s="2" t="s">
        <v>100</v>
      </c>
      <c r="E45" s="2" t="s">
        <v>37</v>
      </c>
      <c r="F45" s="7">
        <v>64.150000000000006</v>
      </c>
      <c r="G45" s="7">
        <v>64.150000000000006</v>
      </c>
      <c r="H45" s="7">
        <v>0</v>
      </c>
      <c r="I45" s="7"/>
      <c r="J45" s="5"/>
      <c r="K45" s="2" t="s">
        <v>6</v>
      </c>
      <c r="L45" s="2" t="s">
        <v>92</v>
      </c>
      <c r="M45" s="9" t="s">
        <v>31</v>
      </c>
      <c r="N45" s="9" t="s">
        <v>31</v>
      </c>
    </row>
    <row r="46" spans="1:14" x14ac:dyDescent="0.3">
      <c r="A46" s="6">
        <v>45471.654166666667</v>
      </c>
      <c r="B46" s="2" t="s">
        <v>38</v>
      </c>
      <c r="C46" s="2">
        <v>25</v>
      </c>
      <c r="D46" s="2" t="s">
        <v>96</v>
      </c>
      <c r="E46" s="2" t="s">
        <v>33</v>
      </c>
      <c r="F46" s="7">
        <v>67.83</v>
      </c>
      <c r="G46" s="7">
        <v>67.83</v>
      </c>
      <c r="H46" s="7">
        <v>0</v>
      </c>
      <c r="I46" s="7"/>
      <c r="J46" s="5"/>
      <c r="K46" s="2" t="s">
        <v>6</v>
      </c>
      <c r="L46" s="2" t="s">
        <v>92</v>
      </c>
      <c r="M46" s="9" t="s">
        <v>31</v>
      </c>
      <c r="N46" s="9" t="s">
        <v>31</v>
      </c>
    </row>
    <row r="47" spans="1:14" x14ac:dyDescent="0.3">
      <c r="A47" s="6">
        <v>45471.654120370367</v>
      </c>
      <c r="B47" s="2" t="s">
        <v>39</v>
      </c>
      <c r="C47" s="2">
        <v>24</v>
      </c>
      <c r="D47" s="2" t="s">
        <v>96</v>
      </c>
      <c r="E47" s="2" t="s">
        <v>40</v>
      </c>
      <c r="F47" s="7">
        <v>1547.05</v>
      </c>
      <c r="G47" s="7">
        <v>1547.61</v>
      </c>
      <c r="H47" s="7">
        <v>0.55999999999994543</v>
      </c>
      <c r="I47" s="7"/>
      <c r="J47" s="5"/>
      <c r="K47" s="2" t="s">
        <v>6</v>
      </c>
      <c r="L47" s="2" t="s">
        <v>92</v>
      </c>
      <c r="M47" s="9" t="s">
        <v>31</v>
      </c>
      <c r="N47" s="9" t="s">
        <v>31</v>
      </c>
    </row>
    <row r="48" spans="1:14" x14ac:dyDescent="0.3">
      <c r="A48" s="6">
        <v>45471.654062499998</v>
      </c>
      <c r="B48" s="2" t="s">
        <v>41</v>
      </c>
      <c r="C48" s="2">
        <v>24</v>
      </c>
      <c r="D48" s="2" t="s">
        <v>100</v>
      </c>
      <c r="E48" s="2" t="s">
        <v>42</v>
      </c>
      <c r="F48" s="7">
        <v>1371.04</v>
      </c>
      <c r="G48" s="7">
        <v>1371.04</v>
      </c>
      <c r="H48" s="7">
        <v>0</v>
      </c>
      <c r="I48" s="7"/>
      <c r="J48" s="5"/>
      <c r="K48" s="2" t="s">
        <v>6</v>
      </c>
      <c r="L48" s="2" t="s">
        <v>92</v>
      </c>
      <c r="M48" s="9" t="s">
        <v>31</v>
      </c>
      <c r="N48" s="9" t="s">
        <v>31</v>
      </c>
    </row>
    <row r="49" spans="1:14" x14ac:dyDescent="0.3">
      <c r="A49" s="6">
        <v>45465.600405092591</v>
      </c>
      <c r="B49" s="2" t="s">
        <v>43</v>
      </c>
      <c r="C49" s="2">
        <v>23</v>
      </c>
      <c r="D49" s="2" t="s">
        <v>94</v>
      </c>
      <c r="E49" s="2" t="s">
        <v>44</v>
      </c>
      <c r="F49" s="7">
        <v>2879.27</v>
      </c>
      <c r="G49" s="7">
        <v>2879.65</v>
      </c>
      <c r="H49" s="7">
        <v>0.38000000000010914</v>
      </c>
      <c r="I49" s="7"/>
      <c r="J49" s="5"/>
      <c r="K49" s="2" t="s">
        <v>6</v>
      </c>
      <c r="L49" s="2" t="s">
        <v>92</v>
      </c>
      <c r="M49" s="9" t="s">
        <v>31</v>
      </c>
      <c r="N49" s="9" t="s">
        <v>31</v>
      </c>
    </row>
    <row r="50" spans="1:14" x14ac:dyDescent="0.3">
      <c r="A50" s="6">
        <v>45465.598773148151</v>
      </c>
      <c r="B50" s="2" t="s">
        <v>45</v>
      </c>
      <c r="C50" s="2">
        <v>22</v>
      </c>
      <c r="D50" s="2" t="s">
        <v>100</v>
      </c>
      <c r="E50" s="2" t="s">
        <v>46</v>
      </c>
      <c r="F50" s="7">
        <v>2467.59</v>
      </c>
      <c r="G50" s="7">
        <v>2467.59</v>
      </c>
      <c r="H50" s="7">
        <v>0</v>
      </c>
      <c r="I50" s="7"/>
      <c r="J50" s="5"/>
      <c r="K50" s="2" t="s">
        <v>6</v>
      </c>
      <c r="L50" s="2" t="s">
        <v>92</v>
      </c>
      <c r="M50" s="9" t="s">
        <v>31</v>
      </c>
      <c r="N50" s="9" t="s">
        <v>31</v>
      </c>
    </row>
    <row r="51" spans="1:14" x14ac:dyDescent="0.3">
      <c r="A51" s="6">
        <v>45426.589386574073</v>
      </c>
      <c r="B51" s="2" t="s">
        <v>47</v>
      </c>
      <c r="C51" s="2">
        <v>16</v>
      </c>
      <c r="D51" s="2" t="s">
        <v>94</v>
      </c>
      <c r="E51" s="2" t="s">
        <v>48</v>
      </c>
      <c r="F51" s="7">
        <v>1299.45</v>
      </c>
      <c r="G51" s="7">
        <v>1300.56</v>
      </c>
      <c r="H51" s="7">
        <v>1.1099999999999</v>
      </c>
      <c r="I51" s="7"/>
      <c r="J51" s="5"/>
      <c r="K51" s="2" t="s">
        <v>6</v>
      </c>
      <c r="L51" s="2" t="s">
        <v>92</v>
      </c>
      <c r="M51" s="9" t="s">
        <v>31</v>
      </c>
      <c r="N51" s="9" t="s">
        <v>31</v>
      </c>
    </row>
    <row r="52" spans="1:14" x14ac:dyDescent="0.3">
      <c r="A52" s="6">
        <v>45426.587905092594</v>
      </c>
      <c r="B52" s="2" t="s">
        <v>49</v>
      </c>
      <c r="C52" s="2">
        <v>17</v>
      </c>
      <c r="D52" s="2" t="s">
        <v>100</v>
      </c>
      <c r="E52" s="2" t="s">
        <v>50</v>
      </c>
      <c r="F52" s="7">
        <v>1583.53</v>
      </c>
      <c r="G52" s="7">
        <v>1583.53</v>
      </c>
      <c r="H52" s="7">
        <v>0</v>
      </c>
      <c r="I52" s="7"/>
      <c r="J52" s="5"/>
      <c r="K52" s="2" t="s">
        <v>6</v>
      </c>
      <c r="L52" s="2" t="s">
        <v>92</v>
      </c>
      <c r="M52" s="9" t="s">
        <v>31</v>
      </c>
      <c r="N52" s="9" t="s">
        <v>31</v>
      </c>
    </row>
    <row r="53" spans="1:14" x14ac:dyDescent="0.3">
      <c r="A53" s="6">
        <v>45426.586342592593</v>
      </c>
      <c r="B53" s="2" t="s">
        <v>51</v>
      </c>
      <c r="C53" s="2">
        <v>18</v>
      </c>
      <c r="D53" s="2" t="s">
        <v>94</v>
      </c>
      <c r="E53" s="2" t="s">
        <v>52</v>
      </c>
      <c r="F53" s="7">
        <v>460.11</v>
      </c>
      <c r="G53" s="7">
        <v>460.11</v>
      </c>
      <c r="H53" s="7">
        <v>0</v>
      </c>
      <c r="I53" s="7"/>
      <c r="J53" s="5"/>
      <c r="K53" s="2" t="s">
        <v>6</v>
      </c>
      <c r="L53" s="2" t="s">
        <v>92</v>
      </c>
      <c r="M53" s="9" t="s">
        <v>31</v>
      </c>
      <c r="N53" s="9" t="s">
        <v>31</v>
      </c>
    </row>
    <row r="54" spans="1:14" x14ac:dyDescent="0.3">
      <c r="A54" s="6">
        <v>45426.584363425929</v>
      </c>
      <c r="B54" s="2" t="s">
        <v>53</v>
      </c>
      <c r="C54" s="2">
        <v>15</v>
      </c>
      <c r="D54" s="2" t="s">
        <v>96</v>
      </c>
      <c r="E54" s="2" t="s">
        <v>54</v>
      </c>
      <c r="F54" s="7">
        <v>834.67</v>
      </c>
      <c r="G54" s="7">
        <v>834.67</v>
      </c>
      <c r="H54" s="7">
        <v>0</v>
      </c>
      <c r="I54" s="7"/>
      <c r="J54" s="5"/>
      <c r="K54" s="2" t="s">
        <v>6</v>
      </c>
      <c r="L54" s="2" t="s">
        <v>92</v>
      </c>
      <c r="M54" s="9" t="s">
        <v>31</v>
      </c>
      <c r="N54" s="9" t="s">
        <v>31</v>
      </c>
    </row>
    <row r="55" spans="1:14" x14ac:dyDescent="0.3">
      <c r="A55" s="6">
        <v>45426.583611111113</v>
      </c>
      <c r="B55" s="2" t="s">
        <v>55</v>
      </c>
      <c r="C55" s="2">
        <v>15</v>
      </c>
      <c r="D55" s="2" t="s">
        <v>96</v>
      </c>
      <c r="E55" s="2" t="s">
        <v>56</v>
      </c>
      <c r="F55" s="7">
        <v>165.35</v>
      </c>
      <c r="G55" s="7">
        <v>165.35</v>
      </c>
      <c r="H55" s="7">
        <v>0</v>
      </c>
      <c r="I55" s="7"/>
      <c r="J55" s="5"/>
      <c r="K55" s="2" t="s">
        <v>6</v>
      </c>
      <c r="L55" s="2" t="s">
        <v>92</v>
      </c>
      <c r="M55" s="9" t="s">
        <v>31</v>
      </c>
      <c r="N55" s="9" t="s">
        <v>31</v>
      </c>
    </row>
    <row r="56" spans="1:14" x14ac:dyDescent="0.3">
      <c r="A56" s="6">
        <v>45426.58252314815</v>
      </c>
      <c r="B56" s="2" t="s">
        <v>57</v>
      </c>
      <c r="C56" s="2">
        <v>14</v>
      </c>
      <c r="D56" s="2" t="s">
        <v>94</v>
      </c>
      <c r="E56" s="2" t="s">
        <v>58</v>
      </c>
      <c r="F56" s="7">
        <v>187.19</v>
      </c>
      <c r="G56" s="7">
        <v>187.19</v>
      </c>
      <c r="H56" s="7">
        <v>0</v>
      </c>
      <c r="I56" s="7"/>
      <c r="J56" s="5"/>
      <c r="K56" s="2" t="s">
        <v>6</v>
      </c>
      <c r="L56" s="2" t="s">
        <v>92</v>
      </c>
      <c r="M56" s="9" t="s">
        <v>31</v>
      </c>
      <c r="N56" s="9" t="s">
        <v>31</v>
      </c>
    </row>
    <row r="57" spans="1:14" x14ac:dyDescent="0.3">
      <c r="A57" s="6">
        <v>45426.581423611111</v>
      </c>
      <c r="B57" s="2" t="s">
        <v>59</v>
      </c>
      <c r="C57" s="2">
        <v>12</v>
      </c>
      <c r="D57" s="2" t="s">
        <v>94</v>
      </c>
      <c r="E57" s="2" t="s">
        <v>60</v>
      </c>
      <c r="F57" s="7">
        <v>670</v>
      </c>
      <c r="G57" s="7">
        <v>670</v>
      </c>
      <c r="H57" s="7">
        <v>0</v>
      </c>
      <c r="I57" s="7"/>
      <c r="J57" s="5"/>
      <c r="K57" s="2" t="s">
        <v>6</v>
      </c>
      <c r="L57" s="2" t="s">
        <v>92</v>
      </c>
      <c r="M57" s="9" t="s">
        <v>31</v>
      </c>
      <c r="N57" s="9" t="s">
        <v>31</v>
      </c>
    </row>
    <row r="58" spans="1:14" x14ac:dyDescent="0.3">
      <c r="A58" s="6">
        <v>45371.670370370368</v>
      </c>
      <c r="B58" s="2" t="s">
        <v>61</v>
      </c>
      <c r="C58" s="2">
        <v>12</v>
      </c>
      <c r="D58" s="2" t="s">
        <v>96</v>
      </c>
      <c r="E58" s="2" t="s">
        <v>56</v>
      </c>
      <c r="F58" s="7">
        <v>158.91</v>
      </c>
      <c r="G58" s="7">
        <v>158.91</v>
      </c>
      <c r="H58" s="7">
        <v>0</v>
      </c>
      <c r="I58" s="7"/>
      <c r="J58" s="5"/>
      <c r="K58" s="2" t="s">
        <v>6</v>
      </c>
      <c r="L58" s="2" t="s">
        <v>92</v>
      </c>
      <c r="M58" s="9" t="s">
        <v>31</v>
      </c>
      <c r="N58" s="9" t="s">
        <v>31</v>
      </c>
    </row>
    <row r="59" spans="1:14" x14ac:dyDescent="0.3">
      <c r="A59" s="6">
        <v>45371.668958333335</v>
      </c>
      <c r="B59" s="2" t="s">
        <v>62</v>
      </c>
      <c r="C59" s="2">
        <v>10</v>
      </c>
      <c r="D59" s="2" t="s">
        <v>94</v>
      </c>
      <c r="E59" s="2" t="s">
        <v>63</v>
      </c>
      <c r="F59" s="7">
        <v>589.86</v>
      </c>
      <c r="G59" s="7">
        <v>589.86</v>
      </c>
      <c r="H59" s="7">
        <v>0</v>
      </c>
      <c r="I59" s="7"/>
      <c r="J59" s="5"/>
      <c r="K59" s="2" t="s">
        <v>6</v>
      </c>
      <c r="L59" s="2" t="s">
        <v>92</v>
      </c>
      <c r="M59" s="9" t="s">
        <v>31</v>
      </c>
      <c r="N59" s="9" t="s">
        <v>31</v>
      </c>
    </row>
    <row r="60" spans="1:14" x14ac:dyDescent="0.3">
      <c r="A60" s="6">
        <v>45371.66777777778</v>
      </c>
      <c r="B60" s="2" t="s">
        <v>64</v>
      </c>
      <c r="C60" s="2">
        <v>12</v>
      </c>
      <c r="D60" s="2" t="s">
        <v>96</v>
      </c>
      <c r="E60" s="2" t="s">
        <v>93</v>
      </c>
      <c r="F60" s="7">
        <v>1060.97</v>
      </c>
      <c r="G60" s="7">
        <v>1060.97</v>
      </c>
      <c r="H60" s="7">
        <v>0</v>
      </c>
      <c r="I60" s="7"/>
      <c r="J60" s="5"/>
      <c r="K60" s="2" t="s">
        <v>6</v>
      </c>
      <c r="L60" s="2" t="s">
        <v>92</v>
      </c>
      <c r="M60" s="9" t="s">
        <v>31</v>
      </c>
      <c r="N60" s="9" t="s">
        <v>31</v>
      </c>
    </row>
    <row r="61" spans="1:14" x14ac:dyDescent="0.3">
      <c r="A61" s="6">
        <v>45355.693993055553</v>
      </c>
      <c r="B61" s="2" t="s">
        <v>65</v>
      </c>
      <c r="C61" s="2">
        <v>9</v>
      </c>
      <c r="D61" s="2" t="s">
        <v>100</v>
      </c>
      <c r="E61" s="2" t="s">
        <v>63</v>
      </c>
      <c r="F61" s="7">
        <v>705.89</v>
      </c>
      <c r="G61" s="7">
        <v>705.89</v>
      </c>
      <c r="H61" s="7">
        <v>0</v>
      </c>
      <c r="I61" s="7"/>
      <c r="J61" s="5"/>
      <c r="K61" s="2" t="s">
        <v>6</v>
      </c>
      <c r="L61" s="2" t="s">
        <v>92</v>
      </c>
      <c r="M61" s="9" t="s">
        <v>31</v>
      </c>
      <c r="N61" s="9" t="s">
        <v>31</v>
      </c>
    </row>
    <row r="62" spans="1:14" x14ac:dyDescent="0.3">
      <c r="A62" s="6">
        <v>45355.685590277775</v>
      </c>
      <c r="B62" s="2" t="s">
        <v>66</v>
      </c>
      <c r="C62" s="2">
        <v>8</v>
      </c>
      <c r="D62" s="2" t="s">
        <v>100</v>
      </c>
      <c r="E62" s="2" t="s">
        <v>67</v>
      </c>
      <c r="F62" s="7">
        <v>1091.72</v>
      </c>
      <c r="G62" s="7">
        <v>1088.74</v>
      </c>
      <c r="H62" s="7">
        <v>-2.9800000000000182</v>
      </c>
      <c r="I62" s="7"/>
      <c r="J62" s="5"/>
      <c r="K62" s="2" t="s">
        <v>6</v>
      </c>
      <c r="L62" s="2" t="s">
        <v>92</v>
      </c>
      <c r="M62" s="9" t="s">
        <v>31</v>
      </c>
      <c r="N62" s="9" t="s">
        <v>31</v>
      </c>
    </row>
    <row r="63" spans="1:14" x14ac:dyDescent="0.3">
      <c r="A63" s="6">
        <v>45355.684351851851</v>
      </c>
      <c r="B63" s="2" t="s">
        <v>68</v>
      </c>
      <c r="C63" s="2">
        <v>7</v>
      </c>
      <c r="D63" s="2" t="s">
        <v>94</v>
      </c>
      <c r="E63" s="2" t="s">
        <v>69</v>
      </c>
      <c r="F63" s="7">
        <v>1059.5</v>
      </c>
      <c r="G63" s="7">
        <v>1059.5</v>
      </c>
      <c r="H63" s="7">
        <v>0</v>
      </c>
      <c r="I63" s="7"/>
      <c r="J63" s="5"/>
      <c r="K63" s="2" t="s">
        <v>6</v>
      </c>
      <c r="L63" s="2" t="s">
        <v>92</v>
      </c>
      <c r="M63" s="9" t="s">
        <v>31</v>
      </c>
      <c r="N63" s="9" t="s">
        <v>31</v>
      </c>
    </row>
    <row r="64" spans="1:14" x14ac:dyDescent="0.3">
      <c r="A64" s="6">
        <v>45355.683518518519</v>
      </c>
      <c r="B64" s="2" t="s">
        <v>70</v>
      </c>
      <c r="C64" s="2">
        <v>9</v>
      </c>
      <c r="D64" s="2" t="s">
        <v>96</v>
      </c>
      <c r="E64" s="2" t="s">
        <v>33</v>
      </c>
      <c r="F64" s="7">
        <v>67.540000000000006</v>
      </c>
      <c r="G64" s="7">
        <v>67.540000000000006</v>
      </c>
      <c r="H64" s="7">
        <v>0</v>
      </c>
      <c r="I64" s="7"/>
      <c r="J64" s="5"/>
      <c r="K64" s="2" t="s">
        <v>6</v>
      </c>
      <c r="L64" s="2" t="s">
        <v>92</v>
      </c>
      <c r="M64" s="9" t="s">
        <v>31</v>
      </c>
      <c r="N64" s="9" t="s">
        <v>31</v>
      </c>
    </row>
    <row r="65" spans="1:14" x14ac:dyDescent="0.3">
      <c r="A65" s="6">
        <v>45355.68209490741</v>
      </c>
      <c r="B65" s="2" t="s">
        <v>71</v>
      </c>
      <c r="C65" s="2">
        <v>6</v>
      </c>
      <c r="D65" s="2" t="s">
        <v>94</v>
      </c>
      <c r="E65" s="2" t="s">
        <v>72</v>
      </c>
      <c r="F65" s="7">
        <v>1316.2</v>
      </c>
      <c r="G65" s="7">
        <v>1320.34</v>
      </c>
      <c r="H65" s="7">
        <v>4.1399999999998727</v>
      </c>
      <c r="I65" s="7"/>
      <c r="J65" s="5"/>
      <c r="K65" s="2" t="s">
        <v>6</v>
      </c>
      <c r="L65" s="2" t="s">
        <v>92</v>
      </c>
      <c r="M65" s="9" t="s">
        <v>31</v>
      </c>
      <c r="N65" s="9" t="s">
        <v>31</v>
      </c>
    </row>
    <row r="66" spans="1:14" x14ac:dyDescent="0.3">
      <c r="A66" s="6">
        <v>45329.713888888888</v>
      </c>
      <c r="B66" s="2" t="s">
        <v>73</v>
      </c>
      <c r="C66" s="2">
        <v>5</v>
      </c>
      <c r="D66" s="2" t="s">
        <v>94</v>
      </c>
      <c r="E66" s="2" t="s">
        <v>74</v>
      </c>
      <c r="F66" s="7">
        <v>1401.04</v>
      </c>
      <c r="G66" s="7">
        <v>1401.04</v>
      </c>
      <c r="H66" s="7">
        <v>0</v>
      </c>
      <c r="I66" s="7"/>
      <c r="J66" s="5"/>
      <c r="K66" s="2" t="s">
        <v>6</v>
      </c>
      <c r="L66" s="2" t="s">
        <v>92</v>
      </c>
      <c r="M66" s="9" t="s">
        <v>31</v>
      </c>
      <c r="N66" s="9" t="s">
        <v>31</v>
      </c>
    </row>
    <row r="67" spans="1:14" x14ac:dyDescent="0.3">
      <c r="A67" s="6">
        <v>45323.544270833336</v>
      </c>
      <c r="B67" s="2" t="s">
        <v>75</v>
      </c>
      <c r="C67" s="2">
        <v>4</v>
      </c>
      <c r="D67" s="2" t="s">
        <v>96</v>
      </c>
      <c r="E67" s="2" t="s">
        <v>76</v>
      </c>
      <c r="F67" s="7">
        <v>607.67999999999995</v>
      </c>
      <c r="G67" s="7">
        <v>607.67999999999995</v>
      </c>
      <c r="H67" s="7">
        <v>0</v>
      </c>
      <c r="I67" s="7"/>
      <c r="J67" s="5"/>
      <c r="K67" s="2" t="s">
        <v>6</v>
      </c>
      <c r="L67" s="2" t="s">
        <v>92</v>
      </c>
      <c r="M67" s="9" t="s">
        <v>31</v>
      </c>
      <c r="N67" s="9" t="s">
        <v>31</v>
      </c>
    </row>
    <row r="68" spans="1:14" x14ac:dyDescent="0.3">
      <c r="A68" s="6">
        <v>45323.533495370371</v>
      </c>
      <c r="B68" s="2" t="s">
        <v>77</v>
      </c>
      <c r="C68" s="2">
        <v>4</v>
      </c>
      <c r="D68" s="2" t="s">
        <v>100</v>
      </c>
      <c r="E68" s="2" t="s">
        <v>78</v>
      </c>
      <c r="F68" s="7">
        <v>1643.43</v>
      </c>
      <c r="G68" s="7">
        <v>1640.31</v>
      </c>
      <c r="H68" s="7">
        <v>-3.1200000000001182</v>
      </c>
      <c r="I68" s="7"/>
      <c r="J68" s="5"/>
      <c r="K68" s="2" t="s">
        <v>6</v>
      </c>
      <c r="L68" s="2" t="s">
        <v>92</v>
      </c>
      <c r="M68" s="9" t="s">
        <v>31</v>
      </c>
      <c r="N68" s="9" t="s">
        <v>31</v>
      </c>
    </row>
    <row r="69" spans="1:14" x14ac:dyDescent="0.3">
      <c r="A69" s="6">
        <v>45323.529074074075</v>
      </c>
      <c r="B69" s="2" t="s">
        <v>79</v>
      </c>
      <c r="C69" s="2">
        <v>3</v>
      </c>
      <c r="D69" s="2" t="s">
        <v>94</v>
      </c>
      <c r="E69" s="2" t="s">
        <v>80</v>
      </c>
      <c r="F69" s="7">
        <v>1457.63</v>
      </c>
      <c r="G69" s="7">
        <v>1457.63</v>
      </c>
      <c r="H69" s="7">
        <v>0</v>
      </c>
      <c r="I69" s="7"/>
      <c r="J69" s="5"/>
      <c r="K69" s="2" t="s">
        <v>6</v>
      </c>
      <c r="L69" s="2" t="s">
        <v>92</v>
      </c>
      <c r="M69" s="9" t="s">
        <v>31</v>
      </c>
      <c r="N69" s="9" t="s">
        <v>31</v>
      </c>
    </row>
    <row r="70" spans="1:14" x14ac:dyDescent="0.3">
      <c r="A70" s="6">
        <v>45323.522858796299</v>
      </c>
      <c r="B70" s="2" t="s">
        <v>81</v>
      </c>
      <c r="C70" s="2">
        <v>2</v>
      </c>
      <c r="D70" s="2" t="s">
        <v>94</v>
      </c>
      <c r="E70" s="2" t="s">
        <v>82</v>
      </c>
      <c r="F70" s="7">
        <v>985.81</v>
      </c>
      <c r="G70" s="7">
        <v>985.81</v>
      </c>
      <c r="H70" s="7">
        <v>0</v>
      </c>
      <c r="I70" s="7"/>
      <c r="J70" s="5"/>
      <c r="K70" s="2" t="s">
        <v>6</v>
      </c>
      <c r="L70" s="2" t="s">
        <v>92</v>
      </c>
      <c r="M70" s="9" t="s">
        <v>31</v>
      </c>
      <c r="N70" s="9" t="s">
        <v>31</v>
      </c>
    </row>
    <row r="71" spans="1:14" x14ac:dyDescent="0.3">
      <c r="A71" s="6">
        <v>45323.519178240742</v>
      </c>
      <c r="B71" s="2" t="s">
        <v>83</v>
      </c>
      <c r="C71" s="2">
        <v>1</v>
      </c>
      <c r="D71" s="2" t="s">
        <v>94</v>
      </c>
      <c r="E71" s="2" t="s">
        <v>84</v>
      </c>
      <c r="F71" s="7">
        <v>1542.19</v>
      </c>
      <c r="G71" s="7">
        <v>1542.19</v>
      </c>
      <c r="H71" s="7">
        <v>0</v>
      </c>
      <c r="I71" s="7"/>
      <c r="J71" s="5"/>
      <c r="K71" s="2" t="s">
        <v>6</v>
      </c>
      <c r="L71" s="2" t="s">
        <v>92</v>
      </c>
      <c r="M71" s="9" t="s">
        <v>31</v>
      </c>
      <c r="N71" s="9" t="s">
        <v>31</v>
      </c>
    </row>
    <row r="72" spans="1:14" x14ac:dyDescent="0.3">
      <c r="E72" s="3"/>
      <c r="F72" s="3"/>
      <c r="G72" s="3"/>
      <c r="H72" s="3"/>
    </row>
  </sheetData>
  <mergeCells count="2">
    <mergeCell ref="A2:C2"/>
    <mergeCell ref="G1:H1"/>
  </mergeCells>
  <dataValidations count="3">
    <dataValidation type="list" allowBlank="1" showInputMessage="1" showErrorMessage="1" sqref="K2:K7 M3:M4" xr:uid="{6D2D4D99-D218-4F9B-AAC3-65D3AE0C5D36}">
      <formula1>"Yes, No"</formula1>
    </dataValidation>
    <dataValidation type="list" allowBlank="1" showInputMessage="1" showErrorMessage="1" sqref="M2" xr:uid="{3F406872-A2DC-48A2-8CEE-94E176B289D4}">
      <formula1>"Submitted, All, No"</formula1>
    </dataValidation>
    <dataValidation type="list" allowBlank="1" showInputMessage="1" showErrorMessage="1" sqref="L10:L71" xr:uid="{A9B7F12E-D81A-432C-A8F5-3A3050666B6B}">
      <formula1>"Reimbursed,Submitted,In Process"</formula1>
    </dataValidation>
  </dataValidations>
  <hyperlinks>
    <hyperlink ref="M41" r:id="rId1" xr:uid="{41CF3CB4-40D5-4D73-A16D-5E1B413D96A7}"/>
    <hyperlink ref="N41" r:id="rId2" xr:uid="{D18760E7-D16E-4B2D-8145-E884AEE209BF}"/>
    <hyperlink ref="M43" r:id="rId3" xr:uid="{EE9CD6E9-4832-4D28-A932-39F79C7A1425}"/>
    <hyperlink ref="N43" r:id="rId4" xr:uid="{07822D59-65D3-4179-A94B-E8FD91EFBF8A}"/>
    <hyperlink ref="M44" r:id="rId5" xr:uid="{581D7688-0121-4E15-9AB2-EB23D6F782D4}"/>
    <hyperlink ref="N44" r:id="rId6" xr:uid="{809FFA68-DABB-43E2-AD5C-37BD1CEB82CE}"/>
    <hyperlink ref="M45" r:id="rId7" xr:uid="{58FD858F-D034-425F-97E3-99DC4FC9FBDC}"/>
    <hyperlink ref="N45" r:id="rId8" xr:uid="{BD49113F-31A8-40EA-B2D2-57064806B697}"/>
    <hyperlink ref="M46" r:id="rId9" xr:uid="{37971CEB-5F8D-40DA-BA07-1B8A57F29F0B}"/>
    <hyperlink ref="N46" r:id="rId10" xr:uid="{0E841872-2AE4-4CCD-987C-FF3306B8E104}"/>
    <hyperlink ref="M47" r:id="rId11" xr:uid="{C9728E5C-FA6C-4AD3-A43D-DEEDFF5ED877}"/>
    <hyperlink ref="N47" r:id="rId12" xr:uid="{AE6052AE-B4AC-4B3A-A446-8FC91A9E6AF0}"/>
    <hyperlink ref="M48" r:id="rId13" xr:uid="{1E013156-5A41-4BAD-898F-79CD798DC154}"/>
    <hyperlink ref="N48" r:id="rId14" xr:uid="{35F2056D-8F28-4CDA-B86C-E1BE83C7929C}"/>
    <hyperlink ref="M49" r:id="rId15" xr:uid="{3EA059AC-DCCA-44B7-9666-21D4EC4AD2BE}"/>
    <hyperlink ref="N49" r:id="rId16" xr:uid="{2CAC4C64-6E52-43EC-BFE1-2CC9FFC3687B}"/>
    <hyperlink ref="M50" r:id="rId17" xr:uid="{40344582-6406-40C4-8203-4B9861C162DB}"/>
    <hyperlink ref="N50" r:id="rId18" xr:uid="{9F836634-FDB4-4679-832A-5743ADD2C89B}"/>
    <hyperlink ref="M51" r:id="rId19" xr:uid="{14EEE613-019F-4F80-9584-8A482738EC0E}"/>
    <hyperlink ref="N51" r:id="rId20" xr:uid="{3A77182B-A79C-4175-80ED-9E9A185343E4}"/>
    <hyperlink ref="M52" r:id="rId21" xr:uid="{6C18465D-854F-4BE2-9B32-1C9A6AA0B8EC}"/>
    <hyperlink ref="N52" r:id="rId22" xr:uid="{8CC13759-DD30-4581-BFD8-6A45170FDFF8}"/>
    <hyperlink ref="M53" r:id="rId23" xr:uid="{FFFE024E-7802-4FD9-ADBA-72827C934A4E}"/>
    <hyperlink ref="N53" r:id="rId24" xr:uid="{81D6F6FB-E5C2-4B6C-B05D-ECB4A10275F9}"/>
    <hyperlink ref="M54" r:id="rId25" xr:uid="{6D51035D-3B10-4D04-8ABD-BD7BB8615ECA}"/>
    <hyperlink ref="N54" r:id="rId26" xr:uid="{0427E26C-5352-4CB9-B7E1-EE4B9DD2B689}"/>
    <hyperlink ref="M55" r:id="rId27" xr:uid="{3123166F-12C6-4A9D-8EA7-617446F7C197}"/>
    <hyperlink ref="N55" r:id="rId28" xr:uid="{7660A9B7-0E25-461E-8BBA-98BD9A77B22F}"/>
    <hyperlink ref="M56" r:id="rId29" xr:uid="{064BBFAE-CDFB-4141-8A13-11CA9B184DDB}"/>
    <hyperlink ref="N56" r:id="rId30" xr:uid="{8DDD4B75-B27C-42F5-AF2F-EC79E224EF25}"/>
    <hyperlink ref="M57" r:id="rId31" xr:uid="{741E0884-7BF9-4387-B72A-605B916FCBD9}"/>
    <hyperlink ref="N57" r:id="rId32" xr:uid="{A310D967-69A4-4FD7-BE62-6043F4B30AF1}"/>
    <hyperlink ref="M58" r:id="rId33" xr:uid="{05703C39-4686-4BE8-8AF7-3175BEF26F71}"/>
    <hyperlink ref="N58" r:id="rId34" xr:uid="{7A835442-2689-4651-8CDA-BB865B618304}"/>
    <hyperlink ref="M59" r:id="rId35" xr:uid="{DF13B3E5-1835-4553-BE2B-085091215E9B}"/>
    <hyperlink ref="N59" r:id="rId36" xr:uid="{397C0885-0F41-4DD0-806E-031A64C9E8DA}"/>
    <hyperlink ref="M60" r:id="rId37" xr:uid="{ACD9E504-FC97-45A7-A8F2-E604B0ECC41A}"/>
    <hyperlink ref="N60" r:id="rId38" xr:uid="{9D67D249-F048-4113-891B-D37E959DE2B8}"/>
    <hyperlink ref="M61" r:id="rId39" xr:uid="{F9197B7B-D689-490F-A2D3-B31FB4B1E4E4}"/>
    <hyperlink ref="N61" r:id="rId40" xr:uid="{0AA22E0F-B360-4A62-B804-EF5566207C8D}"/>
    <hyperlink ref="M62" r:id="rId41" xr:uid="{76DFF9CF-F82D-49AB-A8EE-24213ACF6E27}"/>
    <hyperlink ref="N62" r:id="rId42" xr:uid="{9CEF3D8D-683D-4297-8B09-129AE86692B9}"/>
    <hyperlink ref="M63" r:id="rId43" xr:uid="{96F7CC51-7733-4C46-98D4-46F9132919C0}"/>
    <hyperlink ref="N63" r:id="rId44" xr:uid="{D574F495-0F20-45F9-A130-88E7F5F29BB9}"/>
    <hyperlink ref="M64" r:id="rId45" xr:uid="{DBC7D122-9955-4B09-B297-F893BF2C6377}"/>
    <hyperlink ref="N64" r:id="rId46" xr:uid="{1B58A05F-A013-4BA5-BDDA-7C6E7F44D419}"/>
    <hyperlink ref="M65" r:id="rId47" xr:uid="{492B7F7B-A36B-4D99-9CD8-1F086C565382}"/>
    <hyperlink ref="N65" r:id="rId48" xr:uid="{FBC9A558-C0F2-49E4-9FD4-B1549FDCA812}"/>
    <hyperlink ref="M66" r:id="rId49" xr:uid="{2894821B-D9AA-42C4-B881-95424AA3FED2}"/>
    <hyperlink ref="N66" r:id="rId50" xr:uid="{A60F4ADC-34FA-4CA9-A9B2-CDF9CA5B9641}"/>
    <hyperlink ref="M67" r:id="rId51" xr:uid="{60CD8EEB-22B3-4636-A9DF-F75F56DC82AA}"/>
    <hyperlink ref="N67" r:id="rId52" xr:uid="{FD43260A-0C2A-456B-B54A-B11EF7F1CC8D}"/>
    <hyperlink ref="M68" r:id="rId53" xr:uid="{B7B8ED44-C930-442D-9EA5-E30185736014}"/>
    <hyperlink ref="N68" r:id="rId54" xr:uid="{4479EF0D-DAB1-4FF0-B863-D36050E52780}"/>
    <hyperlink ref="M69" r:id="rId55" xr:uid="{E98DAAE7-F8BB-4DF8-BF64-ED9CD799FE81}"/>
    <hyperlink ref="N69" r:id="rId56" xr:uid="{EB3FB11A-C099-44AE-A6E3-D3387D8D7270}"/>
    <hyperlink ref="M70" r:id="rId57" xr:uid="{56BC5530-ABBC-46B2-AD1C-63D6CA24303D}"/>
    <hyperlink ref="N70" r:id="rId58" xr:uid="{01A9A6EE-8A36-44A4-AA29-41C350FAD708}"/>
    <hyperlink ref="M71" r:id="rId59" xr:uid="{2A312205-21C8-4FB7-922A-80FD84E966F7}"/>
    <hyperlink ref="N71" r:id="rId60" xr:uid="{4BFEB074-B810-4F39-80EF-DC023D3BC471}"/>
    <hyperlink ref="M39" r:id="rId61" xr:uid="{1E5EF22A-2D15-42F3-824F-47F2B5FAE0A2}"/>
    <hyperlink ref="N39" r:id="rId62" xr:uid="{3D74E590-6984-475E-9F65-585F1AA77B67}"/>
    <hyperlink ref="M38" r:id="rId63" xr:uid="{172E4AC2-A3F3-4B8F-978F-13D0C4B136B5}"/>
    <hyperlink ref="N38" r:id="rId64" xr:uid="{94F3288A-CC97-4BED-9332-06888E1A419F}"/>
    <hyperlink ref="M42" r:id="rId65" xr:uid="{B6A0DF20-8064-4A30-8609-32D821CA8DC7}"/>
    <hyperlink ref="N42" r:id="rId66" xr:uid="{D57BC7B1-41E9-43E3-8095-A659C03AC4EE}"/>
    <hyperlink ref="M40" r:id="rId67" xr:uid="{133E52D8-D297-4607-9A8B-EAB1AB105F30}"/>
    <hyperlink ref="N40" r:id="rId68" xr:uid="{6176E797-1541-4299-91D9-990E7675D314}"/>
    <hyperlink ref="M37" r:id="rId69" xr:uid="{D8166F68-C293-4BEA-917D-EE5E9B1D0C32}"/>
    <hyperlink ref="N37" r:id="rId70" xr:uid="{18E75336-596B-407F-BB1D-AD0CA18F5870}"/>
    <hyperlink ref="M35" r:id="rId71" xr:uid="{1EAE7385-60ED-4981-87AE-9E16915D56B6}"/>
    <hyperlink ref="N35" r:id="rId72" xr:uid="{8D75DCC0-A22B-4B57-A811-69144254930B}"/>
    <hyperlink ref="M36" r:id="rId73" xr:uid="{A4AB21FD-56F6-4C01-9C23-995DBA58627E}"/>
    <hyperlink ref="N36" r:id="rId74" xr:uid="{D4BF88E7-71D4-4285-985D-A4B66B040B63}"/>
    <hyperlink ref="M32" r:id="rId75" xr:uid="{57D8B0DF-2E85-43C8-9273-73E5C5357A75}"/>
    <hyperlink ref="N32" r:id="rId76" xr:uid="{2D0E6EAE-16E8-4A28-8518-99918F61E8A1}"/>
    <hyperlink ref="M34" r:id="rId77" xr:uid="{50B6D859-FC90-4F65-89B2-83BFDA692277}"/>
    <hyperlink ref="N34" r:id="rId78" xr:uid="{E233059B-00F2-4BE9-BE5D-1C8E3B117AFC}"/>
    <hyperlink ref="M33" r:id="rId79" xr:uid="{2238723D-6B9C-461C-A95C-011DB07E0673}"/>
    <hyperlink ref="N33" r:id="rId80" xr:uid="{8F92BF3F-2773-475A-B41E-6FEAA258BE4F}"/>
    <hyperlink ref="M31" r:id="rId81" xr:uid="{B67EADF9-B761-4DD5-9B38-D6128FD76FBD}"/>
    <hyperlink ref="N31" r:id="rId82" xr:uid="{76239421-2632-4602-BA91-279C78C92CF6}"/>
    <hyperlink ref="M29" r:id="rId83" xr:uid="{6E05185C-38FC-492C-A48D-C430496DFDC0}"/>
    <hyperlink ref="N29" r:id="rId84" xr:uid="{0986FE7F-1EFF-4CD7-A6D3-73841FDFCEC7}"/>
    <hyperlink ref="M30" r:id="rId85" xr:uid="{4C447425-41EA-4F09-9EF1-A4EB7DD15508}"/>
    <hyperlink ref="N30" r:id="rId86" xr:uid="{70F8D3DC-2C9C-4931-8DB5-A2AC534B7D1A}"/>
    <hyperlink ref="M25" r:id="rId87" xr:uid="{2039DAB3-84E3-4784-9B54-F9AF039734A2}"/>
    <hyperlink ref="N25" r:id="rId88" xr:uid="{85F913D6-3CAB-4BA1-90B9-02A0CB62F02C}"/>
    <hyperlink ref="M28" r:id="rId89" xr:uid="{5824B5C1-2FF6-405F-B6FD-79FE19A0D873}"/>
    <hyperlink ref="N28" r:id="rId90" xr:uid="{5F8728DB-A9E5-4180-8181-BE9F885E29FD}"/>
    <hyperlink ref="M27" r:id="rId91" xr:uid="{BC937F49-7768-493F-A6A4-07A65190EEFB}"/>
    <hyperlink ref="N27" r:id="rId92" xr:uid="{0E5FD282-F3C3-4216-8A3F-CEDDDBA5CC0D}"/>
    <hyperlink ref="M26" r:id="rId93" xr:uid="{3796B723-511F-49E4-86CB-3DF5534E7316}"/>
    <hyperlink ref="N26" r:id="rId94" xr:uid="{8A6D516C-32C8-4CBD-A529-A0D8384ED9B0}"/>
    <hyperlink ref="M22" r:id="rId95" xr:uid="{518371E5-05F9-4C35-B5B0-17141BFD0F1B}"/>
    <hyperlink ref="N22" r:id="rId96" xr:uid="{2E92882C-75B5-4B78-BA11-3E888FD0E5D3}"/>
    <hyperlink ref="M23" r:id="rId97" xr:uid="{31A61E31-EF5A-4F91-B769-EE55D62B6B72}"/>
    <hyperlink ref="N23" r:id="rId98" xr:uid="{1E0F6674-8894-46BC-AF1B-EAF3D4BCF9FB}"/>
    <hyperlink ref="M24" r:id="rId99" xr:uid="{CA74A948-3571-4477-A001-D2F5EC9D9656}"/>
    <hyperlink ref="N24" r:id="rId100" xr:uid="{451D0FDE-1475-42F0-B057-4CBEF00F4203}"/>
    <hyperlink ref="M21" r:id="rId101" xr:uid="{EF8A1AFA-2CB7-407E-9805-1141C7F1BCEA}"/>
    <hyperlink ref="N21" r:id="rId102" xr:uid="{653C7856-EB42-4078-BD7D-FC3C8A3FE0CF}"/>
    <hyperlink ref="M18" r:id="rId103" xr:uid="{081D7AB5-6A4C-4B90-A2EA-1A5A56B14428}"/>
    <hyperlink ref="N18" r:id="rId104" xr:uid="{83DEE7B6-BE0D-4876-803D-1900EACDACDF}"/>
    <hyperlink ref="M20" r:id="rId105" xr:uid="{ECF0F918-199A-4F13-B132-65893CCDF557}"/>
    <hyperlink ref="N20" r:id="rId106" xr:uid="{28E42611-5340-430C-AED7-5FCB50487D15}"/>
    <hyperlink ref="M17" r:id="rId107" xr:uid="{8584CDBB-7D45-4C17-9EB6-6DE72F01EB15}"/>
    <hyperlink ref="N17" r:id="rId108" xr:uid="{E365421B-DE53-4590-A741-5C521F8E7109}"/>
    <hyperlink ref="M15" r:id="rId109" xr:uid="{83753C5E-60BD-4D95-B832-37487D389E7F}"/>
    <hyperlink ref="N15" r:id="rId110" xr:uid="{ED926836-60C2-4EEA-AFC6-732982532B64}"/>
    <hyperlink ref="M19" r:id="rId111" xr:uid="{0F7BBF79-002F-40D3-B8D1-E1FB5C76D989}"/>
    <hyperlink ref="N19" r:id="rId112" xr:uid="{5E146686-1B39-4423-893F-A7006096B5E7}"/>
    <hyperlink ref="M16" r:id="rId113" xr:uid="{3A16EE0C-A8F0-4EF4-AAAF-FE8CC8F10F51}"/>
    <hyperlink ref="N16" r:id="rId114" xr:uid="{1FC12DEE-500E-4765-9C5A-D0E426F1318C}"/>
    <hyperlink ref="M11" r:id="rId115" xr:uid="{5FAFA474-97A6-4C5F-8790-D2E8EDC720DB}"/>
    <hyperlink ref="N11" r:id="rId116" xr:uid="{36FBA982-B83D-4866-ADD7-A53C24C279BB}"/>
    <hyperlink ref="M14" r:id="rId117" xr:uid="{8FD6E517-DA53-4E6C-BA22-62CE8064EEE6}"/>
    <hyperlink ref="N14" r:id="rId118" xr:uid="{E4AAF653-7C33-4B92-B9F7-2B43A3DA14DA}"/>
    <hyperlink ref="M12" r:id="rId119" xr:uid="{591DF672-0D8F-4437-B294-64B15BA3DA59}"/>
    <hyperlink ref="N12" r:id="rId120" xr:uid="{2C2E854B-DB2F-4B66-8595-BA2E06841177}"/>
    <hyperlink ref="M13" r:id="rId121" xr:uid="{EAF59D5B-DBC9-433A-82C8-6F76F5F80917}"/>
    <hyperlink ref="N13" r:id="rId122" xr:uid="{635DCCA7-1A12-4A7E-81D5-37D33BDF8641}"/>
    <hyperlink ref="M10" r:id="rId123" xr:uid="{18009099-2C87-4783-900A-E1E7B61BF447}"/>
    <hyperlink ref="N10" r:id="rId124" xr:uid="{CB307B10-0357-4653-868A-52E924890456}"/>
  </hyperlinks>
  <pageMargins left="0.7" right="0.7" top="0.75" bottom="0.75" header="0.3" footer="0.3"/>
  <drawing r:id="rId125"/>
  <legacyDrawing r:id="rId12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127" name="Button 3">
              <controlPr defaultSize="0" print="0" autoFill="0" autoPict="0" macro="[0]!ConvertExpensifyExpenses">
                <anchor moveWithCells="1" sizeWithCells="1">
                  <from>
                    <xdr:col>4</xdr:col>
                    <xdr:colOff>236220</xdr:colOff>
                    <xdr:row>1</xdr:row>
                    <xdr:rowOff>106680</xdr:rowOff>
                  </from>
                  <to>
                    <xdr:col>4</xdr:col>
                    <xdr:colOff>1897380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1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Logging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Douglas</dc:creator>
  <cp:lastModifiedBy>Adam Douglas</cp:lastModifiedBy>
  <dcterms:created xsi:type="dcterms:W3CDTF">2024-06-28T15:46:20Z</dcterms:created>
  <dcterms:modified xsi:type="dcterms:W3CDTF">2025-02-06T23:07:21Z</dcterms:modified>
</cp:coreProperties>
</file>