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14880" windowHeight="7470"/>
  </bookViews>
  <sheets>
    <sheet name="Q1 (vitamin)" sheetId="3" r:id="rId1"/>
    <sheet name="Q3 (salinity)" sheetId="4" r:id="rId2"/>
    <sheet name="Q4 (sugar)" sheetId="17" r:id="rId3"/>
    <sheet name="Q5 (IQ)" sheetId="19" r:id="rId4"/>
    <sheet name="Q7 (game)" sheetId="8" r:id="rId5"/>
  </sheets>
  <definedNames>
    <definedName name="solver_adj" localSheetId="1" hidden="1">'Q3 (salinity)'!$A$13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'Q3 (salinity)'!$A$15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L2" i="8" l="1"/>
  <c r="N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H7" i="8" l="1"/>
  <c r="H8" i="8" s="1"/>
  <c r="H9" i="8" s="1"/>
  <c r="H10" i="8" s="1"/>
  <c r="H5" i="8"/>
  <c r="B5" i="8"/>
  <c r="H3" i="8"/>
  <c r="H2" i="8"/>
  <c r="I4" i="19"/>
  <c r="J4" i="19"/>
  <c r="I5" i="19"/>
  <c r="J5" i="19"/>
  <c r="B3" i="8"/>
  <c r="B2" i="8"/>
  <c r="H4" i="8" l="1"/>
  <c r="G12" i="3" l="1"/>
  <c r="G3" i="3"/>
  <c r="G4" i="3"/>
  <c r="G5" i="3"/>
  <c r="G6" i="3"/>
  <c r="G7" i="3"/>
  <c r="G8" i="3"/>
  <c r="G9" i="3"/>
  <c r="G10" i="3"/>
  <c r="G11" i="3"/>
  <c r="G13" i="3"/>
  <c r="G2" i="3"/>
  <c r="D12" i="17" l="1"/>
  <c r="D11" i="17"/>
  <c r="D10" i="17"/>
  <c r="C13" i="17"/>
  <c r="C12" i="17"/>
  <c r="C11" i="17"/>
  <c r="C10" i="17"/>
  <c r="C8" i="17" l="1"/>
  <c r="B4" i="8" l="1"/>
  <c r="B7" i="8" s="1"/>
  <c r="B8" i="8" l="1"/>
  <c r="B9" i="8" s="1"/>
  <c r="B10" i="8" s="1"/>
  <c r="E3" i="3"/>
  <c r="E4" i="3"/>
  <c r="E5" i="3"/>
  <c r="E6" i="3"/>
  <c r="E7" i="3"/>
  <c r="E8" i="3"/>
  <c r="E9" i="3"/>
  <c r="E10" i="3"/>
  <c r="E11" i="3"/>
  <c r="E12" i="3"/>
  <c r="E13" i="3"/>
  <c r="E2" i="3"/>
  <c r="A15" i="4" l="1"/>
  <c r="C14" i="4"/>
  <c r="B14" i="4"/>
  <c r="A14" i="4"/>
  <c r="I18" i="3" l="1"/>
  <c r="I17" i="3"/>
  <c r="F2" i="3" l="1"/>
  <c r="E19" i="3"/>
  <c r="F5" i="3"/>
  <c r="H6" i="3"/>
  <c r="F9" i="3"/>
  <c r="H10" i="3"/>
  <c r="H12" i="3"/>
  <c r="F13" i="3"/>
  <c r="F6" i="3" l="1"/>
  <c r="F10" i="3"/>
  <c r="F12" i="3"/>
  <c r="F8" i="3"/>
  <c r="F4" i="3"/>
  <c r="F11" i="3"/>
  <c r="F7" i="3"/>
  <c r="F3" i="3"/>
  <c r="H11" i="3" l="1"/>
  <c r="H2" i="3"/>
  <c r="H9" i="3"/>
  <c r="H5" i="3"/>
  <c r="H7" i="3"/>
  <c r="H4" i="3"/>
  <c r="H3" i="3"/>
  <c r="H13" i="3"/>
  <c r="H8" i="3"/>
  <c r="I16" i="3" l="1"/>
  <c r="I19" i="3" s="1"/>
  <c r="I20" i="3" s="1"/>
</calcChain>
</file>

<file path=xl/sharedStrings.xml><?xml version="1.0" encoding="utf-8"?>
<sst xmlns="http://schemas.openxmlformats.org/spreadsheetml/2006/main" count="299" uniqueCount="77">
  <si>
    <t>total</t>
  </si>
  <si>
    <t>z-score</t>
  </si>
  <si>
    <t>p-value</t>
  </si>
  <si>
    <t>m</t>
  </si>
  <si>
    <t>x</t>
  </si>
  <si>
    <t>n</t>
  </si>
  <si>
    <t>runs</t>
  </si>
  <si>
    <t>mean</t>
  </si>
  <si>
    <t>var</t>
  </si>
  <si>
    <t>p-value:</t>
  </si>
  <si>
    <t>Pair</t>
  </si>
  <si>
    <t>Treatment group</t>
  </si>
  <si>
    <t>Control group</t>
  </si>
  <si>
    <t>n = 11 (ignore the 0)</t>
  </si>
  <si>
    <t>s+ = 9  (9 values &gt; 0)</t>
  </si>
  <si>
    <t>difference</t>
  </si>
  <si>
    <t>H0: m = 0,  H1: m &gt; 0</t>
  </si>
  <si>
    <t>rank</t>
  </si>
  <si>
    <t>Sign test:</t>
  </si>
  <si>
    <t>Signed rank test:</t>
  </si>
  <si>
    <t>Water salinity at three sites</t>
  </si>
  <si>
    <t>Anova: Single Factor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</si>
  <si>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</si>
  <si>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</si>
  <si>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</si>
  <si>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</si>
  <si>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</si>
  <si>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</si>
  <si>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</si>
  <si>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</si>
  <si>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</si>
  <si>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</si>
  <si>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</si>
  <si>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3. Enter A15, 0, A13, click on OK</t>
  </si>
  <si>
    <t>1. Enter a reasonable guess, such as 37, in A13</t>
  </si>
  <si>
    <t>&lt;- (ni-1) si^2</t>
  </si>
  <si>
    <t>To count the # of runs of normal</t>
  </si>
  <si>
    <t>|difference|</t>
  </si>
  <si>
    <t>w+ calculation</t>
  </si>
  <si>
    <t>w+</t>
  </si>
  <si>
    <t>z score (with cc)</t>
  </si>
  <si>
    <t>Goal Seek using SSE:</t>
  </si>
  <si>
    <t>&lt;- [sum (ni-1) si^2] - SSE</t>
  </si>
  <si>
    <t>Sugar content of cereals in a grocery store</t>
  </si>
  <si>
    <t>Shelf 1</t>
  </si>
  <si>
    <t>Shelf 2</t>
  </si>
  <si>
    <t>Shelf 3</t>
  </si>
  <si>
    <t>sd</t>
  </si>
  <si>
    <t>s^2:</t>
  </si>
  <si>
    <t>|shelf 2 - shelf 3|:</t>
  </si>
  <si>
    <t>|shelf 1 - shelf 3|:</t>
  </si>
  <si>
    <t>|shelf 1 - shelf 2|:</t>
  </si>
  <si>
    <t>reject H0?</t>
  </si>
  <si>
    <t>Critical strikes:</t>
  </si>
  <si>
    <t>2. Go to Data -&gt; What-If Analysis -&gt; Goal Seek</t>
  </si>
  <si>
    <t>cut-off difference:</t>
  </si>
  <si>
    <t>Experiment on the relative effects of heredity and environment on IQ.</t>
  </si>
  <si>
    <t>Biological parents' socioeconomic status</t>
  </si>
  <si>
    <t>High</t>
  </si>
  <si>
    <t>Low</t>
  </si>
  <si>
    <t>Adoptive parents'</t>
  </si>
  <si>
    <t>socioeconomic status</t>
  </si>
  <si>
    <t>Within</t>
  </si>
  <si>
    <t>Interaction</t>
  </si>
  <si>
    <t>Columns</t>
  </si>
  <si>
    <t>Sample</t>
  </si>
  <si>
    <t>Adoptive Low</t>
  </si>
  <si>
    <t>Adoptive High</t>
  </si>
  <si>
    <t>Biological Low</t>
  </si>
  <si>
    <t>Biological High</t>
  </si>
  <si>
    <t>B</t>
  </si>
  <si>
    <t>Bashes:</t>
  </si>
  <si>
    <t>strikes, simply count how many</t>
  </si>
  <si>
    <t>numbers there are in the column</t>
  </si>
  <si>
    <t>critical strikes is 1 less.</t>
  </si>
  <si>
    <t xml:space="preserve">(67), then note the # of runs of </t>
  </si>
  <si>
    <t>(counting the number of doubles)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</si>
</sst>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ont="1" applyFill="1" applyBorder="1"/>
    <xf numFmtId="0" fontId="1" fillId="0" borderId="4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0" xfId="0" applyFont="1"/>
    <xf numFmtId="0" fontId="2" fillId="0" borderId="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2" fontId="0" fillId="0" borderId="5" xfId="0" applyNumberFormat="1" applyBorder="1"/>
    <xf numFmtId="2" fontId="0" fillId="0" borderId="2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4" xfId="0" applyNumberFormat="1" applyBorder="1"/>
    <xf numFmtId="0" fontId="1" fillId="0" borderId="0" xfId="0" applyFon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1" fillId="0" borderId="7" xfId="0" applyFont="1" applyBorder="1"/>
    <xf numFmtId="0" fontId="1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 (IQ)'!$H$4</c:f>
              <c:strCache>
                <c:ptCount val="1"/>
                <c:pt idx="0">
                  <c:v>Adoptive High</c:v>
                </c:pt>
              </c:strCache>
            </c:strRef>
          </c:tx>
          <c:cat>
            <c:strRef>
              <c:f>'Q5 (IQ)'!$I$3:$J$3</c:f>
              <c:strCache>
                <c:ptCount val="2"/>
                <c:pt idx="0">
                  <c:v>Biological High</c:v>
                </c:pt>
                <c:pt idx="1">
                  <c:v>Biological Low</c:v>
                </c:pt>
              </c:strCache>
            </c:strRef>
          </c:cat>
          <c:val>
            <c:numRef>
              <c:f>'Q5 (IQ)'!$I$4:$J$4</c:f>
              <c:numCache>
                <c:formatCode>General</c:formatCode>
                <c:ptCount val="2"/>
                <c:pt idx="0">
                  <c:v>120.5</c:v>
                </c:pt>
                <c:pt idx="1">
                  <c:v>102.5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'Q5 (IQ)'!$H$5</c:f>
              <c:strCache>
                <c:ptCount val="1"/>
                <c:pt idx="0">
                  <c:v>Adoptive Low</c:v>
                </c:pt>
              </c:strCache>
            </c:strRef>
          </c:tx>
          <c:cat>
            <c:strRef>
              <c:f>'Q5 (IQ)'!$I$3:$J$3</c:f>
              <c:strCache>
                <c:ptCount val="2"/>
                <c:pt idx="0">
                  <c:v>Biological High</c:v>
                </c:pt>
                <c:pt idx="1">
                  <c:v>Biological Low</c:v>
                </c:pt>
              </c:strCache>
            </c:strRef>
          </c:cat>
          <c:val>
            <c:numRef>
              <c:f>'Q5 (IQ)'!$I$5:$J$5</c:f>
              <c:numCache>
                <c:formatCode>General</c:formatCode>
                <c:ptCount val="2"/>
                <c:pt idx="0">
                  <c:v>107.5</c:v>
                </c:pt>
                <c:pt idx="1">
                  <c:v>90.25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7664"/>
        <c:axId val="52419200"/>
      </c:lineChart>
      <c:catAx>
        <c:axId val="524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419200"/>
        <c:crosses val="autoZero"/>
        <c:auto val="1"/>
        <c:lblAlgn val="ctr"/>
        <c:lblOffset val="100"/>
        <c:noMultiLvlLbl val="0"/>
      </c:catAx>
      <c:valAx>
        <c:axId val="5241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4762</xdr:rowOff>
    </xdr:from>
    <xdr:to>
      <xdr:col>12</xdr:col>
      <xdr:colOff>9525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21" sqref="B21"/>
    </sheetView>
  </sheetViews>
  <sheetFormatPr defaultRowHeight="15" x14ac:dyDescent="0.25"/>
  <cols>
    <col min="2" max="2" width="16" bestFit="1" customWidth="1"/>
    <col min="3" max="3" width="13.28515625" bestFit="1" customWidth="1"/>
    <col min="5" max="5" width="10.28515625" bestFit="1" customWidth="1"/>
    <col min="6" max="6" width="12.28515625" bestFit="1" customWidth="1"/>
    <col min="8" max="8" width="15.5703125" customWidth="1"/>
    <col min="9" max="9" width="12" bestFit="1" customWidth="1"/>
  </cols>
  <sheetData>
    <row r="1" spans="1:9" x14ac:dyDescent="0.25">
      <c r="A1" s="7" t="s">
        <v>10</v>
      </c>
      <c r="B1" s="8" t="s">
        <v>11</v>
      </c>
      <c r="C1" s="9" t="s">
        <v>12</v>
      </c>
      <c r="E1" s="15" t="s">
        <v>15</v>
      </c>
      <c r="F1" s="15" t="s">
        <v>37</v>
      </c>
      <c r="G1" s="15" t="s">
        <v>17</v>
      </c>
      <c r="H1" s="15" t="s">
        <v>38</v>
      </c>
    </row>
    <row r="2" spans="1:9" x14ac:dyDescent="0.25">
      <c r="A2" s="3">
        <v>1</v>
      </c>
      <c r="B2" s="10">
        <v>14</v>
      </c>
      <c r="C2" s="4">
        <v>8</v>
      </c>
      <c r="E2">
        <f>B2-C2</f>
        <v>6</v>
      </c>
      <c r="F2">
        <f>ABS(E2)</f>
        <v>6</v>
      </c>
      <c r="G2">
        <f>_xlfn.RANK.AVG(F2,$F$2:$F$13,1)-1</f>
        <v>7</v>
      </c>
      <c r="H2">
        <f>IF(E2&gt;0,G2,0)</f>
        <v>7</v>
      </c>
    </row>
    <row r="3" spans="1:9" x14ac:dyDescent="0.25">
      <c r="A3" s="11">
        <v>2</v>
      </c>
      <c r="B3" s="12">
        <v>26</v>
      </c>
      <c r="C3" s="13">
        <v>18</v>
      </c>
      <c r="E3">
        <f t="shared" ref="E3:E13" si="0">B3-C3</f>
        <v>8</v>
      </c>
      <c r="F3">
        <f t="shared" ref="F3:F13" si="1">ABS(E3)</f>
        <v>8</v>
      </c>
      <c r="G3">
        <f t="shared" ref="G3:G13" si="2">_xlfn.RANK.AVG(F3,$F$2:$F$13,1)-1</f>
        <v>9</v>
      </c>
      <c r="H3">
        <f t="shared" ref="H3:H13" si="3">IF(E3&gt;0,G3,0)</f>
        <v>9</v>
      </c>
    </row>
    <row r="4" spans="1:9" x14ac:dyDescent="0.25">
      <c r="A4" s="11">
        <v>3</v>
      </c>
      <c r="B4" s="12">
        <v>2</v>
      </c>
      <c r="C4" s="13">
        <v>-7</v>
      </c>
      <c r="E4">
        <f t="shared" si="0"/>
        <v>9</v>
      </c>
      <c r="F4">
        <f t="shared" si="1"/>
        <v>9</v>
      </c>
      <c r="G4">
        <f t="shared" si="2"/>
        <v>10</v>
      </c>
      <c r="H4">
        <f t="shared" si="3"/>
        <v>10</v>
      </c>
    </row>
    <row r="5" spans="1:9" x14ac:dyDescent="0.25">
      <c r="A5" s="11">
        <v>4</v>
      </c>
      <c r="B5" s="12">
        <v>4</v>
      </c>
      <c r="C5" s="13">
        <v>-1</v>
      </c>
      <c r="E5">
        <f t="shared" si="0"/>
        <v>5</v>
      </c>
      <c r="F5">
        <f t="shared" si="1"/>
        <v>5</v>
      </c>
      <c r="G5">
        <f t="shared" si="2"/>
        <v>5.5</v>
      </c>
      <c r="H5">
        <f t="shared" si="3"/>
        <v>5.5</v>
      </c>
    </row>
    <row r="6" spans="1:9" x14ac:dyDescent="0.25">
      <c r="A6" s="11">
        <v>5</v>
      </c>
      <c r="B6" s="12">
        <v>-5</v>
      </c>
      <c r="C6" s="13">
        <v>2</v>
      </c>
      <c r="E6">
        <f t="shared" si="0"/>
        <v>-7</v>
      </c>
      <c r="F6">
        <f t="shared" si="1"/>
        <v>7</v>
      </c>
      <c r="G6">
        <f t="shared" si="2"/>
        <v>8</v>
      </c>
      <c r="H6">
        <f t="shared" si="3"/>
        <v>0</v>
      </c>
    </row>
    <row r="7" spans="1:9" x14ac:dyDescent="0.25">
      <c r="A7" s="11">
        <v>6</v>
      </c>
      <c r="B7" s="12">
        <v>14</v>
      </c>
      <c r="C7" s="13">
        <v>9</v>
      </c>
      <c r="E7">
        <f t="shared" si="0"/>
        <v>5</v>
      </c>
      <c r="F7">
        <f t="shared" si="1"/>
        <v>5</v>
      </c>
      <c r="G7">
        <f t="shared" si="2"/>
        <v>5.5</v>
      </c>
      <c r="H7">
        <f t="shared" si="3"/>
        <v>5.5</v>
      </c>
    </row>
    <row r="8" spans="1:9" x14ac:dyDescent="0.25">
      <c r="A8" s="11">
        <v>7</v>
      </c>
      <c r="B8" s="12">
        <v>3</v>
      </c>
      <c r="C8" s="13">
        <v>0</v>
      </c>
      <c r="E8">
        <f t="shared" si="0"/>
        <v>3</v>
      </c>
      <c r="F8">
        <f t="shared" si="1"/>
        <v>3</v>
      </c>
      <c r="G8">
        <f t="shared" si="2"/>
        <v>3</v>
      </c>
      <c r="H8">
        <f t="shared" si="3"/>
        <v>3</v>
      </c>
    </row>
    <row r="9" spans="1:9" x14ac:dyDescent="0.25">
      <c r="A9" s="11">
        <v>8</v>
      </c>
      <c r="B9" s="12">
        <v>-1</v>
      </c>
      <c r="C9" s="13">
        <v>-4</v>
      </c>
      <c r="E9">
        <f t="shared" si="0"/>
        <v>3</v>
      </c>
      <c r="F9">
        <f t="shared" si="1"/>
        <v>3</v>
      </c>
      <c r="G9">
        <f t="shared" si="2"/>
        <v>3</v>
      </c>
      <c r="H9">
        <f t="shared" si="3"/>
        <v>3</v>
      </c>
    </row>
    <row r="10" spans="1:9" x14ac:dyDescent="0.25">
      <c r="A10" s="11">
        <v>9</v>
      </c>
      <c r="B10" s="12">
        <v>1</v>
      </c>
      <c r="C10" s="13">
        <v>13</v>
      </c>
      <c r="E10">
        <f t="shared" si="0"/>
        <v>-12</v>
      </c>
      <c r="F10">
        <f t="shared" si="1"/>
        <v>12</v>
      </c>
      <c r="G10">
        <f t="shared" si="2"/>
        <v>11</v>
      </c>
      <c r="H10">
        <f t="shared" si="3"/>
        <v>0</v>
      </c>
    </row>
    <row r="11" spans="1:9" x14ac:dyDescent="0.25">
      <c r="A11" s="11">
        <v>10</v>
      </c>
      <c r="B11" s="12">
        <v>6</v>
      </c>
      <c r="C11" s="13">
        <v>3</v>
      </c>
      <c r="E11">
        <f t="shared" si="0"/>
        <v>3</v>
      </c>
      <c r="F11">
        <f t="shared" si="1"/>
        <v>3</v>
      </c>
      <c r="G11">
        <f t="shared" si="2"/>
        <v>3</v>
      </c>
      <c r="H11">
        <f t="shared" si="3"/>
        <v>3</v>
      </c>
    </row>
    <row r="12" spans="1:9" x14ac:dyDescent="0.25">
      <c r="A12" s="19">
        <v>11</v>
      </c>
      <c r="B12" s="17">
        <v>3</v>
      </c>
      <c r="C12" s="18">
        <v>3</v>
      </c>
      <c r="D12" s="20"/>
      <c r="E12" s="20">
        <f t="shared" si="0"/>
        <v>0</v>
      </c>
      <c r="F12" s="20">
        <f t="shared" si="1"/>
        <v>0</v>
      </c>
      <c r="G12" s="20">
        <f t="shared" si="2"/>
        <v>0</v>
      </c>
      <c r="H12" s="20">
        <f t="shared" si="3"/>
        <v>0</v>
      </c>
    </row>
    <row r="13" spans="1:9" x14ac:dyDescent="0.25">
      <c r="A13" s="5">
        <v>12</v>
      </c>
      <c r="B13" s="14">
        <v>4</v>
      </c>
      <c r="C13" s="6">
        <v>3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3"/>
        <v>1</v>
      </c>
    </row>
    <row r="15" spans="1:9" x14ac:dyDescent="0.25">
      <c r="D15" s="3" t="s">
        <v>18</v>
      </c>
      <c r="E15" s="4"/>
      <c r="H15" s="3" t="s">
        <v>19</v>
      </c>
      <c r="I15" s="4"/>
    </row>
    <row r="16" spans="1:9" x14ac:dyDescent="0.25">
      <c r="D16" s="11" t="s">
        <v>16</v>
      </c>
      <c r="E16" s="13"/>
      <c r="H16" s="11" t="s">
        <v>39</v>
      </c>
      <c r="I16" s="37">
        <f>SUM(H2:H13)</f>
        <v>47</v>
      </c>
    </row>
    <row r="17" spans="4:9" x14ac:dyDescent="0.25">
      <c r="D17" s="11" t="s">
        <v>14</v>
      </c>
      <c r="E17" s="13"/>
      <c r="H17" s="11" t="s">
        <v>7</v>
      </c>
      <c r="I17" s="13">
        <f>11*12/4</f>
        <v>33</v>
      </c>
    </row>
    <row r="18" spans="4:9" x14ac:dyDescent="0.25">
      <c r="D18" s="11" t="s">
        <v>13</v>
      </c>
      <c r="E18" s="13"/>
      <c r="H18" s="11" t="s">
        <v>8</v>
      </c>
      <c r="I18" s="13">
        <f>11*12*23/24</f>
        <v>126.5</v>
      </c>
    </row>
    <row r="19" spans="4:9" x14ac:dyDescent="0.25">
      <c r="D19" s="5" t="s">
        <v>9</v>
      </c>
      <c r="E19" s="16">
        <f>1-_xlfn.BINOM.DIST(8,11,1/2,1)</f>
        <v>3.271484375E-2</v>
      </c>
      <c r="H19" s="11" t="s">
        <v>40</v>
      </c>
      <c r="I19" s="13">
        <f>(I16-1/2-I17)/SQRT(I18)</f>
        <v>1.200296406080845</v>
      </c>
    </row>
    <row r="20" spans="4:9" x14ac:dyDescent="0.25">
      <c r="H20" s="5" t="s">
        <v>2</v>
      </c>
      <c r="I20" s="16">
        <f>1-_xlfn.NORM.S.DIST(I19,1)</f>
        <v>0.11501212253013682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22" sqref="A22"/>
    </sheetView>
  </sheetViews>
  <sheetFormatPr defaultRowHeight="15" x14ac:dyDescent="0.25"/>
  <cols>
    <col min="1" max="1" width="9.140625" customWidth="1"/>
    <col min="6" max="6" width="19.140625" bestFit="1" customWidth="1"/>
    <col min="7" max="7" width="12" bestFit="1" customWidth="1"/>
    <col min="11" max="12" width="12" bestFit="1" customWidth="1"/>
  </cols>
  <sheetData>
    <row r="1" spans="1:12" x14ac:dyDescent="0.25">
      <c r="A1" s="35"/>
      <c r="C1" s="31" t="s">
        <v>20</v>
      </c>
      <c r="F1" t="s">
        <v>21</v>
      </c>
    </row>
    <row r="2" spans="1:12" x14ac:dyDescent="0.25">
      <c r="A2" s="32">
        <v>37.54</v>
      </c>
      <c r="B2" s="24">
        <v>40.17</v>
      </c>
      <c r="C2" s="25">
        <v>39.04</v>
      </c>
      <c r="D2" s="26"/>
    </row>
    <row r="3" spans="1:12" ht="15.75" thickBot="1" x14ac:dyDescent="0.3">
      <c r="A3" s="33">
        <v>37.01</v>
      </c>
      <c r="B3" s="27">
        <v>40.799999999999997</v>
      </c>
      <c r="C3" s="28">
        <v>39.21</v>
      </c>
      <c r="D3" s="26"/>
      <c r="F3" t="s">
        <v>22</v>
      </c>
    </row>
    <row r="4" spans="1:12" x14ac:dyDescent="0.25">
      <c r="A4" s="33">
        <v>36.71</v>
      </c>
      <c r="B4" s="27">
        <v>39.76</v>
      </c>
      <c r="C4" s="28">
        <v>39.049999999999997</v>
      </c>
      <c r="D4" s="26"/>
      <c r="F4" s="21" t="s">
        <v>23</v>
      </c>
      <c r="G4" s="21" t="s">
        <v>24</v>
      </c>
      <c r="H4" s="21" t="s">
        <v>25</v>
      </c>
      <c r="I4" s="21" t="s">
        <v>26</v>
      </c>
      <c r="J4" s="21" t="s">
        <v>27</v>
      </c>
      <c r="K4" s="21" t="s">
        <v>28</v>
      </c>
      <c r="L4" s="21" t="s">
        <v>29</v>
      </c>
    </row>
    <row r="5" spans="1:12" x14ac:dyDescent="0.25">
      <c r="A5" s="33">
        <v>37.03</v>
      </c>
      <c r="B5" s="27">
        <v>39.700000000000003</v>
      </c>
      <c r="C5" s="28">
        <v>38.24</v>
      </c>
      <c r="D5" s="26"/>
      <c r="F5" s="22" t="s">
        <v>30</v>
      </c>
      <c r="G5" s="22">
        <v>38.800882499999979</v>
      </c>
      <c r="H5" s="22">
        <v>2</v>
      </c>
      <c r="I5" s="22">
        <v>19.400441249999989</v>
      </c>
      <c r="J5" s="22">
        <v>66.02104593544864</v>
      </c>
      <c r="K5" s="22">
        <v>4.0086463625843902E-11</v>
      </c>
      <c r="L5" s="22">
        <v>3.3541308285291991</v>
      </c>
    </row>
    <row r="6" spans="1:12" x14ac:dyDescent="0.25">
      <c r="A6" s="33">
        <v>37.32</v>
      </c>
      <c r="B6" s="27">
        <v>40.79</v>
      </c>
      <c r="C6" s="28">
        <v>38.53</v>
      </c>
      <c r="D6" s="26"/>
      <c r="F6" s="22" t="s">
        <v>31</v>
      </c>
      <c r="G6" s="22">
        <v>7.9340141666666586</v>
      </c>
      <c r="H6" s="22">
        <v>27</v>
      </c>
      <c r="I6" s="22">
        <v>0.29385237654320956</v>
      </c>
      <c r="J6" s="22"/>
      <c r="K6" s="22"/>
      <c r="L6" s="22"/>
    </row>
    <row r="7" spans="1:12" x14ac:dyDescent="0.25">
      <c r="A7" s="33">
        <v>37.01</v>
      </c>
      <c r="B7" s="27">
        <v>40.44</v>
      </c>
      <c r="C7" s="28">
        <v>38.71</v>
      </c>
      <c r="D7" s="26"/>
      <c r="F7" s="22"/>
      <c r="G7" s="22"/>
      <c r="H7" s="22"/>
      <c r="I7" s="22"/>
      <c r="J7" s="22"/>
      <c r="K7" s="22"/>
      <c r="L7" s="22"/>
    </row>
    <row r="8" spans="1:12" ht="15.75" thickBot="1" x14ac:dyDescent="0.3">
      <c r="A8" s="33">
        <v>37.03</v>
      </c>
      <c r="B8" s="27">
        <v>39.79</v>
      </c>
      <c r="C8" s="28">
        <v>38.89</v>
      </c>
      <c r="D8" s="26"/>
      <c r="F8" s="23" t="s">
        <v>32</v>
      </c>
      <c r="G8" s="23">
        <v>46.734896666666636</v>
      </c>
      <c r="H8" s="23">
        <v>29</v>
      </c>
      <c r="I8" s="23"/>
      <c r="J8" s="23"/>
      <c r="K8" s="23"/>
      <c r="L8" s="23"/>
    </row>
    <row r="9" spans="1:12" x14ac:dyDescent="0.25">
      <c r="A9" s="33">
        <v>37.700000000000003</v>
      </c>
      <c r="B9" s="27">
        <v>39.380000000000003</v>
      </c>
      <c r="C9" s="28">
        <v>38.659999999999997</v>
      </c>
      <c r="D9" s="26"/>
    </row>
    <row r="10" spans="1:12" x14ac:dyDescent="0.25">
      <c r="A10" s="33">
        <v>37.36</v>
      </c>
      <c r="B10" s="27"/>
      <c r="C10" s="28">
        <v>38.51</v>
      </c>
      <c r="D10" s="26"/>
    </row>
    <row r="11" spans="1:12" x14ac:dyDescent="0.25">
      <c r="A11" s="33">
        <v>36.75</v>
      </c>
      <c r="B11" s="27"/>
      <c r="C11" s="28">
        <v>40.08</v>
      </c>
      <c r="D11" s="26"/>
    </row>
    <row r="12" spans="1:12" x14ac:dyDescent="0.25">
      <c r="A12" s="33">
        <v>37.450000000000003</v>
      </c>
      <c r="B12" s="27"/>
      <c r="C12" s="28"/>
      <c r="D12" s="26"/>
    </row>
    <row r="13" spans="1:12" x14ac:dyDescent="0.25">
      <c r="A13" s="34">
        <v>38.850003246410957</v>
      </c>
      <c r="B13" s="29"/>
      <c r="C13" s="30"/>
      <c r="D13" s="26"/>
    </row>
    <row r="14" spans="1:12" x14ac:dyDescent="0.25">
      <c r="A14" s="26">
        <f>11*_xlfn.STDEV.S(A2:A13)^2</f>
        <v>3.6090766439793383</v>
      </c>
      <c r="B14" s="26">
        <f>7*_xlfn.STDEV.S(B2:B9)^2</f>
        <v>1.9765874999999893</v>
      </c>
      <c r="C14" s="26">
        <f>9*_xlfn.STDEV.S(C2:C11)^2</f>
        <v>2.3483599999999951</v>
      </c>
      <c r="D14" s="26" t="s">
        <v>35</v>
      </c>
    </row>
    <row r="15" spans="1:12" x14ac:dyDescent="0.25">
      <c r="A15" s="26">
        <f>A14+B14+C14-G6</f>
        <v>9.9773126640556598E-6</v>
      </c>
      <c r="B15" s="26"/>
      <c r="C15" s="26"/>
      <c r="D15" s="26" t="s">
        <v>42</v>
      </c>
    </row>
    <row r="17" spans="1:1" x14ac:dyDescent="0.25">
      <c r="A17" s="2" t="s">
        <v>41</v>
      </c>
    </row>
    <row r="18" spans="1:1" x14ac:dyDescent="0.25">
      <c r="A18" t="s">
        <v>34</v>
      </c>
    </row>
    <row r="19" spans="1:1" x14ac:dyDescent="0.25">
      <c r="A19" t="s">
        <v>54</v>
      </c>
    </row>
    <row r="20" spans="1:1" x14ac:dyDescent="0.25">
      <c r="A20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5" sqref="B15"/>
    </sheetView>
  </sheetViews>
  <sheetFormatPr defaultRowHeight="15" x14ac:dyDescent="0.25"/>
  <sheetData>
    <row r="1" spans="1:4" x14ac:dyDescent="0.25">
      <c r="B1" s="2" t="s">
        <v>43</v>
      </c>
    </row>
    <row r="2" spans="1:4" x14ac:dyDescent="0.25">
      <c r="B2" s="1" t="s">
        <v>44</v>
      </c>
      <c r="C2" s="1" t="s">
        <v>45</v>
      </c>
      <c r="D2" s="1" t="s">
        <v>46</v>
      </c>
    </row>
    <row r="3" spans="1:4" x14ac:dyDescent="0.25">
      <c r="A3" s="1" t="s">
        <v>5</v>
      </c>
      <c r="B3" s="3">
        <v>20</v>
      </c>
      <c r="C3" s="10">
        <v>20</v>
      </c>
      <c r="D3" s="4">
        <v>20</v>
      </c>
    </row>
    <row r="4" spans="1:4" x14ac:dyDescent="0.25">
      <c r="A4" s="1" t="s">
        <v>7</v>
      </c>
      <c r="B4" s="11">
        <v>4.8</v>
      </c>
      <c r="C4" s="12">
        <v>9.85</v>
      </c>
      <c r="D4" s="13">
        <v>6.1</v>
      </c>
    </row>
    <row r="5" spans="1:4" x14ac:dyDescent="0.25">
      <c r="A5" s="1" t="s">
        <v>47</v>
      </c>
      <c r="B5" s="5">
        <v>2.1379999999999999</v>
      </c>
      <c r="C5" s="14">
        <v>1.9850000000000001</v>
      </c>
      <c r="D5" s="6">
        <v>1.865</v>
      </c>
    </row>
    <row r="8" spans="1:4" x14ac:dyDescent="0.25">
      <c r="A8" s="38" t="s">
        <v>48</v>
      </c>
      <c r="C8">
        <f>(B5^2+C5^2+D5^2)/3</f>
        <v>3.9964980000000003</v>
      </c>
    </row>
    <row r="9" spans="1:4" x14ac:dyDescent="0.25">
      <c r="D9" t="s">
        <v>52</v>
      </c>
    </row>
    <row r="10" spans="1:4" x14ac:dyDescent="0.25">
      <c r="A10" t="s">
        <v>51</v>
      </c>
      <c r="C10">
        <f>C4-B4</f>
        <v>5.05</v>
      </c>
      <c r="D10" t="b">
        <f>C10&gt;C13</f>
        <v>1</v>
      </c>
    </row>
    <row r="11" spans="1:4" x14ac:dyDescent="0.25">
      <c r="A11" t="s">
        <v>50</v>
      </c>
      <c r="C11">
        <f>D4-B4</f>
        <v>1.2999999999999998</v>
      </c>
      <c r="D11" t="b">
        <f>C11&gt;C13</f>
        <v>0</v>
      </c>
    </row>
    <row r="12" spans="1:4" x14ac:dyDescent="0.25">
      <c r="A12" t="s">
        <v>49</v>
      </c>
      <c r="C12">
        <f>C4-D4</f>
        <v>3.75</v>
      </c>
      <c r="D12" t="b">
        <f>C12&gt;C13</f>
        <v>1</v>
      </c>
    </row>
    <row r="13" spans="1:4" x14ac:dyDescent="0.25">
      <c r="A13" t="s">
        <v>55</v>
      </c>
      <c r="C13">
        <f>_xlfn.T.INV(1-0.05/6,57)*SQRT(C8/B3*2)</f>
        <v>1.5593867668617645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J22" sqref="J22"/>
    </sheetView>
  </sheetViews>
  <sheetFormatPr defaultRowHeight="15" x14ac:dyDescent="0.25"/>
  <cols>
    <col min="1" max="1" width="7.28515625" customWidth="1"/>
    <col min="2" max="2" width="17.140625" customWidth="1"/>
    <col min="8" max="8" width="13.7109375" bestFit="1" customWidth="1"/>
    <col min="9" max="9" width="14.140625" bestFit="1" customWidth="1"/>
    <col min="10" max="10" width="13.42578125" bestFit="1" customWidth="1"/>
  </cols>
  <sheetData>
    <row r="1" spans="1:12" x14ac:dyDescent="0.25">
      <c r="A1" t="s">
        <v>56</v>
      </c>
    </row>
    <row r="3" spans="1:12" x14ac:dyDescent="0.25">
      <c r="C3" s="2" t="s">
        <v>57</v>
      </c>
      <c r="I3" s="1" t="s">
        <v>69</v>
      </c>
      <c r="J3" s="1" t="s">
        <v>68</v>
      </c>
    </row>
    <row r="4" spans="1:12" x14ac:dyDescent="0.25">
      <c r="D4" s="1" t="s">
        <v>58</v>
      </c>
      <c r="E4" s="1" t="s">
        <v>59</v>
      </c>
      <c r="H4" s="1" t="s">
        <v>67</v>
      </c>
      <c r="I4">
        <f>AVERAGE(D5:D12)</f>
        <v>120.5</v>
      </c>
      <c r="J4">
        <f>AVERAGE(E5:E12)</f>
        <v>102.5</v>
      </c>
    </row>
    <row r="5" spans="1:12" x14ac:dyDescent="0.25">
      <c r="C5" s="1" t="s">
        <v>58</v>
      </c>
      <c r="D5" s="39">
        <v>136</v>
      </c>
      <c r="E5" s="39">
        <v>94</v>
      </c>
      <c r="H5" s="1" t="s">
        <v>66</v>
      </c>
      <c r="I5">
        <f>AVERAGE(D13:D20)</f>
        <v>107.5</v>
      </c>
      <c r="J5">
        <f>AVERAGE(E13:E20)</f>
        <v>90.25</v>
      </c>
    </row>
    <row r="6" spans="1:12" x14ac:dyDescent="0.25">
      <c r="D6" s="40">
        <v>99</v>
      </c>
      <c r="E6" s="40">
        <v>103</v>
      </c>
    </row>
    <row r="7" spans="1:12" x14ac:dyDescent="0.25">
      <c r="D7" s="40">
        <v>121</v>
      </c>
      <c r="E7" s="40">
        <v>99</v>
      </c>
    </row>
    <row r="8" spans="1:12" x14ac:dyDescent="0.25">
      <c r="A8" s="2" t="s">
        <v>60</v>
      </c>
      <c r="D8" s="40">
        <v>133</v>
      </c>
      <c r="E8" s="40">
        <v>125</v>
      </c>
    </row>
    <row r="9" spans="1:12" x14ac:dyDescent="0.25">
      <c r="A9" s="2" t="s">
        <v>61</v>
      </c>
      <c r="D9" s="40">
        <v>125</v>
      </c>
      <c r="E9" s="40">
        <v>111</v>
      </c>
    </row>
    <row r="10" spans="1:12" x14ac:dyDescent="0.25">
      <c r="D10" s="40">
        <v>131</v>
      </c>
      <c r="E10" s="40">
        <v>93</v>
      </c>
      <c r="H10" s="36"/>
      <c r="I10" s="36"/>
      <c r="J10" s="36"/>
      <c r="K10" s="36"/>
      <c r="L10" s="36"/>
    </row>
    <row r="11" spans="1:12" x14ac:dyDescent="0.25">
      <c r="D11" s="40">
        <v>103</v>
      </c>
      <c r="E11" s="40">
        <v>101</v>
      </c>
      <c r="H11" s="22"/>
      <c r="I11" s="22"/>
      <c r="J11" s="22"/>
      <c r="K11" s="22"/>
      <c r="L11" s="22"/>
    </row>
    <row r="12" spans="1:12" x14ac:dyDescent="0.25">
      <c r="D12" s="41">
        <v>116</v>
      </c>
      <c r="E12" s="41">
        <v>94</v>
      </c>
      <c r="H12" s="22"/>
      <c r="I12" s="22"/>
      <c r="J12" s="22"/>
      <c r="K12" s="22"/>
      <c r="L12" s="22"/>
    </row>
    <row r="13" spans="1:12" x14ac:dyDescent="0.25">
      <c r="C13" s="1" t="s">
        <v>59</v>
      </c>
      <c r="D13" s="39">
        <v>98</v>
      </c>
      <c r="E13" s="39">
        <v>92</v>
      </c>
      <c r="G13" s="1"/>
      <c r="H13" s="22"/>
      <c r="I13" s="22"/>
      <c r="J13" s="22"/>
      <c r="K13" s="22"/>
      <c r="L13" s="22"/>
    </row>
    <row r="14" spans="1:12" x14ac:dyDescent="0.25">
      <c r="D14" s="40">
        <v>99</v>
      </c>
      <c r="E14" s="40">
        <v>91</v>
      </c>
      <c r="H14" s="22"/>
      <c r="I14" s="22"/>
      <c r="J14" s="22"/>
      <c r="K14" s="22"/>
      <c r="L14" s="22"/>
    </row>
    <row r="15" spans="1:12" x14ac:dyDescent="0.25">
      <c r="D15" s="40">
        <v>91</v>
      </c>
      <c r="E15" s="40">
        <v>98</v>
      </c>
      <c r="H15" s="22"/>
      <c r="I15" s="22"/>
      <c r="J15" s="22"/>
      <c r="K15" s="22"/>
      <c r="L15" s="22"/>
    </row>
    <row r="16" spans="1:12" x14ac:dyDescent="0.25">
      <c r="D16" s="40">
        <v>124</v>
      </c>
      <c r="E16" s="40">
        <v>83</v>
      </c>
      <c r="H16" s="22"/>
      <c r="I16" s="22"/>
      <c r="J16" s="22"/>
      <c r="K16" s="22"/>
      <c r="L16" s="22"/>
    </row>
    <row r="17" spans="2:15" x14ac:dyDescent="0.25">
      <c r="D17" s="40">
        <v>100</v>
      </c>
      <c r="E17" s="40">
        <v>99</v>
      </c>
    </row>
    <row r="18" spans="2:15" x14ac:dyDescent="0.25">
      <c r="D18" s="40">
        <v>116</v>
      </c>
      <c r="E18" s="40">
        <v>68</v>
      </c>
    </row>
    <row r="19" spans="2:15" x14ac:dyDescent="0.25">
      <c r="D19" s="40">
        <v>113</v>
      </c>
      <c r="E19" s="40">
        <v>76</v>
      </c>
      <c r="M19" s="36"/>
      <c r="N19" s="36"/>
      <c r="O19" s="12"/>
    </row>
    <row r="20" spans="2:15" x14ac:dyDescent="0.25">
      <c r="D20" s="41">
        <v>119</v>
      </c>
      <c r="E20" s="41">
        <v>115</v>
      </c>
      <c r="M20" s="22"/>
      <c r="N20" s="22"/>
      <c r="O20" s="12"/>
    </row>
    <row r="21" spans="2:15" x14ac:dyDescent="0.25">
      <c r="M21" s="22"/>
      <c r="N21" s="22"/>
      <c r="O21" s="12"/>
    </row>
    <row r="22" spans="2:15" x14ac:dyDescent="0.25">
      <c r="M22" s="22"/>
      <c r="N22" s="22"/>
      <c r="O22" s="12"/>
    </row>
    <row r="23" spans="2:15" ht="15.75" thickBot="1" x14ac:dyDescent="0.3">
      <c r="B23" t="s">
        <v>22</v>
      </c>
      <c r="M23" s="22"/>
      <c r="N23" s="22"/>
      <c r="O23" s="12"/>
    </row>
    <row r="24" spans="2:15" x14ac:dyDescent="0.25">
      <c r="B24" s="21" t="s">
        <v>23</v>
      </c>
      <c r="C24" s="21" t="s">
        <v>24</v>
      </c>
      <c r="D24" s="21" t="s">
        <v>25</v>
      </c>
      <c r="E24" s="21" t="s">
        <v>26</v>
      </c>
      <c r="F24" s="21" t="s">
        <v>27</v>
      </c>
      <c r="G24" s="21" t="s">
        <v>28</v>
      </c>
      <c r="H24" s="21" t="s">
        <v>29</v>
      </c>
      <c r="M24" s="22"/>
      <c r="N24" s="22"/>
      <c r="O24" s="12"/>
    </row>
    <row r="25" spans="2:15" x14ac:dyDescent="0.25">
      <c r="B25" s="22" t="s">
        <v>65</v>
      </c>
      <c r="C25" s="22">
        <v>1275.125</v>
      </c>
      <c r="D25" s="22">
        <v>1</v>
      </c>
      <c r="E25" s="22">
        <v>1275.125</v>
      </c>
      <c r="F25" s="22">
        <v>7.6856097298460879</v>
      </c>
      <c r="G25" s="42">
        <v>9.7857839726451113E-3</v>
      </c>
      <c r="H25" s="22">
        <v>4.195971818557763</v>
      </c>
      <c r="M25" s="22"/>
      <c r="N25" s="22"/>
      <c r="O25" s="12"/>
    </row>
    <row r="26" spans="2:15" x14ac:dyDescent="0.25">
      <c r="B26" s="22" t="s">
        <v>64</v>
      </c>
      <c r="C26" s="22">
        <v>2485.125</v>
      </c>
      <c r="D26" s="22">
        <v>1</v>
      </c>
      <c r="E26" s="22">
        <v>2485.125</v>
      </c>
      <c r="F26" s="22">
        <v>14.978689053923151</v>
      </c>
      <c r="G26" s="42">
        <v>5.9443613925738486E-4</v>
      </c>
      <c r="H26" s="22">
        <v>4.195971818557763</v>
      </c>
    </row>
    <row r="27" spans="2:15" x14ac:dyDescent="0.25">
      <c r="B27" s="22" t="s">
        <v>63</v>
      </c>
      <c r="C27" s="22">
        <v>1.125</v>
      </c>
      <c r="D27" s="22">
        <v>1</v>
      </c>
      <c r="E27" s="22">
        <v>1.125</v>
      </c>
      <c r="F27" s="22">
        <v>6.7807555699063611E-3</v>
      </c>
      <c r="G27" s="42">
        <v>0.93495794737219073</v>
      </c>
      <c r="H27" s="22">
        <v>4.195971818557763</v>
      </c>
    </row>
    <row r="28" spans="2:15" x14ac:dyDescent="0.25">
      <c r="B28" s="22" t="s">
        <v>62</v>
      </c>
      <c r="C28" s="22">
        <v>4645.5</v>
      </c>
      <c r="D28" s="22">
        <v>28</v>
      </c>
      <c r="E28" s="22">
        <v>165.91071428571428</v>
      </c>
      <c r="F28" s="22"/>
      <c r="G28" s="22"/>
      <c r="H28" s="22"/>
    </row>
    <row r="29" spans="2:15" x14ac:dyDescent="0.25">
      <c r="B29" s="22"/>
      <c r="C29" s="22"/>
      <c r="D29" s="22"/>
      <c r="E29" s="22"/>
      <c r="F29" s="22"/>
      <c r="G29" s="22"/>
      <c r="H29" s="22"/>
    </row>
    <row r="30" spans="2:15" ht="15.75" thickBot="1" x14ac:dyDescent="0.3">
      <c r="B30" s="23" t="s">
        <v>32</v>
      </c>
      <c r="C30" s="23">
        <v>8406.875</v>
      </c>
      <c r="D30" s="23">
        <v>31</v>
      </c>
      <c r="E30" s="23"/>
      <c r="F30" s="23"/>
      <c r="G30" s="23"/>
      <c r="H30" s="23"/>
    </row>
  </sheetData>
  <pageMargins left="0.7" right="0.7" top="0.75" bottom="0.75" header="0.3" footer="0.3"/>
  <ignoredErrors>
    <ignoredError sqref="I4:J5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>
      <selection activeCell="F13" sqref="F13"/>
    </sheetView>
  </sheetViews>
  <sheetFormatPr defaultRowHeight="15" x14ac:dyDescent="0.25"/>
  <cols>
    <col min="3" max="3" width="12.42578125" customWidth="1"/>
  </cols>
  <sheetData>
    <row r="1" spans="1:14" x14ac:dyDescent="0.25">
      <c r="A1" s="2" t="s">
        <v>53</v>
      </c>
      <c r="D1">
        <v>1</v>
      </c>
      <c r="G1" s="2" t="s">
        <v>71</v>
      </c>
      <c r="J1">
        <v>5</v>
      </c>
      <c r="L1" t="s">
        <v>76</v>
      </c>
    </row>
    <row r="2" spans="1:14" x14ac:dyDescent="0.25">
      <c r="A2" t="s">
        <v>5</v>
      </c>
      <c r="B2">
        <f>SUM(D:D)</f>
        <v>402</v>
      </c>
      <c r="D2" t="s">
        <v>4</v>
      </c>
      <c r="G2" t="s">
        <v>5</v>
      </c>
      <c r="H2">
        <f>SUM(J:J)</f>
        <v>690</v>
      </c>
      <c r="J2" t="s">
        <v>70</v>
      </c>
      <c r="L2">
        <f>IF(AND(J2="B", J1="B"), 1, 0)</f>
        <v>0</v>
      </c>
      <c r="N2">
        <f>SUM(L2:L246)</f>
        <v>14</v>
      </c>
    </row>
    <row r="3" spans="1:14" x14ac:dyDescent="0.25">
      <c r="A3" t="s">
        <v>3</v>
      </c>
      <c r="B3">
        <f>COUNTIF(D:D,"X")</f>
        <v>70</v>
      </c>
      <c r="D3">
        <v>6</v>
      </c>
      <c r="G3" t="s">
        <v>3</v>
      </c>
      <c r="H3">
        <f>COUNTIF(J:J,"B")</f>
        <v>130</v>
      </c>
      <c r="J3">
        <v>2</v>
      </c>
      <c r="L3">
        <f t="shared" ref="L3:L66" si="0">IF(AND(J3="B", J2="B"), 1, 0)</f>
        <v>0</v>
      </c>
    </row>
    <row r="4" spans="1:14" x14ac:dyDescent="0.25">
      <c r="A4" t="s">
        <v>0</v>
      </c>
      <c r="B4">
        <f>B2+B3</f>
        <v>472</v>
      </c>
      <c r="D4" t="s">
        <v>4</v>
      </c>
      <c r="G4" t="s">
        <v>0</v>
      </c>
      <c r="H4">
        <f>H2+H3</f>
        <v>820</v>
      </c>
      <c r="J4" t="s">
        <v>70</v>
      </c>
      <c r="L4">
        <f t="shared" si="0"/>
        <v>0</v>
      </c>
    </row>
    <row r="5" spans="1:14" x14ac:dyDescent="0.25">
      <c r="A5" t="s">
        <v>6</v>
      </c>
      <c r="B5">
        <f>COUNT(D:D)*2-1</f>
        <v>133</v>
      </c>
      <c r="D5">
        <v>7</v>
      </c>
      <c r="G5" t="s">
        <v>6</v>
      </c>
      <c r="H5">
        <f>COUNT(J:J)*2</f>
        <v>232</v>
      </c>
      <c r="J5">
        <v>3</v>
      </c>
      <c r="L5">
        <f t="shared" si="0"/>
        <v>0</v>
      </c>
    </row>
    <row r="6" spans="1:14" x14ac:dyDescent="0.25">
      <c r="D6" t="s">
        <v>4</v>
      </c>
      <c r="J6" t="s">
        <v>70</v>
      </c>
      <c r="L6">
        <f t="shared" si="0"/>
        <v>0</v>
      </c>
    </row>
    <row r="7" spans="1:14" x14ac:dyDescent="0.25">
      <c r="A7" t="s">
        <v>7</v>
      </c>
      <c r="B7">
        <f>2*B2*B3/B4+1</f>
        <v>120.23728813559322</v>
      </c>
      <c r="D7">
        <v>3</v>
      </c>
      <c r="G7" t="s">
        <v>7</v>
      </c>
      <c r="H7">
        <f>2*H2*H3/H4+1</f>
        <v>219.78048780487805</v>
      </c>
      <c r="J7">
        <v>9</v>
      </c>
      <c r="L7">
        <f t="shared" si="0"/>
        <v>0</v>
      </c>
    </row>
    <row r="8" spans="1:14" x14ac:dyDescent="0.25">
      <c r="A8" t="s">
        <v>8</v>
      </c>
      <c r="B8">
        <f>(B7-1)*(B7-2)/(B4-1)</f>
        <v>29.93268278937343</v>
      </c>
      <c r="D8" t="s">
        <v>4</v>
      </c>
      <c r="G8" t="s">
        <v>8</v>
      </c>
      <c r="H8">
        <f>(H7-1)*(H7-2)/(H4-1)</f>
        <v>58.175972352058011</v>
      </c>
      <c r="J8" t="s">
        <v>70</v>
      </c>
      <c r="L8">
        <f t="shared" si="0"/>
        <v>0</v>
      </c>
    </row>
    <row r="9" spans="1:14" x14ac:dyDescent="0.25">
      <c r="A9" t="s">
        <v>1</v>
      </c>
      <c r="B9">
        <f>(B5-1/2-B7)/SQRT(B8)</f>
        <v>2.2413707608482221</v>
      </c>
      <c r="D9">
        <v>5</v>
      </c>
      <c r="G9" t="s">
        <v>1</v>
      </c>
      <c r="H9">
        <f>(H5-1/2-H7)/SQRT(H8)</f>
        <v>1.5365182037354255</v>
      </c>
      <c r="J9">
        <v>4</v>
      </c>
      <c r="L9">
        <f t="shared" si="0"/>
        <v>0</v>
      </c>
    </row>
    <row r="10" spans="1:14" x14ac:dyDescent="0.25">
      <c r="A10" t="s">
        <v>2</v>
      </c>
      <c r="B10" s="1">
        <f>2*_xlfn.NORM.S.DIST(-B9,1)</f>
        <v>2.5002068860327718E-2</v>
      </c>
      <c r="D10" t="s">
        <v>4</v>
      </c>
      <c r="G10" t="s">
        <v>2</v>
      </c>
      <c r="H10" s="1">
        <f>2*_xlfn.NORM.S.DIST(-H9,1)</f>
        <v>0.12441133664567718</v>
      </c>
      <c r="J10" t="s">
        <v>70</v>
      </c>
      <c r="L10">
        <f t="shared" si="0"/>
        <v>0</v>
      </c>
    </row>
    <row r="11" spans="1:14" x14ac:dyDescent="0.25">
      <c r="D11">
        <v>4</v>
      </c>
      <c r="J11">
        <v>3</v>
      </c>
      <c r="L11">
        <f t="shared" si="0"/>
        <v>0</v>
      </c>
    </row>
    <row r="12" spans="1:14" x14ac:dyDescent="0.25">
      <c r="A12" t="s">
        <v>36</v>
      </c>
      <c r="D12" t="s">
        <v>4</v>
      </c>
      <c r="J12" t="s">
        <v>70</v>
      </c>
      <c r="L12">
        <f t="shared" si="0"/>
        <v>0</v>
      </c>
    </row>
    <row r="13" spans="1:14" x14ac:dyDescent="0.25">
      <c r="A13" t="s">
        <v>72</v>
      </c>
      <c r="D13">
        <v>7</v>
      </c>
      <c r="J13" t="s">
        <v>70</v>
      </c>
      <c r="L13">
        <f t="shared" si="0"/>
        <v>1</v>
      </c>
    </row>
    <row r="14" spans="1:14" x14ac:dyDescent="0.25">
      <c r="A14" t="s">
        <v>73</v>
      </c>
      <c r="D14" t="s">
        <v>4</v>
      </c>
      <c r="J14">
        <v>6</v>
      </c>
      <c r="L14">
        <f t="shared" si="0"/>
        <v>0</v>
      </c>
    </row>
    <row r="15" spans="1:14" x14ac:dyDescent="0.25">
      <c r="A15" t="s">
        <v>75</v>
      </c>
      <c r="D15">
        <v>10</v>
      </c>
      <c r="J15" t="s">
        <v>70</v>
      </c>
      <c r="L15">
        <f t="shared" si="0"/>
        <v>0</v>
      </c>
    </row>
    <row r="16" spans="1:14" x14ac:dyDescent="0.25">
      <c r="A16" t="s">
        <v>74</v>
      </c>
      <c r="D16" t="s">
        <v>4</v>
      </c>
      <c r="J16">
        <v>3</v>
      </c>
      <c r="L16">
        <f t="shared" si="0"/>
        <v>0</v>
      </c>
    </row>
    <row r="17" spans="4:12" x14ac:dyDescent="0.25">
      <c r="D17">
        <v>1</v>
      </c>
      <c r="J17" t="s">
        <v>70</v>
      </c>
      <c r="L17">
        <f t="shared" si="0"/>
        <v>0</v>
      </c>
    </row>
    <row r="18" spans="4:12" x14ac:dyDescent="0.25">
      <c r="D18" t="s">
        <v>4</v>
      </c>
      <c r="J18">
        <v>4</v>
      </c>
      <c r="L18">
        <f t="shared" si="0"/>
        <v>0</v>
      </c>
    </row>
    <row r="19" spans="4:12" x14ac:dyDescent="0.25">
      <c r="D19">
        <v>7</v>
      </c>
      <c r="J19" t="s">
        <v>70</v>
      </c>
      <c r="L19">
        <f t="shared" si="0"/>
        <v>0</v>
      </c>
    </row>
    <row r="20" spans="4:12" x14ac:dyDescent="0.25">
      <c r="D20" t="s">
        <v>4</v>
      </c>
      <c r="J20">
        <v>4</v>
      </c>
      <c r="L20">
        <f t="shared" si="0"/>
        <v>0</v>
      </c>
    </row>
    <row r="21" spans="4:12" x14ac:dyDescent="0.25">
      <c r="D21">
        <v>4</v>
      </c>
      <c r="J21" t="s">
        <v>70</v>
      </c>
      <c r="L21">
        <f t="shared" si="0"/>
        <v>0</v>
      </c>
    </row>
    <row r="22" spans="4:12" x14ac:dyDescent="0.25">
      <c r="D22" t="s">
        <v>4</v>
      </c>
      <c r="J22">
        <v>1</v>
      </c>
      <c r="L22">
        <f t="shared" si="0"/>
        <v>0</v>
      </c>
    </row>
    <row r="23" spans="4:12" x14ac:dyDescent="0.25">
      <c r="D23">
        <v>2</v>
      </c>
      <c r="J23" t="s">
        <v>70</v>
      </c>
      <c r="L23">
        <f t="shared" si="0"/>
        <v>0</v>
      </c>
    </row>
    <row r="24" spans="4:12" x14ac:dyDescent="0.25">
      <c r="D24" t="s">
        <v>4</v>
      </c>
      <c r="J24">
        <v>3</v>
      </c>
      <c r="L24">
        <f t="shared" si="0"/>
        <v>0</v>
      </c>
    </row>
    <row r="25" spans="4:12" x14ac:dyDescent="0.25">
      <c r="D25">
        <v>9</v>
      </c>
      <c r="J25" t="s">
        <v>70</v>
      </c>
      <c r="L25">
        <f t="shared" si="0"/>
        <v>0</v>
      </c>
    </row>
    <row r="26" spans="4:12" x14ac:dyDescent="0.25">
      <c r="D26" t="s">
        <v>4</v>
      </c>
      <c r="J26">
        <v>3</v>
      </c>
      <c r="L26">
        <f t="shared" si="0"/>
        <v>0</v>
      </c>
    </row>
    <row r="27" spans="4:12" x14ac:dyDescent="0.25">
      <c r="D27" t="s">
        <v>4</v>
      </c>
      <c r="J27" t="s">
        <v>70</v>
      </c>
      <c r="L27">
        <f t="shared" si="0"/>
        <v>0</v>
      </c>
    </row>
    <row r="28" spans="4:12" x14ac:dyDescent="0.25">
      <c r="D28">
        <v>11</v>
      </c>
      <c r="J28" t="s">
        <v>70</v>
      </c>
      <c r="L28">
        <f t="shared" si="0"/>
        <v>1</v>
      </c>
    </row>
    <row r="29" spans="4:12" x14ac:dyDescent="0.25">
      <c r="D29" t="s">
        <v>4</v>
      </c>
      <c r="J29" t="s">
        <v>70</v>
      </c>
      <c r="L29">
        <f t="shared" si="0"/>
        <v>1</v>
      </c>
    </row>
    <row r="30" spans="4:12" x14ac:dyDescent="0.25">
      <c r="D30">
        <v>5</v>
      </c>
      <c r="J30">
        <v>8</v>
      </c>
      <c r="L30">
        <f t="shared" si="0"/>
        <v>0</v>
      </c>
    </row>
    <row r="31" spans="4:12" x14ac:dyDescent="0.25">
      <c r="D31" t="s">
        <v>4</v>
      </c>
      <c r="J31" t="s">
        <v>70</v>
      </c>
      <c r="L31">
        <f t="shared" si="0"/>
        <v>0</v>
      </c>
    </row>
    <row r="32" spans="4:12" x14ac:dyDescent="0.25">
      <c r="D32">
        <v>7</v>
      </c>
      <c r="J32">
        <v>1</v>
      </c>
      <c r="L32">
        <f t="shared" si="0"/>
        <v>0</v>
      </c>
    </row>
    <row r="33" spans="4:12" x14ac:dyDescent="0.25">
      <c r="D33" t="s">
        <v>4</v>
      </c>
      <c r="J33" t="s">
        <v>70</v>
      </c>
      <c r="L33">
        <f t="shared" si="0"/>
        <v>0</v>
      </c>
    </row>
    <row r="34" spans="4:12" x14ac:dyDescent="0.25">
      <c r="D34">
        <v>5</v>
      </c>
      <c r="J34">
        <v>11</v>
      </c>
      <c r="L34">
        <f t="shared" si="0"/>
        <v>0</v>
      </c>
    </row>
    <row r="35" spans="4:12" x14ac:dyDescent="0.25">
      <c r="D35" t="s">
        <v>4</v>
      </c>
      <c r="J35" t="s">
        <v>70</v>
      </c>
      <c r="L35">
        <f t="shared" si="0"/>
        <v>0</v>
      </c>
    </row>
    <row r="36" spans="4:12" x14ac:dyDescent="0.25">
      <c r="D36">
        <v>3</v>
      </c>
      <c r="J36">
        <v>4</v>
      </c>
      <c r="L36">
        <f t="shared" si="0"/>
        <v>0</v>
      </c>
    </row>
    <row r="37" spans="4:12" x14ac:dyDescent="0.25">
      <c r="D37" t="s">
        <v>4</v>
      </c>
      <c r="J37" t="s">
        <v>70</v>
      </c>
      <c r="L37">
        <f t="shared" si="0"/>
        <v>0</v>
      </c>
    </row>
    <row r="38" spans="4:12" x14ac:dyDescent="0.25">
      <c r="D38">
        <v>10</v>
      </c>
      <c r="J38">
        <v>12</v>
      </c>
      <c r="L38">
        <f t="shared" si="0"/>
        <v>0</v>
      </c>
    </row>
    <row r="39" spans="4:12" x14ac:dyDescent="0.25">
      <c r="D39" t="s">
        <v>4</v>
      </c>
      <c r="J39" t="s">
        <v>70</v>
      </c>
      <c r="L39">
        <f t="shared" si="0"/>
        <v>0</v>
      </c>
    </row>
    <row r="40" spans="4:12" x14ac:dyDescent="0.25">
      <c r="D40">
        <v>5</v>
      </c>
      <c r="J40">
        <v>6</v>
      </c>
      <c r="L40">
        <f t="shared" si="0"/>
        <v>0</v>
      </c>
    </row>
    <row r="41" spans="4:12" x14ac:dyDescent="0.25">
      <c r="D41" t="s">
        <v>4</v>
      </c>
      <c r="J41" t="s">
        <v>70</v>
      </c>
      <c r="L41">
        <f t="shared" si="0"/>
        <v>0</v>
      </c>
    </row>
    <row r="42" spans="4:12" x14ac:dyDescent="0.25">
      <c r="D42">
        <v>12</v>
      </c>
      <c r="J42">
        <v>3</v>
      </c>
      <c r="L42">
        <f t="shared" si="0"/>
        <v>0</v>
      </c>
    </row>
    <row r="43" spans="4:12" x14ac:dyDescent="0.25">
      <c r="D43" t="s">
        <v>4</v>
      </c>
      <c r="J43" t="s">
        <v>70</v>
      </c>
      <c r="L43">
        <f t="shared" si="0"/>
        <v>0</v>
      </c>
    </row>
    <row r="44" spans="4:12" x14ac:dyDescent="0.25">
      <c r="D44">
        <v>2</v>
      </c>
      <c r="J44">
        <v>4</v>
      </c>
      <c r="L44">
        <f t="shared" si="0"/>
        <v>0</v>
      </c>
    </row>
    <row r="45" spans="4:12" x14ac:dyDescent="0.25">
      <c r="D45" t="s">
        <v>4</v>
      </c>
      <c r="J45" t="s">
        <v>70</v>
      </c>
      <c r="L45">
        <f t="shared" si="0"/>
        <v>0</v>
      </c>
    </row>
    <row r="46" spans="4:12" x14ac:dyDescent="0.25">
      <c r="D46" t="s">
        <v>4</v>
      </c>
      <c r="J46" t="s">
        <v>70</v>
      </c>
      <c r="L46">
        <f t="shared" si="0"/>
        <v>1</v>
      </c>
    </row>
    <row r="47" spans="4:12" x14ac:dyDescent="0.25">
      <c r="D47">
        <v>6</v>
      </c>
      <c r="J47">
        <v>3</v>
      </c>
      <c r="L47">
        <f t="shared" si="0"/>
        <v>0</v>
      </c>
    </row>
    <row r="48" spans="4:12" x14ac:dyDescent="0.25">
      <c r="D48" t="s">
        <v>4</v>
      </c>
      <c r="J48" t="s">
        <v>70</v>
      </c>
      <c r="L48">
        <f t="shared" si="0"/>
        <v>0</v>
      </c>
    </row>
    <row r="49" spans="4:12" x14ac:dyDescent="0.25">
      <c r="D49">
        <v>5</v>
      </c>
      <c r="J49">
        <v>5</v>
      </c>
      <c r="L49">
        <f t="shared" si="0"/>
        <v>0</v>
      </c>
    </row>
    <row r="50" spans="4:12" x14ac:dyDescent="0.25">
      <c r="D50" t="s">
        <v>4</v>
      </c>
      <c r="J50" t="s">
        <v>70</v>
      </c>
      <c r="L50">
        <f t="shared" si="0"/>
        <v>0</v>
      </c>
    </row>
    <row r="51" spans="4:12" x14ac:dyDescent="0.25">
      <c r="D51">
        <v>11</v>
      </c>
      <c r="J51">
        <v>15</v>
      </c>
      <c r="L51">
        <f t="shared" si="0"/>
        <v>0</v>
      </c>
    </row>
    <row r="52" spans="4:12" x14ac:dyDescent="0.25">
      <c r="D52" t="s">
        <v>4</v>
      </c>
      <c r="J52" t="s">
        <v>70</v>
      </c>
      <c r="L52">
        <f t="shared" si="0"/>
        <v>0</v>
      </c>
    </row>
    <row r="53" spans="4:12" x14ac:dyDescent="0.25">
      <c r="D53" t="s">
        <v>4</v>
      </c>
      <c r="J53">
        <v>13</v>
      </c>
      <c r="L53">
        <f t="shared" si="0"/>
        <v>0</v>
      </c>
    </row>
    <row r="54" spans="4:12" x14ac:dyDescent="0.25">
      <c r="D54">
        <v>11</v>
      </c>
      <c r="J54" t="s">
        <v>70</v>
      </c>
      <c r="L54">
        <f t="shared" si="0"/>
        <v>0</v>
      </c>
    </row>
    <row r="55" spans="4:12" x14ac:dyDescent="0.25">
      <c r="D55" t="s">
        <v>4</v>
      </c>
      <c r="J55">
        <v>3</v>
      </c>
      <c r="L55">
        <f t="shared" si="0"/>
        <v>0</v>
      </c>
    </row>
    <row r="56" spans="4:12" x14ac:dyDescent="0.25">
      <c r="D56">
        <v>1</v>
      </c>
      <c r="J56" t="s">
        <v>70</v>
      </c>
      <c r="L56">
        <f t="shared" si="0"/>
        <v>0</v>
      </c>
    </row>
    <row r="57" spans="4:12" x14ac:dyDescent="0.25">
      <c r="D57" t="s">
        <v>4</v>
      </c>
      <c r="J57">
        <v>2</v>
      </c>
      <c r="L57">
        <f t="shared" si="0"/>
        <v>0</v>
      </c>
    </row>
    <row r="58" spans="4:12" x14ac:dyDescent="0.25">
      <c r="D58">
        <v>7</v>
      </c>
      <c r="J58" t="s">
        <v>70</v>
      </c>
      <c r="L58">
        <f t="shared" si="0"/>
        <v>0</v>
      </c>
    </row>
    <row r="59" spans="4:12" x14ac:dyDescent="0.25">
      <c r="D59" t="s">
        <v>4</v>
      </c>
      <c r="J59">
        <v>13</v>
      </c>
      <c r="L59">
        <f t="shared" si="0"/>
        <v>0</v>
      </c>
    </row>
    <row r="60" spans="4:12" x14ac:dyDescent="0.25">
      <c r="D60">
        <v>5</v>
      </c>
      <c r="J60" t="s">
        <v>70</v>
      </c>
      <c r="L60">
        <f t="shared" si="0"/>
        <v>0</v>
      </c>
    </row>
    <row r="61" spans="4:12" x14ac:dyDescent="0.25">
      <c r="D61" t="s">
        <v>4</v>
      </c>
      <c r="J61">
        <v>3</v>
      </c>
      <c r="L61">
        <f t="shared" si="0"/>
        <v>0</v>
      </c>
    </row>
    <row r="62" spans="4:12" x14ac:dyDescent="0.25">
      <c r="D62">
        <v>10</v>
      </c>
      <c r="J62" t="s">
        <v>70</v>
      </c>
      <c r="L62">
        <f t="shared" si="0"/>
        <v>0</v>
      </c>
    </row>
    <row r="63" spans="4:12" x14ac:dyDescent="0.25">
      <c r="D63" t="s">
        <v>4</v>
      </c>
      <c r="J63">
        <v>8</v>
      </c>
      <c r="L63">
        <f t="shared" si="0"/>
        <v>0</v>
      </c>
    </row>
    <row r="64" spans="4:12" x14ac:dyDescent="0.25">
      <c r="D64">
        <v>2</v>
      </c>
      <c r="J64" t="s">
        <v>70</v>
      </c>
      <c r="L64">
        <f t="shared" si="0"/>
        <v>0</v>
      </c>
    </row>
    <row r="65" spans="4:12" x14ac:dyDescent="0.25">
      <c r="D65" t="s">
        <v>4</v>
      </c>
      <c r="J65" t="s">
        <v>70</v>
      </c>
      <c r="L65">
        <f t="shared" si="0"/>
        <v>1</v>
      </c>
    </row>
    <row r="66" spans="4:12" x14ac:dyDescent="0.25">
      <c r="D66">
        <v>10</v>
      </c>
      <c r="J66" t="s">
        <v>70</v>
      </c>
      <c r="L66">
        <f t="shared" si="0"/>
        <v>1</v>
      </c>
    </row>
    <row r="67" spans="4:12" x14ac:dyDescent="0.25">
      <c r="D67" t="s">
        <v>4</v>
      </c>
      <c r="J67">
        <v>4</v>
      </c>
      <c r="L67">
        <f t="shared" ref="L67:L130" si="1">IF(AND(J67="B", J66="B"), 1, 0)</f>
        <v>0</v>
      </c>
    </row>
    <row r="68" spans="4:12" x14ac:dyDescent="0.25">
      <c r="D68">
        <v>1</v>
      </c>
      <c r="J68" t="s">
        <v>70</v>
      </c>
      <c r="L68">
        <f t="shared" si="1"/>
        <v>0</v>
      </c>
    </row>
    <row r="69" spans="4:12" x14ac:dyDescent="0.25">
      <c r="D69" t="s">
        <v>4</v>
      </c>
      <c r="J69">
        <v>8</v>
      </c>
      <c r="L69">
        <f t="shared" si="1"/>
        <v>0</v>
      </c>
    </row>
    <row r="70" spans="4:12" x14ac:dyDescent="0.25">
      <c r="D70">
        <v>9</v>
      </c>
      <c r="J70" t="s">
        <v>70</v>
      </c>
      <c r="L70">
        <f t="shared" si="1"/>
        <v>0</v>
      </c>
    </row>
    <row r="71" spans="4:12" x14ac:dyDescent="0.25">
      <c r="D71" t="s">
        <v>4</v>
      </c>
      <c r="J71">
        <v>6</v>
      </c>
      <c r="L71">
        <f t="shared" si="1"/>
        <v>0</v>
      </c>
    </row>
    <row r="72" spans="4:12" x14ac:dyDescent="0.25">
      <c r="D72">
        <v>3</v>
      </c>
      <c r="J72" t="s">
        <v>70</v>
      </c>
      <c r="L72">
        <f t="shared" si="1"/>
        <v>0</v>
      </c>
    </row>
    <row r="73" spans="4:12" x14ac:dyDescent="0.25">
      <c r="D73" t="s">
        <v>4</v>
      </c>
      <c r="J73">
        <v>5</v>
      </c>
      <c r="L73">
        <f t="shared" si="1"/>
        <v>0</v>
      </c>
    </row>
    <row r="74" spans="4:12" x14ac:dyDescent="0.25">
      <c r="D74">
        <v>6</v>
      </c>
      <c r="J74" t="s">
        <v>70</v>
      </c>
      <c r="L74">
        <f t="shared" si="1"/>
        <v>0</v>
      </c>
    </row>
    <row r="75" spans="4:12" x14ac:dyDescent="0.25">
      <c r="D75" t="s">
        <v>4</v>
      </c>
      <c r="J75">
        <v>2</v>
      </c>
      <c r="L75">
        <f t="shared" si="1"/>
        <v>0</v>
      </c>
    </row>
    <row r="76" spans="4:12" x14ac:dyDescent="0.25">
      <c r="D76">
        <v>8</v>
      </c>
      <c r="J76" t="s">
        <v>70</v>
      </c>
      <c r="L76">
        <f t="shared" si="1"/>
        <v>0</v>
      </c>
    </row>
    <row r="77" spans="4:12" x14ac:dyDescent="0.25">
      <c r="D77" t="s">
        <v>4</v>
      </c>
      <c r="J77">
        <v>1</v>
      </c>
      <c r="L77">
        <f t="shared" si="1"/>
        <v>0</v>
      </c>
    </row>
    <row r="78" spans="4:12" x14ac:dyDescent="0.25">
      <c r="D78">
        <v>6</v>
      </c>
      <c r="J78" t="s">
        <v>70</v>
      </c>
      <c r="L78">
        <f t="shared" si="1"/>
        <v>0</v>
      </c>
    </row>
    <row r="79" spans="4:12" x14ac:dyDescent="0.25">
      <c r="D79" t="s">
        <v>4</v>
      </c>
      <c r="J79">
        <v>9</v>
      </c>
      <c r="L79">
        <f t="shared" si="1"/>
        <v>0</v>
      </c>
    </row>
    <row r="80" spans="4:12" x14ac:dyDescent="0.25">
      <c r="D80">
        <v>5</v>
      </c>
      <c r="J80" t="s">
        <v>70</v>
      </c>
      <c r="L80">
        <f t="shared" si="1"/>
        <v>0</v>
      </c>
    </row>
    <row r="81" spans="4:12" x14ac:dyDescent="0.25">
      <c r="D81" t="s">
        <v>4</v>
      </c>
      <c r="J81">
        <v>1</v>
      </c>
      <c r="L81">
        <f t="shared" si="1"/>
        <v>0</v>
      </c>
    </row>
    <row r="82" spans="4:12" x14ac:dyDescent="0.25">
      <c r="D82">
        <v>11</v>
      </c>
      <c r="J82" t="s">
        <v>70</v>
      </c>
      <c r="L82">
        <f t="shared" si="1"/>
        <v>0</v>
      </c>
    </row>
    <row r="83" spans="4:12" x14ac:dyDescent="0.25">
      <c r="D83" t="s">
        <v>4</v>
      </c>
      <c r="J83" t="s">
        <v>70</v>
      </c>
      <c r="L83">
        <f t="shared" si="1"/>
        <v>1</v>
      </c>
    </row>
    <row r="84" spans="4:12" x14ac:dyDescent="0.25">
      <c r="D84">
        <v>6</v>
      </c>
      <c r="J84">
        <v>12</v>
      </c>
      <c r="L84">
        <f t="shared" si="1"/>
        <v>0</v>
      </c>
    </row>
    <row r="85" spans="4:12" x14ac:dyDescent="0.25">
      <c r="D85" t="s">
        <v>4</v>
      </c>
      <c r="J85" t="s">
        <v>70</v>
      </c>
      <c r="L85">
        <f t="shared" si="1"/>
        <v>0</v>
      </c>
    </row>
    <row r="86" spans="4:12" x14ac:dyDescent="0.25">
      <c r="D86">
        <v>1</v>
      </c>
      <c r="J86">
        <v>4</v>
      </c>
      <c r="L86">
        <f t="shared" si="1"/>
        <v>0</v>
      </c>
    </row>
    <row r="87" spans="4:12" x14ac:dyDescent="0.25">
      <c r="D87" t="s">
        <v>4</v>
      </c>
      <c r="J87" t="s">
        <v>70</v>
      </c>
      <c r="L87">
        <f t="shared" si="1"/>
        <v>0</v>
      </c>
    </row>
    <row r="88" spans="4:12" x14ac:dyDescent="0.25">
      <c r="D88">
        <v>9</v>
      </c>
      <c r="J88">
        <v>10</v>
      </c>
      <c r="L88">
        <f t="shared" si="1"/>
        <v>0</v>
      </c>
    </row>
    <row r="89" spans="4:12" x14ac:dyDescent="0.25">
      <c r="D89" t="s">
        <v>4</v>
      </c>
      <c r="J89" t="s">
        <v>70</v>
      </c>
      <c r="L89">
        <f t="shared" si="1"/>
        <v>0</v>
      </c>
    </row>
    <row r="90" spans="4:12" x14ac:dyDescent="0.25">
      <c r="D90">
        <v>6</v>
      </c>
      <c r="J90">
        <v>16</v>
      </c>
      <c r="L90">
        <f t="shared" si="1"/>
        <v>0</v>
      </c>
    </row>
    <row r="91" spans="4:12" x14ac:dyDescent="0.25">
      <c r="D91" t="s">
        <v>4</v>
      </c>
      <c r="J91" t="s">
        <v>70</v>
      </c>
      <c r="L91">
        <f t="shared" si="1"/>
        <v>0</v>
      </c>
    </row>
    <row r="92" spans="4:12" x14ac:dyDescent="0.25">
      <c r="D92">
        <v>8</v>
      </c>
      <c r="J92">
        <v>3</v>
      </c>
      <c r="L92">
        <f t="shared" si="1"/>
        <v>0</v>
      </c>
    </row>
    <row r="93" spans="4:12" x14ac:dyDescent="0.25">
      <c r="D93" t="s">
        <v>4</v>
      </c>
      <c r="J93" t="s">
        <v>70</v>
      </c>
      <c r="L93">
        <f t="shared" si="1"/>
        <v>0</v>
      </c>
    </row>
    <row r="94" spans="4:12" x14ac:dyDescent="0.25">
      <c r="D94">
        <v>4</v>
      </c>
      <c r="J94">
        <v>3</v>
      </c>
      <c r="L94">
        <f t="shared" si="1"/>
        <v>0</v>
      </c>
    </row>
    <row r="95" spans="4:12" x14ac:dyDescent="0.25">
      <c r="D95" t="s">
        <v>4</v>
      </c>
      <c r="J95" t="s">
        <v>70</v>
      </c>
      <c r="L95">
        <f t="shared" si="1"/>
        <v>0</v>
      </c>
    </row>
    <row r="96" spans="4:12" x14ac:dyDescent="0.25">
      <c r="D96">
        <v>2</v>
      </c>
      <c r="J96">
        <v>2</v>
      </c>
      <c r="L96">
        <f t="shared" si="1"/>
        <v>0</v>
      </c>
    </row>
    <row r="97" spans="4:12" x14ac:dyDescent="0.25">
      <c r="D97" t="s">
        <v>4</v>
      </c>
      <c r="J97" t="s">
        <v>70</v>
      </c>
      <c r="L97">
        <f t="shared" si="1"/>
        <v>0</v>
      </c>
    </row>
    <row r="98" spans="4:12" x14ac:dyDescent="0.25">
      <c r="D98">
        <v>8</v>
      </c>
      <c r="J98">
        <v>5</v>
      </c>
      <c r="L98">
        <f t="shared" si="1"/>
        <v>0</v>
      </c>
    </row>
    <row r="99" spans="4:12" x14ac:dyDescent="0.25">
      <c r="D99" t="s">
        <v>4</v>
      </c>
      <c r="J99" t="s">
        <v>70</v>
      </c>
      <c r="L99">
        <f t="shared" si="1"/>
        <v>0</v>
      </c>
    </row>
    <row r="100" spans="4:12" x14ac:dyDescent="0.25">
      <c r="D100">
        <v>5</v>
      </c>
      <c r="J100">
        <v>8</v>
      </c>
      <c r="L100">
        <f t="shared" si="1"/>
        <v>0</v>
      </c>
    </row>
    <row r="101" spans="4:12" x14ac:dyDescent="0.25">
      <c r="D101" t="s">
        <v>4</v>
      </c>
      <c r="J101" t="s">
        <v>70</v>
      </c>
      <c r="L101">
        <f t="shared" si="1"/>
        <v>0</v>
      </c>
    </row>
    <row r="102" spans="4:12" x14ac:dyDescent="0.25">
      <c r="D102">
        <v>7</v>
      </c>
      <c r="J102">
        <v>15</v>
      </c>
      <c r="L102">
        <f t="shared" si="1"/>
        <v>0</v>
      </c>
    </row>
    <row r="103" spans="4:12" x14ac:dyDescent="0.25">
      <c r="D103" t="s">
        <v>4</v>
      </c>
      <c r="J103" t="s">
        <v>70</v>
      </c>
      <c r="L103">
        <f t="shared" si="1"/>
        <v>0</v>
      </c>
    </row>
    <row r="104" spans="4:12" x14ac:dyDescent="0.25">
      <c r="D104">
        <v>3</v>
      </c>
      <c r="J104">
        <v>3</v>
      </c>
      <c r="L104">
        <f t="shared" si="1"/>
        <v>0</v>
      </c>
    </row>
    <row r="105" spans="4:12" x14ac:dyDescent="0.25">
      <c r="D105" t="s">
        <v>4</v>
      </c>
      <c r="J105" t="s">
        <v>70</v>
      </c>
      <c r="L105">
        <f t="shared" si="1"/>
        <v>0</v>
      </c>
    </row>
    <row r="106" spans="4:12" x14ac:dyDescent="0.25">
      <c r="D106">
        <v>5</v>
      </c>
      <c r="J106">
        <v>11</v>
      </c>
      <c r="L106">
        <f t="shared" si="1"/>
        <v>0</v>
      </c>
    </row>
    <row r="107" spans="4:12" x14ac:dyDescent="0.25">
      <c r="D107" t="s">
        <v>4</v>
      </c>
      <c r="J107" t="s">
        <v>70</v>
      </c>
      <c r="L107">
        <f t="shared" si="1"/>
        <v>0</v>
      </c>
    </row>
    <row r="108" spans="4:12" x14ac:dyDescent="0.25">
      <c r="D108">
        <v>6</v>
      </c>
      <c r="J108">
        <v>4</v>
      </c>
      <c r="L108">
        <f t="shared" si="1"/>
        <v>0</v>
      </c>
    </row>
    <row r="109" spans="4:12" x14ac:dyDescent="0.25">
      <c r="D109" t="s">
        <v>4</v>
      </c>
      <c r="J109" t="s">
        <v>70</v>
      </c>
      <c r="L109">
        <f t="shared" si="1"/>
        <v>0</v>
      </c>
    </row>
    <row r="110" spans="4:12" x14ac:dyDescent="0.25">
      <c r="D110" t="s">
        <v>4</v>
      </c>
      <c r="J110">
        <v>2</v>
      </c>
      <c r="L110">
        <f t="shared" si="1"/>
        <v>0</v>
      </c>
    </row>
    <row r="111" spans="4:12" x14ac:dyDescent="0.25">
      <c r="D111">
        <v>5</v>
      </c>
      <c r="J111" t="s">
        <v>70</v>
      </c>
      <c r="L111">
        <f t="shared" si="1"/>
        <v>0</v>
      </c>
    </row>
    <row r="112" spans="4:12" x14ac:dyDescent="0.25">
      <c r="D112" t="s">
        <v>4</v>
      </c>
      <c r="J112">
        <v>3</v>
      </c>
      <c r="L112">
        <f t="shared" si="1"/>
        <v>0</v>
      </c>
    </row>
    <row r="113" spans="4:12" x14ac:dyDescent="0.25">
      <c r="D113">
        <v>10</v>
      </c>
      <c r="J113" t="s">
        <v>70</v>
      </c>
      <c r="L113">
        <f t="shared" si="1"/>
        <v>0</v>
      </c>
    </row>
    <row r="114" spans="4:12" x14ac:dyDescent="0.25">
      <c r="D114" t="s">
        <v>4</v>
      </c>
      <c r="J114">
        <v>9</v>
      </c>
      <c r="L114">
        <f t="shared" si="1"/>
        <v>0</v>
      </c>
    </row>
    <row r="115" spans="4:12" x14ac:dyDescent="0.25">
      <c r="D115">
        <v>10</v>
      </c>
      <c r="J115" t="s">
        <v>70</v>
      </c>
      <c r="L115">
        <f t="shared" si="1"/>
        <v>0</v>
      </c>
    </row>
    <row r="116" spans="4:12" x14ac:dyDescent="0.25">
      <c r="D116" t="s">
        <v>4</v>
      </c>
      <c r="J116">
        <v>1</v>
      </c>
      <c r="L116">
        <f t="shared" si="1"/>
        <v>0</v>
      </c>
    </row>
    <row r="117" spans="4:12" x14ac:dyDescent="0.25">
      <c r="D117">
        <v>6</v>
      </c>
      <c r="J117" t="s">
        <v>70</v>
      </c>
      <c r="L117">
        <f t="shared" si="1"/>
        <v>0</v>
      </c>
    </row>
    <row r="118" spans="4:12" x14ac:dyDescent="0.25">
      <c r="D118" t="s">
        <v>4</v>
      </c>
      <c r="J118">
        <v>14</v>
      </c>
      <c r="L118">
        <f t="shared" si="1"/>
        <v>0</v>
      </c>
    </row>
    <row r="119" spans="4:12" x14ac:dyDescent="0.25">
      <c r="D119">
        <v>10</v>
      </c>
      <c r="J119" t="s">
        <v>70</v>
      </c>
      <c r="L119">
        <f t="shared" si="1"/>
        <v>0</v>
      </c>
    </row>
    <row r="120" spans="4:12" x14ac:dyDescent="0.25">
      <c r="D120" t="s">
        <v>4</v>
      </c>
      <c r="J120">
        <v>8</v>
      </c>
      <c r="L120">
        <f t="shared" si="1"/>
        <v>0</v>
      </c>
    </row>
    <row r="121" spans="4:12" x14ac:dyDescent="0.25">
      <c r="D121">
        <v>6</v>
      </c>
      <c r="J121" t="s">
        <v>70</v>
      </c>
      <c r="L121">
        <f t="shared" si="1"/>
        <v>0</v>
      </c>
    </row>
    <row r="122" spans="4:12" x14ac:dyDescent="0.25">
      <c r="D122" t="s">
        <v>4</v>
      </c>
      <c r="J122">
        <v>11</v>
      </c>
      <c r="L122">
        <f t="shared" si="1"/>
        <v>0</v>
      </c>
    </row>
    <row r="123" spans="4:12" x14ac:dyDescent="0.25">
      <c r="D123">
        <v>4</v>
      </c>
      <c r="J123" t="s">
        <v>70</v>
      </c>
      <c r="L123">
        <f t="shared" si="1"/>
        <v>0</v>
      </c>
    </row>
    <row r="124" spans="4:12" x14ac:dyDescent="0.25">
      <c r="D124" t="s">
        <v>4</v>
      </c>
      <c r="J124">
        <v>8</v>
      </c>
      <c r="L124">
        <f t="shared" si="1"/>
        <v>0</v>
      </c>
    </row>
    <row r="125" spans="4:12" x14ac:dyDescent="0.25">
      <c r="D125">
        <v>3</v>
      </c>
      <c r="J125" t="s">
        <v>70</v>
      </c>
      <c r="L125">
        <f t="shared" si="1"/>
        <v>0</v>
      </c>
    </row>
    <row r="126" spans="4:12" x14ac:dyDescent="0.25">
      <c r="D126" t="s">
        <v>4</v>
      </c>
      <c r="J126" t="s">
        <v>70</v>
      </c>
      <c r="L126">
        <f t="shared" si="1"/>
        <v>1</v>
      </c>
    </row>
    <row r="127" spans="4:12" x14ac:dyDescent="0.25">
      <c r="D127">
        <v>9</v>
      </c>
      <c r="J127">
        <v>15</v>
      </c>
      <c r="L127">
        <f t="shared" si="1"/>
        <v>0</v>
      </c>
    </row>
    <row r="128" spans="4:12" x14ac:dyDescent="0.25">
      <c r="D128" t="s">
        <v>4</v>
      </c>
      <c r="J128" t="s">
        <v>70</v>
      </c>
      <c r="L128">
        <f t="shared" si="1"/>
        <v>0</v>
      </c>
    </row>
    <row r="129" spans="4:12" x14ac:dyDescent="0.25">
      <c r="D129">
        <v>7</v>
      </c>
      <c r="J129">
        <v>7</v>
      </c>
      <c r="L129">
        <f t="shared" si="1"/>
        <v>0</v>
      </c>
    </row>
    <row r="130" spans="4:12" x14ac:dyDescent="0.25">
      <c r="D130" t="s">
        <v>4</v>
      </c>
      <c r="J130" t="s">
        <v>70</v>
      </c>
      <c r="L130">
        <f t="shared" si="1"/>
        <v>0</v>
      </c>
    </row>
    <row r="131" spans="4:12" x14ac:dyDescent="0.25">
      <c r="D131">
        <v>4</v>
      </c>
      <c r="J131">
        <v>3</v>
      </c>
      <c r="L131">
        <f t="shared" ref="L131:L194" si="2">IF(AND(J131="B", J130="B"), 1, 0)</f>
        <v>0</v>
      </c>
    </row>
    <row r="132" spans="4:12" x14ac:dyDescent="0.25">
      <c r="D132" t="s">
        <v>4</v>
      </c>
      <c r="J132" t="s">
        <v>70</v>
      </c>
      <c r="L132">
        <f t="shared" si="2"/>
        <v>0</v>
      </c>
    </row>
    <row r="133" spans="4:12" x14ac:dyDescent="0.25">
      <c r="D133">
        <v>9</v>
      </c>
      <c r="J133" t="s">
        <v>70</v>
      </c>
      <c r="L133">
        <f t="shared" si="2"/>
        <v>1</v>
      </c>
    </row>
    <row r="134" spans="4:12" x14ac:dyDescent="0.25">
      <c r="D134" t="s">
        <v>4</v>
      </c>
      <c r="J134">
        <v>17</v>
      </c>
      <c r="L134">
        <f t="shared" si="2"/>
        <v>0</v>
      </c>
    </row>
    <row r="135" spans="4:12" x14ac:dyDescent="0.25">
      <c r="D135">
        <v>2</v>
      </c>
      <c r="J135" t="s">
        <v>70</v>
      </c>
      <c r="L135">
        <f t="shared" si="2"/>
        <v>0</v>
      </c>
    </row>
    <row r="136" spans="4:12" x14ac:dyDescent="0.25">
      <c r="D136" t="s">
        <v>4</v>
      </c>
      <c r="J136">
        <v>1</v>
      </c>
      <c r="L136">
        <f t="shared" si="2"/>
        <v>0</v>
      </c>
    </row>
    <row r="137" spans="4:12" x14ac:dyDescent="0.25">
      <c r="D137">
        <v>4</v>
      </c>
      <c r="J137" t="s">
        <v>70</v>
      </c>
      <c r="L137">
        <f t="shared" si="2"/>
        <v>0</v>
      </c>
    </row>
    <row r="138" spans="4:12" x14ac:dyDescent="0.25">
      <c r="J138">
        <v>14</v>
      </c>
      <c r="L138">
        <f t="shared" si="2"/>
        <v>0</v>
      </c>
    </row>
    <row r="139" spans="4:12" x14ac:dyDescent="0.25">
      <c r="J139" t="s">
        <v>70</v>
      </c>
      <c r="L139">
        <f t="shared" si="2"/>
        <v>0</v>
      </c>
    </row>
    <row r="140" spans="4:12" x14ac:dyDescent="0.25">
      <c r="J140">
        <v>10</v>
      </c>
      <c r="L140">
        <f t="shared" si="2"/>
        <v>0</v>
      </c>
    </row>
    <row r="141" spans="4:12" x14ac:dyDescent="0.25">
      <c r="J141" t="s">
        <v>70</v>
      </c>
      <c r="L141">
        <f t="shared" si="2"/>
        <v>0</v>
      </c>
    </row>
    <row r="142" spans="4:12" x14ac:dyDescent="0.25">
      <c r="J142">
        <v>2</v>
      </c>
      <c r="L142">
        <f t="shared" si="2"/>
        <v>0</v>
      </c>
    </row>
    <row r="143" spans="4:12" x14ac:dyDescent="0.25">
      <c r="J143" t="s">
        <v>70</v>
      </c>
      <c r="L143">
        <f t="shared" si="2"/>
        <v>0</v>
      </c>
    </row>
    <row r="144" spans="4:12" x14ac:dyDescent="0.25">
      <c r="J144">
        <v>3</v>
      </c>
      <c r="L144">
        <f t="shared" si="2"/>
        <v>0</v>
      </c>
    </row>
    <row r="145" spans="10:12" x14ac:dyDescent="0.25">
      <c r="J145" t="s">
        <v>70</v>
      </c>
      <c r="L145">
        <f t="shared" si="2"/>
        <v>0</v>
      </c>
    </row>
    <row r="146" spans="10:12" x14ac:dyDescent="0.25">
      <c r="J146">
        <v>14</v>
      </c>
      <c r="L146">
        <f t="shared" si="2"/>
        <v>0</v>
      </c>
    </row>
    <row r="147" spans="10:12" x14ac:dyDescent="0.25">
      <c r="J147" t="s">
        <v>70</v>
      </c>
      <c r="L147">
        <f t="shared" si="2"/>
        <v>0</v>
      </c>
    </row>
    <row r="148" spans="10:12" x14ac:dyDescent="0.25">
      <c r="J148">
        <v>4</v>
      </c>
      <c r="L148">
        <f t="shared" si="2"/>
        <v>0</v>
      </c>
    </row>
    <row r="149" spans="10:12" x14ac:dyDescent="0.25">
      <c r="J149" t="s">
        <v>70</v>
      </c>
      <c r="L149">
        <f t="shared" si="2"/>
        <v>0</v>
      </c>
    </row>
    <row r="150" spans="10:12" x14ac:dyDescent="0.25">
      <c r="J150">
        <v>4</v>
      </c>
      <c r="L150">
        <f t="shared" si="2"/>
        <v>0</v>
      </c>
    </row>
    <row r="151" spans="10:12" x14ac:dyDescent="0.25">
      <c r="J151" t="s">
        <v>70</v>
      </c>
      <c r="L151">
        <f t="shared" si="2"/>
        <v>0</v>
      </c>
    </row>
    <row r="152" spans="10:12" x14ac:dyDescent="0.25">
      <c r="J152">
        <v>5</v>
      </c>
      <c r="L152">
        <f t="shared" si="2"/>
        <v>0</v>
      </c>
    </row>
    <row r="153" spans="10:12" x14ac:dyDescent="0.25">
      <c r="J153" t="s">
        <v>70</v>
      </c>
      <c r="L153">
        <f t="shared" si="2"/>
        <v>0</v>
      </c>
    </row>
    <row r="154" spans="10:12" x14ac:dyDescent="0.25">
      <c r="J154">
        <v>7</v>
      </c>
      <c r="L154">
        <f t="shared" si="2"/>
        <v>0</v>
      </c>
    </row>
    <row r="155" spans="10:12" x14ac:dyDescent="0.25">
      <c r="J155" t="s">
        <v>70</v>
      </c>
      <c r="L155">
        <f t="shared" si="2"/>
        <v>0</v>
      </c>
    </row>
    <row r="156" spans="10:12" x14ac:dyDescent="0.25">
      <c r="J156">
        <v>4</v>
      </c>
      <c r="L156">
        <f t="shared" si="2"/>
        <v>0</v>
      </c>
    </row>
    <row r="157" spans="10:12" x14ac:dyDescent="0.25">
      <c r="J157" t="s">
        <v>70</v>
      </c>
      <c r="L157">
        <f t="shared" si="2"/>
        <v>0</v>
      </c>
    </row>
    <row r="158" spans="10:12" x14ac:dyDescent="0.25">
      <c r="J158">
        <v>1</v>
      </c>
      <c r="L158">
        <f t="shared" si="2"/>
        <v>0</v>
      </c>
    </row>
    <row r="159" spans="10:12" x14ac:dyDescent="0.25">
      <c r="J159" t="s">
        <v>70</v>
      </c>
      <c r="L159">
        <f t="shared" si="2"/>
        <v>0</v>
      </c>
    </row>
    <row r="160" spans="10:12" x14ac:dyDescent="0.25">
      <c r="J160" t="s">
        <v>70</v>
      </c>
      <c r="L160">
        <f t="shared" si="2"/>
        <v>1</v>
      </c>
    </row>
    <row r="161" spans="10:12" x14ac:dyDescent="0.25">
      <c r="J161">
        <v>12</v>
      </c>
      <c r="L161">
        <f t="shared" si="2"/>
        <v>0</v>
      </c>
    </row>
    <row r="162" spans="10:12" x14ac:dyDescent="0.25">
      <c r="J162" t="s">
        <v>70</v>
      </c>
      <c r="L162">
        <f t="shared" si="2"/>
        <v>0</v>
      </c>
    </row>
    <row r="163" spans="10:12" x14ac:dyDescent="0.25">
      <c r="J163">
        <v>7</v>
      </c>
      <c r="L163">
        <f t="shared" si="2"/>
        <v>0</v>
      </c>
    </row>
    <row r="164" spans="10:12" x14ac:dyDescent="0.25">
      <c r="J164" t="s">
        <v>70</v>
      </c>
      <c r="L164">
        <f t="shared" si="2"/>
        <v>0</v>
      </c>
    </row>
    <row r="165" spans="10:12" x14ac:dyDescent="0.25">
      <c r="J165">
        <v>4</v>
      </c>
      <c r="L165">
        <f t="shared" si="2"/>
        <v>0</v>
      </c>
    </row>
    <row r="166" spans="10:12" x14ac:dyDescent="0.25">
      <c r="J166" t="s">
        <v>70</v>
      </c>
      <c r="L166">
        <f t="shared" si="2"/>
        <v>0</v>
      </c>
    </row>
    <row r="167" spans="10:12" x14ac:dyDescent="0.25">
      <c r="J167">
        <v>3</v>
      </c>
      <c r="L167">
        <f t="shared" si="2"/>
        <v>0</v>
      </c>
    </row>
    <row r="168" spans="10:12" x14ac:dyDescent="0.25">
      <c r="J168" t="s">
        <v>70</v>
      </c>
      <c r="L168">
        <f t="shared" si="2"/>
        <v>0</v>
      </c>
    </row>
    <row r="169" spans="10:12" x14ac:dyDescent="0.25">
      <c r="J169" t="s">
        <v>70</v>
      </c>
      <c r="L169">
        <f t="shared" si="2"/>
        <v>1</v>
      </c>
    </row>
    <row r="170" spans="10:12" x14ac:dyDescent="0.25">
      <c r="J170">
        <v>6</v>
      </c>
      <c r="L170">
        <f t="shared" si="2"/>
        <v>0</v>
      </c>
    </row>
    <row r="171" spans="10:12" x14ac:dyDescent="0.25">
      <c r="J171" t="s">
        <v>70</v>
      </c>
      <c r="L171">
        <f t="shared" si="2"/>
        <v>0</v>
      </c>
    </row>
    <row r="172" spans="10:12" x14ac:dyDescent="0.25">
      <c r="J172">
        <v>3</v>
      </c>
      <c r="L172">
        <f t="shared" si="2"/>
        <v>0</v>
      </c>
    </row>
    <row r="173" spans="10:12" x14ac:dyDescent="0.25">
      <c r="J173" t="s">
        <v>70</v>
      </c>
      <c r="L173">
        <f t="shared" si="2"/>
        <v>0</v>
      </c>
    </row>
    <row r="174" spans="10:12" x14ac:dyDescent="0.25">
      <c r="J174" t="s">
        <v>70</v>
      </c>
      <c r="L174">
        <f t="shared" si="2"/>
        <v>1</v>
      </c>
    </row>
    <row r="175" spans="10:12" x14ac:dyDescent="0.25">
      <c r="J175">
        <v>3</v>
      </c>
      <c r="L175">
        <f t="shared" si="2"/>
        <v>0</v>
      </c>
    </row>
    <row r="176" spans="10:12" x14ac:dyDescent="0.25">
      <c r="J176" t="s">
        <v>70</v>
      </c>
      <c r="L176">
        <f t="shared" si="2"/>
        <v>0</v>
      </c>
    </row>
    <row r="177" spans="10:12" x14ac:dyDescent="0.25">
      <c r="J177">
        <v>5</v>
      </c>
      <c r="L177">
        <f t="shared" si="2"/>
        <v>0</v>
      </c>
    </row>
    <row r="178" spans="10:12" x14ac:dyDescent="0.25">
      <c r="J178" t="s">
        <v>70</v>
      </c>
      <c r="L178">
        <f t="shared" si="2"/>
        <v>0</v>
      </c>
    </row>
    <row r="179" spans="10:12" x14ac:dyDescent="0.25">
      <c r="J179">
        <v>7</v>
      </c>
      <c r="L179">
        <f t="shared" si="2"/>
        <v>0</v>
      </c>
    </row>
    <row r="180" spans="10:12" x14ac:dyDescent="0.25">
      <c r="J180" t="s">
        <v>70</v>
      </c>
      <c r="L180">
        <f t="shared" si="2"/>
        <v>0</v>
      </c>
    </row>
    <row r="181" spans="10:12" x14ac:dyDescent="0.25">
      <c r="J181">
        <v>2</v>
      </c>
      <c r="L181">
        <f t="shared" si="2"/>
        <v>0</v>
      </c>
    </row>
    <row r="182" spans="10:12" x14ac:dyDescent="0.25">
      <c r="J182" t="s">
        <v>70</v>
      </c>
      <c r="L182">
        <f t="shared" si="2"/>
        <v>0</v>
      </c>
    </row>
    <row r="183" spans="10:12" x14ac:dyDescent="0.25">
      <c r="J183">
        <v>2</v>
      </c>
      <c r="L183">
        <f t="shared" si="2"/>
        <v>0</v>
      </c>
    </row>
    <row r="184" spans="10:12" x14ac:dyDescent="0.25">
      <c r="J184" t="s">
        <v>70</v>
      </c>
      <c r="L184">
        <f t="shared" si="2"/>
        <v>0</v>
      </c>
    </row>
    <row r="185" spans="10:12" x14ac:dyDescent="0.25">
      <c r="J185">
        <v>5</v>
      </c>
      <c r="L185">
        <f t="shared" si="2"/>
        <v>0</v>
      </c>
    </row>
    <row r="186" spans="10:12" x14ac:dyDescent="0.25">
      <c r="J186" t="s">
        <v>70</v>
      </c>
      <c r="L186">
        <f t="shared" si="2"/>
        <v>0</v>
      </c>
    </row>
    <row r="187" spans="10:12" x14ac:dyDescent="0.25">
      <c r="J187">
        <v>11</v>
      </c>
      <c r="L187">
        <f t="shared" si="2"/>
        <v>0</v>
      </c>
    </row>
    <row r="188" spans="10:12" x14ac:dyDescent="0.25">
      <c r="J188" t="s">
        <v>70</v>
      </c>
      <c r="L188">
        <f t="shared" si="2"/>
        <v>0</v>
      </c>
    </row>
    <row r="189" spans="10:12" x14ac:dyDescent="0.25">
      <c r="J189">
        <v>2</v>
      </c>
      <c r="L189">
        <f t="shared" si="2"/>
        <v>0</v>
      </c>
    </row>
    <row r="190" spans="10:12" x14ac:dyDescent="0.25">
      <c r="J190" t="s">
        <v>70</v>
      </c>
      <c r="L190">
        <f t="shared" si="2"/>
        <v>0</v>
      </c>
    </row>
    <row r="191" spans="10:12" x14ac:dyDescent="0.25">
      <c r="J191">
        <v>1</v>
      </c>
      <c r="L191">
        <f t="shared" si="2"/>
        <v>0</v>
      </c>
    </row>
    <row r="192" spans="10:12" x14ac:dyDescent="0.25">
      <c r="J192" t="s">
        <v>70</v>
      </c>
      <c r="L192">
        <f t="shared" si="2"/>
        <v>0</v>
      </c>
    </row>
    <row r="193" spans="10:12" x14ac:dyDescent="0.25">
      <c r="J193">
        <v>6</v>
      </c>
      <c r="L193">
        <f t="shared" si="2"/>
        <v>0</v>
      </c>
    </row>
    <row r="194" spans="10:12" x14ac:dyDescent="0.25">
      <c r="J194" t="s">
        <v>70</v>
      </c>
      <c r="L194">
        <f t="shared" si="2"/>
        <v>0</v>
      </c>
    </row>
    <row r="195" spans="10:12" x14ac:dyDescent="0.25">
      <c r="J195">
        <v>6</v>
      </c>
      <c r="L195">
        <f t="shared" ref="L195:L246" si="3">IF(AND(J195="B", J194="B"), 1, 0)</f>
        <v>0</v>
      </c>
    </row>
    <row r="196" spans="10:12" x14ac:dyDescent="0.25">
      <c r="J196" t="s">
        <v>70</v>
      </c>
      <c r="L196">
        <f t="shared" si="3"/>
        <v>0</v>
      </c>
    </row>
    <row r="197" spans="10:12" x14ac:dyDescent="0.25">
      <c r="J197">
        <v>3</v>
      </c>
      <c r="L197">
        <f t="shared" si="3"/>
        <v>0</v>
      </c>
    </row>
    <row r="198" spans="10:12" x14ac:dyDescent="0.25">
      <c r="J198" t="s">
        <v>70</v>
      </c>
      <c r="L198">
        <f t="shared" si="3"/>
        <v>0</v>
      </c>
    </row>
    <row r="199" spans="10:12" x14ac:dyDescent="0.25">
      <c r="J199">
        <v>13</v>
      </c>
      <c r="L199">
        <f t="shared" si="3"/>
        <v>0</v>
      </c>
    </row>
    <row r="200" spans="10:12" x14ac:dyDescent="0.25">
      <c r="J200" t="s">
        <v>70</v>
      </c>
      <c r="L200">
        <f t="shared" si="3"/>
        <v>0</v>
      </c>
    </row>
    <row r="201" spans="10:12" x14ac:dyDescent="0.25">
      <c r="J201">
        <v>1</v>
      </c>
      <c r="L201">
        <f t="shared" si="3"/>
        <v>0</v>
      </c>
    </row>
    <row r="202" spans="10:12" x14ac:dyDescent="0.25">
      <c r="J202" t="s">
        <v>70</v>
      </c>
      <c r="L202">
        <f t="shared" si="3"/>
        <v>0</v>
      </c>
    </row>
    <row r="203" spans="10:12" x14ac:dyDescent="0.25">
      <c r="J203">
        <v>1</v>
      </c>
      <c r="L203">
        <f t="shared" si="3"/>
        <v>0</v>
      </c>
    </row>
    <row r="204" spans="10:12" x14ac:dyDescent="0.25">
      <c r="J204" t="s">
        <v>70</v>
      </c>
      <c r="L204">
        <f t="shared" si="3"/>
        <v>0</v>
      </c>
    </row>
    <row r="205" spans="10:12" x14ac:dyDescent="0.25">
      <c r="J205">
        <v>4</v>
      </c>
      <c r="L205">
        <f t="shared" si="3"/>
        <v>0</v>
      </c>
    </row>
    <row r="206" spans="10:12" x14ac:dyDescent="0.25">
      <c r="J206" t="s">
        <v>70</v>
      </c>
      <c r="L206">
        <f t="shared" si="3"/>
        <v>0</v>
      </c>
    </row>
    <row r="207" spans="10:12" x14ac:dyDescent="0.25">
      <c r="J207">
        <v>12</v>
      </c>
      <c r="L207">
        <f t="shared" si="3"/>
        <v>0</v>
      </c>
    </row>
    <row r="208" spans="10:12" x14ac:dyDescent="0.25">
      <c r="J208" t="s">
        <v>70</v>
      </c>
      <c r="L208">
        <f t="shared" si="3"/>
        <v>0</v>
      </c>
    </row>
    <row r="209" spans="10:12" x14ac:dyDescent="0.25">
      <c r="J209">
        <v>2</v>
      </c>
      <c r="L209">
        <f t="shared" si="3"/>
        <v>0</v>
      </c>
    </row>
    <row r="210" spans="10:12" x14ac:dyDescent="0.25">
      <c r="J210" t="s">
        <v>70</v>
      </c>
      <c r="L210">
        <f t="shared" si="3"/>
        <v>0</v>
      </c>
    </row>
    <row r="211" spans="10:12" x14ac:dyDescent="0.25">
      <c r="J211">
        <v>4</v>
      </c>
      <c r="L211">
        <f t="shared" si="3"/>
        <v>0</v>
      </c>
    </row>
    <row r="212" spans="10:12" x14ac:dyDescent="0.25">
      <c r="J212" t="s">
        <v>70</v>
      </c>
      <c r="L212">
        <f t="shared" si="3"/>
        <v>0</v>
      </c>
    </row>
    <row r="213" spans="10:12" x14ac:dyDescent="0.25">
      <c r="J213">
        <v>1</v>
      </c>
      <c r="L213">
        <f t="shared" si="3"/>
        <v>0</v>
      </c>
    </row>
    <row r="214" spans="10:12" x14ac:dyDescent="0.25">
      <c r="J214" t="s">
        <v>70</v>
      </c>
      <c r="L214">
        <f t="shared" si="3"/>
        <v>0</v>
      </c>
    </row>
    <row r="215" spans="10:12" x14ac:dyDescent="0.25">
      <c r="J215">
        <v>5</v>
      </c>
      <c r="L215">
        <f t="shared" si="3"/>
        <v>0</v>
      </c>
    </row>
    <row r="216" spans="10:12" x14ac:dyDescent="0.25">
      <c r="J216" t="s">
        <v>70</v>
      </c>
      <c r="L216">
        <f t="shared" si="3"/>
        <v>0</v>
      </c>
    </row>
    <row r="217" spans="10:12" x14ac:dyDescent="0.25">
      <c r="J217" t="s">
        <v>70</v>
      </c>
      <c r="L217">
        <f t="shared" si="3"/>
        <v>1</v>
      </c>
    </row>
    <row r="218" spans="10:12" x14ac:dyDescent="0.25">
      <c r="J218">
        <v>7</v>
      </c>
      <c r="L218">
        <f t="shared" si="3"/>
        <v>0</v>
      </c>
    </row>
    <row r="219" spans="10:12" x14ac:dyDescent="0.25">
      <c r="J219" t="s">
        <v>70</v>
      </c>
      <c r="L219">
        <f t="shared" si="3"/>
        <v>0</v>
      </c>
    </row>
    <row r="220" spans="10:12" x14ac:dyDescent="0.25">
      <c r="J220">
        <v>11</v>
      </c>
      <c r="L220">
        <f t="shared" si="3"/>
        <v>0</v>
      </c>
    </row>
    <row r="221" spans="10:12" x14ac:dyDescent="0.25">
      <c r="J221" t="s">
        <v>70</v>
      </c>
      <c r="L221">
        <f t="shared" si="3"/>
        <v>0</v>
      </c>
    </row>
    <row r="222" spans="10:12" x14ac:dyDescent="0.25">
      <c r="J222">
        <v>6</v>
      </c>
      <c r="L222">
        <f t="shared" si="3"/>
        <v>0</v>
      </c>
    </row>
    <row r="223" spans="10:12" x14ac:dyDescent="0.25">
      <c r="J223" t="s">
        <v>70</v>
      </c>
      <c r="L223">
        <f t="shared" si="3"/>
        <v>0</v>
      </c>
    </row>
    <row r="224" spans="10:12" x14ac:dyDescent="0.25">
      <c r="J224">
        <v>3</v>
      </c>
      <c r="L224">
        <f t="shared" si="3"/>
        <v>0</v>
      </c>
    </row>
    <row r="225" spans="10:12" x14ac:dyDescent="0.25">
      <c r="J225" t="s">
        <v>70</v>
      </c>
      <c r="L225">
        <f t="shared" si="3"/>
        <v>0</v>
      </c>
    </row>
    <row r="226" spans="10:12" x14ac:dyDescent="0.25">
      <c r="J226">
        <v>8</v>
      </c>
      <c r="L226">
        <f t="shared" si="3"/>
        <v>0</v>
      </c>
    </row>
    <row r="227" spans="10:12" x14ac:dyDescent="0.25">
      <c r="J227" t="s">
        <v>70</v>
      </c>
      <c r="L227">
        <f t="shared" si="3"/>
        <v>0</v>
      </c>
    </row>
    <row r="228" spans="10:12" x14ac:dyDescent="0.25">
      <c r="J228">
        <v>9</v>
      </c>
      <c r="L228">
        <f t="shared" si="3"/>
        <v>0</v>
      </c>
    </row>
    <row r="229" spans="10:12" x14ac:dyDescent="0.25">
      <c r="J229" t="s">
        <v>70</v>
      </c>
      <c r="L229">
        <f t="shared" si="3"/>
        <v>0</v>
      </c>
    </row>
    <row r="230" spans="10:12" x14ac:dyDescent="0.25">
      <c r="J230">
        <v>4</v>
      </c>
      <c r="L230">
        <f t="shared" si="3"/>
        <v>0</v>
      </c>
    </row>
    <row r="231" spans="10:12" x14ac:dyDescent="0.25">
      <c r="J231" t="s">
        <v>70</v>
      </c>
      <c r="L231">
        <f t="shared" si="3"/>
        <v>0</v>
      </c>
    </row>
    <row r="232" spans="10:12" x14ac:dyDescent="0.25">
      <c r="J232" t="s">
        <v>70</v>
      </c>
      <c r="L232">
        <f t="shared" si="3"/>
        <v>1</v>
      </c>
    </row>
    <row r="233" spans="10:12" x14ac:dyDescent="0.25">
      <c r="J233">
        <v>14</v>
      </c>
      <c r="L233">
        <f t="shared" si="3"/>
        <v>0</v>
      </c>
    </row>
    <row r="234" spans="10:12" x14ac:dyDescent="0.25">
      <c r="J234" t="s">
        <v>70</v>
      </c>
      <c r="L234">
        <f t="shared" si="3"/>
        <v>0</v>
      </c>
    </row>
    <row r="235" spans="10:12" x14ac:dyDescent="0.25">
      <c r="J235">
        <v>3</v>
      </c>
      <c r="L235">
        <f t="shared" si="3"/>
        <v>0</v>
      </c>
    </row>
    <row r="236" spans="10:12" x14ac:dyDescent="0.25">
      <c r="J236" t="s">
        <v>70</v>
      </c>
      <c r="L236">
        <f t="shared" si="3"/>
        <v>0</v>
      </c>
    </row>
    <row r="237" spans="10:12" x14ac:dyDescent="0.25">
      <c r="J237">
        <v>8</v>
      </c>
      <c r="L237">
        <f t="shared" si="3"/>
        <v>0</v>
      </c>
    </row>
    <row r="238" spans="10:12" x14ac:dyDescent="0.25">
      <c r="J238" t="s">
        <v>70</v>
      </c>
      <c r="L238">
        <f t="shared" si="3"/>
        <v>0</v>
      </c>
    </row>
    <row r="239" spans="10:12" x14ac:dyDescent="0.25">
      <c r="J239">
        <v>6</v>
      </c>
      <c r="L239">
        <f t="shared" si="3"/>
        <v>0</v>
      </c>
    </row>
    <row r="240" spans="10:12" x14ac:dyDescent="0.25">
      <c r="J240" t="s">
        <v>70</v>
      </c>
      <c r="L240">
        <f t="shared" si="3"/>
        <v>0</v>
      </c>
    </row>
    <row r="241" spans="10:12" x14ac:dyDescent="0.25">
      <c r="J241">
        <v>3</v>
      </c>
      <c r="L241">
        <f t="shared" si="3"/>
        <v>0</v>
      </c>
    </row>
    <row r="242" spans="10:12" x14ac:dyDescent="0.25">
      <c r="J242" t="s">
        <v>70</v>
      </c>
      <c r="L242">
        <f t="shared" si="3"/>
        <v>0</v>
      </c>
    </row>
    <row r="243" spans="10:12" x14ac:dyDescent="0.25">
      <c r="J243">
        <v>11</v>
      </c>
      <c r="L243">
        <f t="shared" si="3"/>
        <v>0</v>
      </c>
    </row>
    <row r="244" spans="10:12" x14ac:dyDescent="0.25">
      <c r="J244" t="s">
        <v>70</v>
      </c>
      <c r="L244">
        <f t="shared" si="3"/>
        <v>0</v>
      </c>
    </row>
    <row r="245" spans="10:12" x14ac:dyDescent="0.25">
      <c r="J245">
        <v>3</v>
      </c>
      <c r="L245">
        <f t="shared" si="3"/>
        <v>0</v>
      </c>
    </row>
    <row r="246" spans="10:12" x14ac:dyDescent="0.25">
      <c r="J246" t="s">
        <v>70</v>
      </c>
      <c r="L24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(vitamin)</vt:lpstr>
      <vt:lpstr>Q3 (salinity)</vt:lpstr>
      <vt:lpstr>Q4 (sugar)</vt:lpstr>
      <vt:lpstr>Q5 (IQ)</vt:lpstr>
      <vt:lpstr>Q7 (game)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2015-04-16T17:02:35Z</dcterms:created>
  <dcterms:modified xsi:type="dcterms:W3CDTF">2017-04-25T11:00:45Z</dcterms:modified>
</cp:coreProperties>
</file>