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Qifang/Dropbox (MIT)/SUTD_40.004_2017/Qifang/Recitation 12/"/>
    </mc:Choice>
  </mc:AlternateContent>
  <bookViews>
    <workbookView xWindow="8240" yWindow="460" windowWidth="17520" windowHeight="14120" activeTab="1"/>
  </bookViews>
  <sheets>
    <sheet name="Caffeine sol" sheetId="5" r:id="rId1"/>
    <sheet name="PaperAirplane sol" sheetId="6" r:id="rId2"/>
    <sheet name="CI sol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3" l="1"/>
  <c r="F29" i="3"/>
  <c r="I8" i="3"/>
  <c r="G49" i="5"/>
  <c r="G48" i="5"/>
  <c r="G47" i="5"/>
  <c r="G46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9" i="3"/>
  <c r="F27" i="3"/>
  <c r="F28" i="3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</calcChain>
</file>

<file path=xl/sharedStrings.xml><?xml version="1.0" encoding="utf-8"?>
<sst xmlns="http://schemas.openxmlformats.org/spreadsheetml/2006/main" count="121" uniqueCount="86">
  <si>
    <t>taps per minute)</t>
  </si>
  <si>
    <t>by # of finger</t>
  </si>
  <si>
    <t>level (measured</t>
  </si>
  <si>
    <r>
      <rPr>
        <b/>
        <sz val="11"/>
        <color theme="1"/>
        <rFont val="Calibri"/>
        <family val="2"/>
        <scheme val="minor"/>
      </rPr>
      <t>Q3.</t>
    </r>
    <r>
      <rPr>
        <sz val="11"/>
        <color theme="1"/>
        <rFont val="Calibri"/>
        <family val="2"/>
        <scheme val="minor"/>
      </rPr>
      <t xml:space="preserve"> Use the Bonferroni method to test which groups are significantly different.</t>
    </r>
  </si>
  <si>
    <t>performance</t>
  </si>
  <si>
    <r>
      <rPr>
        <b/>
        <sz val="11"/>
        <color theme="1"/>
        <rFont val="Calibri"/>
        <family val="2"/>
        <scheme val="minor"/>
      </rPr>
      <t>Q2.</t>
    </r>
    <r>
      <rPr>
        <sz val="11"/>
        <color theme="1"/>
        <rFont val="Calibri"/>
        <family val="2"/>
        <scheme val="minor"/>
      </rPr>
      <t xml:space="preserve"> Construct a residual plot to test the normality assumption.</t>
    </r>
  </si>
  <si>
    <r>
      <rPr>
        <b/>
        <sz val="11"/>
        <color theme="1"/>
        <rFont val="Calibri"/>
        <family val="2"/>
        <scheme val="minor"/>
      </rPr>
      <t xml:space="preserve">Q1. </t>
    </r>
    <r>
      <rPr>
        <sz val="11"/>
        <color theme="1"/>
        <rFont val="Calibri"/>
        <family val="2"/>
        <scheme val="minor"/>
      </rPr>
      <t>Construct an ANOVA table, and calculate F. Use F to test if there are significant group differences.</t>
    </r>
  </si>
  <si>
    <t>200mg</t>
  </si>
  <si>
    <t>100mg</t>
  </si>
  <si>
    <t>0mg</t>
  </si>
  <si>
    <t>Caffeine dose</t>
  </si>
  <si>
    <r>
      <rPr>
        <b/>
        <sz val="11"/>
        <color theme="1"/>
        <rFont val="Calibri"/>
        <family val="2"/>
        <scheme val="minor"/>
      </rPr>
      <t xml:space="preserve">Q: </t>
    </r>
    <r>
      <rPr>
        <sz val="11"/>
        <color theme="1"/>
        <rFont val="Calibri"/>
        <family val="2"/>
        <scheme val="minor"/>
      </rPr>
      <t>what can ANOVA tell you?</t>
    </r>
  </si>
  <si>
    <t>Data:</t>
  </si>
  <si>
    <r>
      <rPr>
        <b/>
        <sz val="11"/>
        <color theme="1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>: compare the width of the interval with that of the CI obtained if you could assume normality</t>
    </r>
  </si>
  <si>
    <t>answers:</t>
  </si>
  <si>
    <t>n</t>
  </si>
  <si>
    <t>mean</t>
  </si>
  <si>
    <t>Hence these two groups are significantly different.</t>
  </si>
  <si>
    <t>Here m = (k choose 2) = 3.</t>
  </si>
  <si>
    <t>3. With the Bonferroni method, we are comparing the absolute difference of group means with:</t>
  </si>
  <si>
    <t>The points roughly line on a straight line, so the normality assumption appears to hold.</t>
  </si>
  <si>
    <t>See the workings on the left.</t>
  </si>
  <si>
    <t>2. For the residual plot, first calculate the 'residuals' = data points - group mean, then combine and sort them and construct a Q-Q plot.</t>
  </si>
  <si>
    <t>F is 6.18208; from the p-value of F, which is &lt; 0.05, ANOVA concludes that there are significant group differences.</t>
  </si>
  <si>
    <t>QQ data:</t>
  </si>
  <si>
    <t>Total</t>
  </si>
  <si>
    <t>Within Groups</t>
  </si>
  <si>
    <t>Between Groups</t>
  </si>
  <si>
    <t>F crit</t>
  </si>
  <si>
    <t>P-value</t>
  </si>
  <si>
    <t>F</t>
  </si>
  <si>
    <t>MS</t>
  </si>
  <si>
    <t>df</t>
  </si>
  <si>
    <t>SS</t>
  </si>
  <si>
    <t>Source of Variation</t>
  </si>
  <si>
    <t>ANOVA</t>
  </si>
  <si>
    <t>Column 3</t>
  </si>
  <si>
    <t>Column 2</t>
  </si>
  <si>
    <t>Residuals:</t>
  </si>
  <si>
    <t>Column 1</t>
  </si>
  <si>
    <t>Variance</t>
  </si>
  <si>
    <t>Average</t>
  </si>
  <si>
    <t>Sum</t>
  </si>
  <si>
    <t>Count</t>
  </si>
  <si>
    <t>Groups</t>
  </si>
  <si>
    <t>SUMMARY</t>
  </si>
  <si>
    <t>1. Excel produces the following table. You can also do it using only a calculator.</t>
  </si>
  <si>
    <r>
      <rPr>
        <b/>
        <sz val="11"/>
        <color theme="1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>: provide an approximate 95% two-sided confidence interval for the median</t>
    </r>
  </si>
  <si>
    <t>10 &lt;= S+ &lt;= 20</t>
  </si>
  <si>
    <t>U</t>
  </si>
  <si>
    <t>L</t>
  </si>
  <si>
    <t>sd error</t>
  </si>
  <si>
    <t>CI is much narrower if we could make the additional assumption</t>
  </si>
  <si>
    <t>Anova: Two-Factor With Replication</t>
  </si>
  <si>
    <t>Sample</t>
  </si>
  <si>
    <t>Columns</t>
  </si>
  <si>
    <t>Interaction</t>
  </si>
  <si>
    <t>Within</t>
  </si>
  <si>
    <t>p</t>
  </si>
  <si>
    <t>s+</t>
  </si>
  <si>
    <t>(closest to 2.5%)</t>
  </si>
  <si>
    <t>No.</t>
  </si>
  <si>
    <t>Z</t>
  </si>
  <si>
    <t>t-test (if assume normality)</t>
  </si>
  <si>
    <t>sign test (no assumption about the distribution)</t>
  </si>
  <si>
    <t>t_critical</t>
  </si>
  <si>
    <t>diff_{0mg,100mg}</t>
  </si>
  <si>
    <t>diff_{0mg,200mg}</t>
  </si>
  <si>
    <t>diff_{100mg,200mg}</t>
  </si>
  <si>
    <t>Only the difference between the 200mg and the 0mg group is greater than the critical value</t>
  </si>
  <si>
    <t>CI</t>
  </si>
  <si>
    <t>[-0.4 , 2.5)</t>
  </si>
  <si>
    <t>Confidence Level</t>
  </si>
  <si>
    <t>Factor A - Nose Length</t>
  </si>
  <si>
    <t>A1</t>
  </si>
  <si>
    <t>A2</t>
  </si>
  <si>
    <t>A3</t>
  </si>
  <si>
    <r>
      <t>A:</t>
    </r>
    <r>
      <rPr>
        <sz val="11"/>
        <color theme="1"/>
        <rFont val="Calibri"/>
        <family val="2"/>
        <scheme val="minor"/>
      </rPr>
      <t xml:space="preserve"> interaction effect is insignificant (on 0.05 level)</t>
    </r>
  </si>
  <si>
    <t>Factor B</t>
  </si>
  <si>
    <t>B1</t>
  </si>
  <si>
    <t>both the nose length (factor A) and the wing angle (factor B)</t>
  </si>
  <si>
    <t>Wing Angle</t>
  </si>
  <si>
    <t>have significant influence on the performance of a paper airplane</t>
  </si>
  <si>
    <t>B2</t>
  </si>
  <si>
    <t>B3</t>
  </si>
  <si>
    <t>Nose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</si>
</sst>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1" fillId="0" borderId="0" xfId="0" applyFont="1"/>
    <xf numFmtId="0" fontId="0" fillId="0" borderId="0" xfId="0" applyAlignment="1">
      <alignment textRotation="45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0" borderId="12" xfId="0" applyFill="1" applyBorder="1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2" fillId="0" borderId="13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" fillId="0" borderId="7" xfId="0" applyFont="1" applyBorder="1"/>
    <xf numFmtId="0" fontId="1" fillId="0" borderId="5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 applyBorder="1"/>
    <xf numFmtId="0" fontId="0" fillId="0" borderId="8" xfId="0" applyFill="1" applyBorder="1"/>
    <xf numFmtId="0" fontId="0" fillId="0" borderId="5" xfId="0" applyFill="1" applyBorder="1"/>
    <xf numFmtId="0" fontId="2" fillId="0" borderId="14" xfId="0" applyFont="1" applyFill="1" applyBorder="1" applyAlignment="1">
      <alignment horizontal="right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Q-Q plot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'Caffeine sol'!$D$26:$D$55</c:f>
              <c:numCache>
                <c:formatCode>General</c:formatCode>
                <c:ptCount val="30"/>
                <c:pt idx="0">
                  <c:v>-1.848596288501408</c:v>
                </c:pt>
                <c:pt idx="1">
                  <c:v>-1.517929159594279</c:v>
                </c:pt>
                <c:pt idx="2">
                  <c:v>-1.300153433363423</c:v>
                </c:pt>
                <c:pt idx="3">
                  <c:v>-1.130977608245159</c:v>
                </c:pt>
                <c:pt idx="4">
                  <c:v>-0.989168627340635</c:v>
                </c:pt>
                <c:pt idx="5">
                  <c:v>-0.864894358685282</c:v>
                </c:pt>
                <c:pt idx="6">
                  <c:v>-0.75272879425817</c:v>
                </c:pt>
                <c:pt idx="7">
                  <c:v>-0.649323913186466</c:v>
                </c:pt>
                <c:pt idx="8">
                  <c:v>-0.552442584646774</c:v>
                </c:pt>
                <c:pt idx="9">
                  <c:v>-0.460494539103116</c:v>
                </c:pt>
                <c:pt idx="10">
                  <c:v>-0.372289360465191</c:v>
                </c:pt>
                <c:pt idx="11">
                  <c:v>-0.286893916923039</c:v>
                </c:pt>
                <c:pt idx="12">
                  <c:v>-0.203544231532486</c:v>
                </c:pt>
                <c:pt idx="13">
                  <c:v>-0.121587382750483</c:v>
                </c:pt>
                <c:pt idx="14">
                  <c:v>-0.0404405085656462</c:v>
                </c:pt>
                <c:pt idx="15">
                  <c:v>0.0404405085656462</c:v>
                </c:pt>
                <c:pt idx="16">
                  <c:v>0.121587382750483</c:v>
                </c:pt>
                <c:pt idx="17">
                  <c:v>0.203544231532486</c:v>
                </c:pt>
                <c:pt idx="18">
                  <c:v>0.286893916923039</c:v>
                </c:pt>
                <c:pt idx="19">
                  <c:v>0.372289360465191</c:v>
                </c:pt>
                <c:pt idx="20">
                  <c:v>0.460494539103116</c:v>
                </c:pt>
                <c:pt idx="21">
                  <c:v>0.552442584646775</c:v>
                </c:pt>
                <c:pt idx="22">
                  <c:v>0.649323913186466</c:v>
                </c:pt>
                <c:pt idx="23">
                  <c:v>0.75272879425817</c:v>
                </c:pt>
                <c:pt idx="24">
                  <c:v>0.864894358685283</c:v>
                </c:pt>
                <c:pt idx="25">
                  <c:v>0.989168627340635</c:v>
                </c:pt>
                <c:pt idx="26">
                  <c:v>1.130977608245159</c:v>
                </c:pt>
                <c:pt idx="27">
                  <c:v>1.300153433363423</c:v>
                </c:pt>
                <c:pt idx="28">
                  <c:v>1.517929159594278</c:v>
                </c:pt>
                <c:pt idx="29">
                  <c:v>1.848596288501409</c:v>
                </c:pt>
              </c:numCache>
            </c:numRef>
          </c:xVal>
          <c:yVal>
            <c:numRef>
              <c:f>'Caffeine sol'!$B$26:$B$55</c:f>
              <c:numCache>
                <c:formatCode>General</c:formatCode>
                <c:ptCount val="30"/>
                <c:pt idx="0">
                  <c:v>-3.400000000000006</c:v>
                </c:pt>
                <c:pt idx="1">
                  <c:v>-3.300000000000011</c:v>
                </c:pt>
                <c:pt idx="2">
                  <c:v>-2.800000000000011</c:v>
                </c:pt>
                <c:pt idx="3">
                  <c:v>-2.800000000000011</c:v>
                </c:pt>
                <c:pt idx="4">
                  <c:v>-2.800000000000011</c:v>
                </c:pt>
                <c:pt idx="5">
                  <c:v>-2.400000000000006</c:v>
                </c:pt>
                <c:pt idx="6">
                  <c:v>-2.300000000000011</c:v>
                </c:pt>
                <c:pt idx="7">
                  <c:v>-2.300000000000011</c:v>
                </c:pt>
                <c:pt idx="8">
                  <c:v>-1.400000000000006</c:v>
                </c:pt>
                <c:pt idx="9">
                  <c:v>-0.800000000000011</c:v>
                </c:pt>
                <c:pt idx="10">
                  <c:v>-0.800000000000011</c:v>
                </c:pt>
                <c:pt idx="11">
                  <c:v>-0.400000000000006</c:v>
                </c:pt>
                <c:pt idx="12">
                  <c:v>-0.400000000000006</c:v>
                </c:pt>
                <c:pt idx="13">
                  <c:v>-0.300000000000011</c:v>
                </c:pt>
                <c:pt idx="14">
                  <c:v>-0.300000000000011</c:v>
                </c:pt>
                <c:pt idx="15">
                  <c:v>-0.300000000000011</c:v>
                </c:pt>
                <c:pt idx="16">
                  <c:v>0.199999999999989</c:v>
                </c:pt>
                <c:pt idx="17">
                  <c:v>0.599999999999994</c:v>
                </c:pt>
                <c:pt idx="18">
                  <c:v>0.599999999999994</c:v>
                </c:pt>
                <c:pt idx="19">
                  <c:v>1.199999999999989</c:v>
                </c:pt>
                <c:pt idx="20">
                  <c:v>1.599999999999994</c:v>
                </c:pt>
                <c:pt idx="21">
                  <c:v>1.599999999999994</c:v>
                </c:pt>
                <c:pt idx="22">
                  <c:v>1.699999999999989</c:v>
                </c:pt>
                <c:pt idx="23">
                  <c:v>1.699999999999989</c:v>
                </c:pt>
                <c:pt idx="24">
                  <c:v>1.699999999999989</c:v>
                </c:pt>
                <c:pt idx="25">
                  <c:v>2.199999999999989</c:v>
                </c:pt>
                <c:pt idx="26">
                  <c:v>3.199999999999989</c:v>
                </c:pt>
                <c:pt idx="27">
                  <c:v>3.199999999999989</c:v>
                </c:pt>
                <c:pt idx="28">
                  <c:v>3.599999999999994</c:v>
                </c:pt>
                <c:pt idx="29">
                  <c:v>3.699999999999989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62112"/>
        <c:axId val="-2065112672"/>
      </c:scatterChart>
      <c:valAx>
        <c:axId val="-20662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5112672"/>
        <c:crosses val="autoZero"/>
        <c:crossBetween val="midCat"/>
      </c:valAx>
      <c:valAx>
        <c:axId val="-206511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626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'PaperAirplane sol'!$H$11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'PaperAirplane sol'!$I$10:$K$10</c:f>
              <c:strCache>
                <c:ptCount val="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</c:strCache>
            </c:strRef>
          </c:cat>
          <c:val>
            <c:numRef>
              <c:f>'PaperAirplane sol'!$I$14:$K$14</c:f>
              <c:numCache>
                <c:formatCode>General</c:formatCode>
                <c:ptCount val="3"/>
                <c:pt idx="0">
                  <c:v>20.73333333333333</c:v>
                </c:pt>
                <c:pt idx="1">
                  <c:v>13.0</c:v>
                </c:pt>
                <c:pt idx="2">
                  <c:v>12.33333333333333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'PaperAirplane sol'!$H$17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'PaperAirplane sol'!$I$20:$K$20</c:f>
              <c:numCache>
                <c:formatCode>General</c:formatCode>
                <c:ptCount val="3"/>
                <c:pt idx="0">
                  <c:v>19.4</c:v>
                </c:pt>
                <c:pt idx="1">
                  <c:v>18.06666666666667</c:v>
                </c:pt>
                <c:pt idx="2">
                  <c:v>18.06666666666667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'PaperAirplane sol'!$H$23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'PaperAirplane sol'!$I$26:$K$26</c:f>
              <c:numCache>
                <c:formatCode>General</c:formatCode>
                <c:ptCount val="3"/>
                <c:pt idx="0">
                  <c:v>23.73333333333333</c:v>
                </c:pt>
                <c:pt idx="1">
                  <c:v>21.2</c:v>
                </c:pt>
                <c:pt idx="2">
                  <c:v>18.53333333333333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751616"/>
        <c:axId val="-2111319760"/>
      </c:lineChart>
      <c:catAx>
        <c:axId val="-20757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319760"/>
        <c:crosses val="autoZero"/>
        <c:auto val="1"/>
        <c:lblAlgn val="ctr"/>
        <c:lblOffset val="100"/>
        <c:noMultiLvlLbl val="0"/>
      </c:catAx>
      <c:valAx>
        <c:axId val="-21113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28</xdr:row>
      <xdr:rowOff>61912</xdr:rowOff>
    </xdr:from>
    <xdr:to>
      <xdr:col>9</xdr:col>
      <xdr:colOff>634999</xdr:colOff>
      <xdr:row>39</xdr:row>
      <xdr:rowOff>105834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7</xdr:row>
      <xdr:rowOff>95250</xdr:rowOff>
    </xdr:from>
    <xdr:to>
      <xdr:col>17</xdr:col>
      <xdr:colOff>812800</xdr:colOff>
      <xdr:row>21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B17" zoomScale="120" zoomScaleNormal="120" zoomScalePageLayoutView="120" workbookViewId="0">
      <selection activeCell="Q13" sqref="Q13"/>
    </sheetView>
  </sheetViews>
  <sheetFormatPr baseColWidth="10" defaultColWidth="8.83203125" defaultRowHeight="15" x14ac:dyDescent="0.2"/>
  <cols>
    <col min="1" max="1" width="16" customWidth="1"/>
    <col min="6" max="6" width="18.1640625" customWidth="1"/>
  </cols>
  <sheetData>
    <row r="1" spans="1:10" x14ac:dyDescent="0.2">
      <c r="C1" t="s">
        <v>10</v>
      </c>
    </row>
    <row r="2" spans="1:10" x14ac:dyDescent="0.2">
      <c r="A2" s="12"/>
      <c r="B2" s="11" t="s">
        <v>9</v>
      </c>
      <c r="C2" s="11" t="s">
        <v>8</v>
      </c>
      <c r="D2" s="11" t="s">
        <v>7</v>
      </c>
      <c r="F2" s="10"/>
    </row>
    <row r="3" spans="1:10" x14ac:dyDescent="0.2">
      <c r="B3" s="9">
        <v>242</v>
      </c>
      <c r="C3" s="8">
        <v>248</v>
      </c>
      <c r="D3" s="7">
        <v>246</v>
      </c>
      <c r="F3" t="s">
        <v>6</v>
      </c>
    </row>
    <row r="4" spans="1:10" x14ac:dyDescent="0.2">
      <c r="B4" s="6">
        <v>245</v>
      </c>
      <c r="C4" s="5">
        <v>246</v>
      </c>
      <c r="D4" s="4">
        <v>248</v>
      </c>
      <c r="F4" t="s">
        <v>5</v>
      </c>
    </row>
    <row r="5" spans="1:10" x14ac:dyDescent="0.2">
      <c r="A5" t="s">
        <v>4</v>
      </c>
      <c r="B5" s="6">
        <v>244</v>
      </c>
      <c r="C5" s="5">
        <v>245</v>
      </c>
      <c r="D5" s="4">
        <v>250</v>
      </c>
      <c r="F5" t="s">
        <v>3</v>
      </c>
    </row>
    <row r="6" spans="1:10" x14ac:dyDescent="0.2">
      <c r="A6" t="s">
        <v>2</v>
      </c>
      <c r="B6" s="6">
        <v>248</v>
      </c>
      <c r="C6" s="5">
        <v>247</v>
      </c>
      <c r="D6" s="4">
        <v>252</v>
      </c>
    </row>
    <row r="7" spans="1:10" x14ac:dyDescent="0.2">
      <c r="A7" t="s">
        <v>1</v>
      </c>
      <c r="B7" s="6">
        <v>247</v>
      </c>
      <c r="C7" s="5">
        <v>248</v>
      </c>
      <c r="D7" s="4">
        <v>248</v>
      </c>
      <c r="F7" s="11"/>
    </row>
    <row r="8" spans="1:10" x14ac:dyDescent="0.2">
      <c r="A8" t="s">
        <v>0</v>
      </c>
      <c r="B8" s="6">
        <v>248</v>
      </c>
      <c r="C8" s="5">
        <v>250</v>
      </c>
      <c r="D8" s="4">
        <v>250</v>
      </c>
    </row>
    <row r="9" spans="1:10" x14ac:dyDescent="0.2">
      <c r="B9" s="6">
        <v>242</v>
      </c>
      <c r="C9" s="5">
        <v>247</v>
      </c>
      <c r="D9" s="4">
        <v>246</v>
      </c>
      <c r="F9" t="s">
        <v>46</v>
      </c>
    </row>
    <row r="10" spans="1:10" ht="16" thickBot="1" x14ac:dyDescent="0.25">
      <c r="B10" s="6">
        <v>244</v>
      </c>
      <c r="C10" s="5">
        <v>246</v>
      </c>
      <c r="D10" s="4">
        <v>248</v>
      </c>
      <c r="F10" s="10" t="s">
        <v>45</v>
      </c>
    </row>
    <row r="11" spans="1:10" x14ac:dyDescent="0.2">
      <c r="B11" s="6">
        <v>246</v>
      </c>
      <c r="C11" s="5">
        <v>243</v>
      </c>
      <c r="D11" s="4">
        <v>245</v>
      </c>
      <c r="F11" s="20" t="s">
        <v>44</v>
      </c>
      <c r="G11" s="20" t="s">
        <v>43</v>
      </c>
      <c r="H11" s="20" t="s">
        <v>42</v>
      </c>
      <c r="I11" s="20" t="s">
        <v>41</v>
      </c>
      <c r="J11" s="20" t="s">
        <v>40</v>
      </c>
    </row>
    <row r="12" spans="1:10" x14ac:dyDescent="0.2">
      <c r="B12" s="3">
        <v>242</v>
      </c>
      <c r="C12" s="2">
        <v>244</v>
      </c>
      <c r="D12" s="1">
        <v>250</v>
      </c>
      <c r="F12" s="18" t="s">
        <v>39</v>
      </c>
      <c r="G12" s="18">
        <v>10</v>
      </c>
      <c r="H12" s="18">
        <v>2448</v>
      </c>
      <c r="I12" s="18">
        <v>244.8</v>
      </c>
      <c r="J12" s="18">
        <v>5.7333333333333325</v>
      </c>
    </row>
    <row r="13" spans="1:10" x14ac:dyDescent="0.2">
      <c r="F13" s="18" t="s">
        <v>37</v>
      </c>
      <c r="G13" s="18">
        <v>10</v>
      </c>
      <c r="H13" s="18">
        <v>2464</v>
      </c>
      <c r="I13" s="18">
        <v>246.4</v>
      </c>
      <c r="J13" s="18">
        <v>4.2666666666666666</v>
      </c>
    </row>
    <row r="14" spans="1:10" ht="16" thickBot="1" x14ac:dyDescent="0.25">
      <c r="C14" t="s">
        <v>38</v>
      </c>
      <c r="F14" s="17" t="s">
        <v>36</v>
      </c>
      <c r="G14" s="17">
        <v>10</v>
      </c>
      <c r="H14" s="17">
        <v>2483</v>
      </c>
      <c r="I14" s="17">
        <v>248.3</v>
      </c>
      <c r="J14" s="17">
        <v>4.8999999999999995</v>
      </c>
    </row>
    <row r="15" spans="1:10" x14ac:dyDescent="0.2">
      <c r="B15" s="16">
        <f t="shared" ref="B15:B24" si="0">B3-$I$12</f>
        <v>-2.8000000000000114</v>
      </c>
      <c r="C15" s="16">
        <f t="shared" ref="C15:C24" si="1">C3-$I$13</f>
        <v>1.5999999999999943</v>
      </c>
      <c r="D15" s="16">
        <f t="shared" ref="D15:D24" si="2">D3-$I$14</f>
        <v>-2.3000000000000114</v>
      </c>
    </row>
    <row r="16" spans="1:10" x14ac:dyDescent="0.2">
      <c r="B16" s="16">
        <f t="shared" si="0"/>
        <v>0.19999999999998863</v>
      </c>
      <c r="C16" s="16">
        <f t="shared" si="1"/>
        <v>-0.40000000000000568</v>
      </c>
      <c r="D16" s="16">
        <f t="shared" si="2"/>
        <v>-0.30000000000001137</v>
      </c>
    </row>
    <row r="17" spans="2:12" ht="16" thickBot="1" x14ac:dyDescent="0.25">
      <c r="B17" s="16">
        <f t="shared" si="0"/>
        <v>-0.80000000000001137</v>
      </c>
      <c r="C17" s="16">
        <f t="shared" si="1"/>
        <v>-1.4000000000000057</v>
      </c>
      <c r="D17" s="16">
        <f t="shared" si="2"/>
        <v>1.6999999999999886</v>
      </c>
      <c r="F17" t="s">
        <v>35</v>
      </c>
    </row>
    <row r="18" spans="2:12" x14ac:dyDescent="0.2">
      <c r="B18" s="16">
        <f t="shared" si="0"/>
        <v>3.1999999999999886</v>
      </c>
      <c r="C18" s="16">
        <f t="shared" si="1"/>
        <v>0.59999999999999432</v>
      </c>
      <c r="D18" s="16">
        <f t="shared" si="2"/>
        <v>3.6999999999999886</v>
      </c>
      <c r="F18" s="20" t="s">
        <v>34</v>
      </c>
      <c r="G18" s="20" t="s">
        <v>33</v>
      </c>
      <c r="H18" s="20" t="s">
        <v>32</v>
      </c>
      <c r="I18" s="20" t="s">
        <v>31</v>
      </c>
      <c r="J18" s="20" t="s">
        <v>30</v>
      </c>
      <c r="K18" s="20" t="s">
        <v>29</v>
      </c>
      <c r="L18" s="20" t="s">
        <v>28</v>
      </c>
    </row>
    <row r="19" spans="2:12" x14ac:dyDescent="0.2">
      <c r="B19" s="16">
        <f t="shared" si="0"/>
        <v>2.1999999999999886</v>
      </c>
      <c r="C19" s="16">
        <f t="shared" si="1"/>
        <v>1.5999999999999943</v>
      </c>
      <c r="D19" s="16">
        <f t="shared" si="2"/>
        <v>-0.30000000000001137</v>
      </c>
      <c r="F19" s="18" t="s">
        <v>27</v>
      </c>
      <c r="G19" s="18">
        <v>61.400000000000006</v>
      </c>
      <c r="H19" s="18">
        <v>2</v>
      </c>
      <c r="I19" s="18">
        <v>30.700000000000003</v>
      </c>
      <c r="J19" s="19">
        <v>6.1812080536912752</v>
      </c>
      <c r="K19" s="19">
        <v>6.1632135740955557E-3</v>
      </c>
      <c r="L19" s="18">
        <v>3.3541308285291991</v>
      </c>
    </row>
    <row r="20" spans="2:12" x14ac:dyDescent="0.2">
      <c r="B20" s="16">
        <f t="shared" si="0"/>
        <v>3.1999999999999886</v>
      </c>
      <c r="C20" s="16">
        <f t="shared" si="1"/>
        <v>3.5999999999999943</v>
      </c>
      <c r="D20" s="16">
        <f t="shared" si="2"/>
        <v>1.6999999999999886</v>
      </c>
      <c r="F20" s="18" t="s">
        <v>26</v>
      </c>
      <c r="G20" s="18">
        <v>134.1</v>
      </c>
      <c r="H20" s="18">
        <v>27</v>
      </c>
      <c r="I20" s="18">
        <v>4.9666666666666668</v>
      </c>
      <c r="J20" s="18"/>
      <c r="K20" s="18"/>
      <c r="L20" s="18"/>
    </row>
    <row r="21" spans="2:12" x14ac:dyDescent="0.2">
      <c r="B21" s="16">
        <f t="shared" si="0"/>
        <v>-2.8000000000000114</v>
      </c>
      <c r="C21" s="16">
        <f t="shared" si="1"/>
        <v>0.59999999999999432</v>
      </c>
      <c r="D21" s="16">
        <f t="shared" si="2"/>
        <v>-2.3000000000000114</v>
      </c>
      <c r="F21" s="18"/>
      <c r="G21" s="18"/>
      <c r="H21" s="18"/>
      <c r="I21" s="18"/>
      <c r="J21" s="18"/>
      <c r="K21" s="18"/>
      <c r="L21" s="18"/>
    </row>
    <row r="22" spans="2:12" ht="16" thickBot="1" x14ac:dyDescent="0.25">
      <c r="B22" s="16">
        <f t="shared" si="0"/>
        <v>-0.80000000000001137</v>
      </c>
      <c r="C22" s="16">
        <f t="shared" si="1"/>
        <v>-0.40000000000000568</v>
      </c>
      <c r="D22" s="16">
        <f t="shared" si="2"/>
        <v>-0.30000000000001137</v>
      </c>
      <c r="F22" s="17" t="s">
        <v>25</v>
      </c>
      <c r="G22" s="17">
        <v>195.5</v>
      </c>
      <c r="H22" s="17">
        <v>29</v>
      </c>
      <c r="I22" s="17"/>
      <c r="J22" s="17"/>
      <c r="K22" s="17"/>
      <c r="L22" s="17"/>
    </row>
    <row r="23" spans="2:12" x14ac:dyDescent="0.2">
      <c r="B23" s="16">
        <f t="shared" si="0"/>
        <v>1.1999999999999886</v>
      </c>
      <c r="C23" s="16">
        <f t="shared" si="1"/>
        <v>-3.4000000000000057</v>
      </c>
      <c r="D23" s="16">
        <f t="shared" si="2"/>
        <v>-3.3000000000000114</v>
      </c>
    </row>
    <row r="24" spans="2:12" x14ac:dyDescent="0.2">
      <c r="B24" s="16">
        <f t="shared" si="0"/>
        <v>-2.8000000000000114</v>
      </c>
      <c r="C24" s="16">
        <f t="shared" si="1"/>
        <v>-2.4000000000000057</v>
      </c>
      <c r="D24" s="16">
        <f t="shared" si="2"/>
        <v>1.6999999999999886</v>
      </c>
      <c r="F24" t="s">
        <v>23</v>
      </c>
    </row>
    <row r="25" spans="2:12" x14ac:dyDescent="0.2">
      <c r="C25" t="s">
        <v>24</v>
      </c>
    </row>
    <row r="26" spans="2:12" x14ac:dyDescent="0.2">
      <c r="B26">
        <v>-3.4000000000000057</v>
      </c>
      <c r="C26">
        <v>1</v>
      </c>
      <c r="D26">
        <f t="shared" ref="D26:D55" si="3">_xlfn.NORM.S.INV(C26/31)</f>
        <v>-1.8485962885014084</v>
      </c>
    </row>
    <row r="27" spans="2:12" x14ac:dyDescent="0.2">
      <c r="B27">
        <v>-3.3000000000000114</v>
      </c>
      <c r="C27">
        <v>2</v>
      </c>
      <c r="D27">
        <f t="shared" si="3"/>
        <v>-1.5179291595942785</v>
      </c>
      <c r="F27" t="s">
        <v>22</v>
      </c>
    </row>
    <row r="28" spans="2:12" x14ac:dyDescent="0.2">
      <c r="B28">
        <v>-2.8000000000000114</v>
      </c>
      <c r="C28">
        <v>3</v>
      </c>
      <c r="D28">
        <f t="shared" si="3"/>
        <v>-1.3001534333634226</v>
      </c>
      <c r="F28" t="s">
        <v>21</v>
      </c>
    </row>
    <row r="29" spans="2:12" x14ac:dyDescent="0.2">
      <c r="B29">
        <v>-2.8000000000000114</v>
      </c>
      <c r="C29">
        <v>4</v>
      </c>
      <c r="D29">
        <f t="shared" si="3"/>
        <v>-1.1309776082451586</v>
      </c>
    </row>
    <row r="30" spans="2:12" x14ac:dyDescent="0.2">
      <c r="B30">
        <v>-2.8000000000000114</v>
      </c>
      <c r="C30">
        <v>5</v>
      </c>
      <c r="D30">
        <f t="shared" si="3"/>
        <v>-0.98916862734063549</v>
      </c>
    </row>
    <row r="31" spans="2:12" x14ac:dyDescent="0.2">
      <c r="B31">
        <v>-2.4000000000000057</v>
      </c>
      <c r="C31">
        <v>6</v>
      </c>
      <c r="D31">
        <f t="shared" si="3"/>
        <v>-0.86489435868528253</v>
      </c>
    </row>
    <row r="32" spans="2:12" x14ac:dyDescent="0.2">
      <c r="B32">
        <v>-2.3000000000000114</v>
      </c>
      <c r="C32">
        <v>7</v>
      </c>
      <c r="D32">
        <f t="shared" si="3"/>
        <v>-0.75272879425816996</v>
      </c>
    </row>
    <row r="33" spans="2:12" x14ac:dyDescent="0.2">
      <c r="B33">
        <v>-2.3000000000000114</v>
      </c>
      <c r="C33">
        <v>8</v>
      </c>
      <c r="D33">
        <f t="shared" si="3"/>
        <v>-0.64932391318646576</v>
      </c>
    </row>
    <row r="34" spans="2:12" x14ac:dyDescent="0.2">
      <c r="B34">
        <v>-1.4000000000000057</v>
      </c>
      <c r="C34">
        <v>9</v>
      </c>
      <c r="D34">
        <f t="shared" si="3"/>
        <v>-0.55244258464677432</v>
      </c>
    </row>
    <row r="35" spans="2:12" x14ac:dyDescent="0.2">
      <c r="B35">
        <v>-0.80000000000001137</v>
      </c>
      <c r="C35">
        <v>10</v>
      </c>
      <c r="D35">
        <f t="shared" si="3"/>
        <v>-0.46049453910311622</v>
      </c>
    </row>
    <row r="36" spans="2:12" x14ac:dyDescent="0.2">
      <c r="B36">
        <v>-0.80000000000001137</v>
      </c>
      <c r="C36">
        <v>11</v>
      </c>
      <c r="D36">
        <f t="shared" si="3"/>
        <v>-0.37228936046519101</v>
      </c>
    </row>
    <row r="37" spans="2:12" x14ac:dyDescent="0.2">
      <c r="B37">
        <v>-0.40000000000000568</v>
      </c>
      <c r="C37">
        <v>12</v>
      </c>
      <c r="D37">
        <f t="shared" si="3"/>
        <v>-0.28689391692303928</v>
      </c>
    </row>
    <row r="38" spans="2:12" x14ac:dyDescent="0.2">
      <c r="B38">
        <v>-0.40000000000000568</v>
      </c>
      <c r="C38">
        <v>13</v>
      </c>
      <c r="D38">
        <f t="shared" si="3"/>
        <v>-0.20354423153248621</v>
      </c>
    </row>
    <row r="39" spans="2:12" x14ac:dyDescent="0.2">
      <c r="B39">
        <v>-0.30000000000001137</v>
      </c>
      <c r="C39">
        <v>14</v>
      </c>
      <c r="D39">
        <f t="shared" si="3"/>
        <v>-0.12158738275048304</v>
      </c>
    </row>
    <row r="40" spans="2:12" x14ac:dyDescent="0.2">
      <c r="B40">
        <v>-0.30000000000001137</v>
      </c>
      <c r="C40">
        <v>15</v>
      </c>
      <c r="D40">
        <f t="shared" si="3"/>
        <v>-4.044050856564621E-2</v>
      </c>
    </row>
    <row r="41" spans="2:12" x14ac:dyDescent="0.2">
      <c r="B41">
        <v>-0.30000000000001137</v>
      </c>
      <c r="C41">
        <v>16</v>
      </c>
      <c r="D41">
        <f t="shared" si="3"/>
        <v>4.044050856564621E-2</v>
      </c>
      <c r="F41" t="s">
        <v>20</v>
      </c>
    </row>
    <row r="42" spans="2:12" x14ac:dyDescent="0.2">
      <c r="B42">
        <v>0.19999999999998863</v>
      </c>
      <c r="C42">
        <v>17</v>
      </c>
      <c r="D42">
        <f t="shared" si="3"/>
        <v>0.12158738275048291</v>
      </c>
    </row>
    <row r="43" spans="2:12" x14ac:dyDescent="0.2">
      <c r="B43">
        <v>0.59999999999999432</v>
      </c>
      <c r="C43">
        <v>18</v>
      </c>
      <c r="D43">
        <f t="shared" si="3"/>
        <v>0.20354423153248635</v>
      </c>
    </row>
    <row r="44" spans="2:12" x14ac:dyDescent="0.2">
      <c r="B44">
        <v>0.59999999999999432</v>
      </c>
      <c r="C44">
        <v>19</v>
      </c>
      <c r="D44">
        <f t="shared" si="3"/>
        <v>0.28689391692303928</v>
      </c>
      <c r="F44" t="s">
        <v>19</v>
      </c>
    </row>
    <row r="45" spans="2:12" x14ac:dyDescent="0.2">
      <c r="B45">
        <v>1.1999999999999886</v>
      </c>
      <c r="C45">
        <v>20</v>
      </c>
      <c r="D45">
        <f t="shared" si="3"/>
        <v>0.37228936046519101</v>
      </c>
      <c r="F45" t="s">
        <v>18</v>
      </c>
      <c r="L45" s="11"/>
    </row>
    <row r="46" spans="2:12" x14ac:dyDescent="0.2">
      <c r="B46">
        <v>1.5999999999999943</v>
      </c>
      <c r="C46">
        <v>21</v>
      </c>
      <c r="D46">
        <f t="shared" si="3"/>
        <v>0.460494539103116</v>
      </c>
      <c r="F46" s="11" t="s">
        <v>65</v>
      </c>
      <c r="G46" s="11">
        <f>_xlfn.T.INV(1-0.05/2/3, H20)*SQRT(I20/G12+I20/G12)</f>
        <v>2.5439363819795249</v>
      </c>
    </row>
    <row r="47" spans="2:12" x14ac:dyDescent="0.2">
      <c r="B47">
        <v>1.5999999999999943</v>
      </c>
      <c r="C47">
        <v>22</v>
      </c>
      <c r="D47">
        <f t="shared" si="3"/>
        <v>0.55244258464677454</v>
      </c>
      <c r="F47" t="s">
        <v>66</v>
      </c>
      <c r="G47">
        <f>ABS(I12-I13)</f>
        <v>1.5999999999999943</v>
      </c>
    </row>
    <row r="48" spans="2:12" x14ac:dyDescent="0.2">
      <c r="B48">
        <v>1.6999999999999886</v>
      </c>
      <c r="C48">
        <v>23</v>
      </c>
      <c r="D48">
        <f t="shared" si="3"/>
        <v>0.64932391318646576</v>
      </c>
      <c r="F48" t="s">
        <v>67</v>
      </c>
      <c r="G48">
        <f>ABS(I12-I14)</f>
        <v>3.5</v>
      </c>
    </row>
    <row r="49" spans="2:7" x14ac:dyDescent="0.2">
      <c r="B49">
        <v>1.6999999999999886</v>
      </c>
      <c r="C49">
        <v>24</v>
      </c>
      <c r="D49">
        <f t="shared" si="3"/>
        <v>0.75272879425816996</v>
      </c>
      <c r="F49" t="s">
        <v>68</v>
      </c>
      <c r="G49">
        <f>ABS(I13-I14)</f>
        <v>1.9000000000000057</v>
      </c>
    </row>
    <row r="50" spans="2:7" x14ac:dyDescent="0.2">
      <c r="B50">
        <v>1.6999999999999886</v>
      </c>
      <c r="C50">
        <v>25</v>
      </c>
      <c r="D50">
        <f t="shared" si="3"/>
        <v>0.86489435868528353</v>
      </c>
    </row>
    <row r="51" spans="2:7" x14ac:dyDescent="0.2">
      <c r="B51">
        <v>2.1999999999999886</v>
      </c>
      <c r="C51">
        <v>26</v>
      </c>
      <c r="D51">
        <f t="shared" si="3"/>
        <v>0.98916862734063549</v>
      </c>
      <c r="F51" t="s">
        <v>69</v>
      </c>
    </row>
    <row r="52" spans="2:7" x14ac:dyDescent="0.2">
      <c r="B52">
        <v>3.1999999999999886</v>
      </c>
      <c r="C52">
        <v>27</v>
      </c>
      <c r="D52">
        <f t="shared" si="3"/>
        <v>1.1309776082451586</v>
      </c>
      <c r="F52" t="s">
        <v>17</v>
      </c>
    </row>
    <row r="53" spans="2:7" x14ac:dyDescent="0.2">
      <c r="B53">
        <v>3.1999999999999886</v>
      </c>
      <c r="C53">
        <v>28</v>
      </c>
      <c r="D53">
        <f t="shared" si="3"/>
        <v>1.3001534333634226</v>
      </c>
    </row>
    <row r="54" spans="2:7" x14ac:dyDescent="0.2">
      <c r="B54">
        <v>3.5999999999999943</v>
      </c>
      <c r="C54">
        <v>29</v>
      </c>
      <c r="D54">
        <f t="shared" si="3"/>
        <v>1.5179291595942783</v>
      </c>
    </row>
    <row r="55" spans="2:7" x14ac:dyDescent="0.2">
      <c r="B55">
        <v>3.6999999999999886</v>
      </c>
      <c r="C55">
        <v>30</v>
      </c>
      <c r="D55">
        <f t="shared" si="3"/>
        <v>1.8485962885014089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F10" sqref="F10"/>
    </sheetView>
  </sheetViews>
  <sheetFormatPr baseColWidth="10" defaultRowHeight="15" x14ac:dyDescent="0.2"/>
  <sheetData>
    <row r="1" spans="1:12" x14ac:dyDescent="0.2">
      <c r="C1" t="s">
        <v>73</v>
      </c>
      <c r="H1" t="s">
        <v>11</v>
      </c>
    </row>
    <row r="2" spans="1:12" x14ac:dyDescent="0.2">
      <c r="C2" t="s">
        <v>74</v>
      </c>
      <c r="D2" t="s">
        <v>75</v>
      </c>
      <c r="E2" t="s">
        <v>76</v>
      </c>
      <c r="H2" s="11" t="s">
        <v>77</v>
      </c>
    </row>
    <row r="3" spans="1:12" x14ac:dyDescent="0.2">
      <c r="A3" t="s">
        <v>78</v>
      </c>
      <c r="B3" t="s">
        <v>79</v>
      </c>
      <c r="C3" s="27">
        <v>19</v>
      </c>
      <c r="D3" s="13">
        <v>10</v>
      </c>
      <c r="E3" s="7">
        <v>8</v>
      </c>
      <c r="H3" t="s">
        <v>80</v>
      </c>
    </row>
    <row r="4" spans="1:12" x14ac:dyDescent="0.2">
      <c r="A4" t="s">
        <v>81</v>
      </c>
      <c r="C4" s="28">
        <v>33</v>
      </c>
      <c r="D4" s="14">
        <v>19</v>
      </c>
      <c r="E4" s="4">
        <v>19</v>
      </c>
      <c r="H4" t="s">
        <v>82</v>
      </c>
    </row>
    <row r="5" spans="1:12" x14ac:dyDescent="0.2">
      <c r="C5" s="28">
        <v>24</v>
      </c>
      <c r="D5" s="14">
        <v>18</v>
      </c>
      <c r="E5" s="4">
        <v>13</v>
      </c>
    </row>
    <row r="6" spans="1:12" x14ac:dyDescent="0.2">
      <c r="C6" s="28">
        <v>21</v>
      </c>
      <c r="D6" s="14">
        <v>10</v>
      </c>
      <c r="E6" s="4">
        <v>9</v>
      </c>
    </row>
    <row r="7" spans="1:12" x14ac:dyDescent="0.2">
      <c r="C7" s="28">
        <v>20</v>
      </c>
      <c r="D7" s="14">
        <v>19</v>
      </c>
      <c r="E7" s="4">
        <v>6</v>
      </c>
    </row>
    <row r="8" spans="1:12" x14ac:dyDescent="0.2">
      <c r="C8" s="6">
        <v>10</v>
      </c>
      <c r="D8" s="14">
        <v>10</v>
      </c>
      <c r="E8" s="4">
        <v>22</v>
      </c>
      <c r="H8" t="s">
        <v>53</v>
      </c>
    </row>
    <row r="9" spans="1:12" x14ac:dyDescent="0.2">
      <c r="C9" s="6">
        <v>10</v>
      </c>
      <c r="D9" s="14">
        <v>22</v>
      </c>
      <c r="E9" s="4">
        <v>13</v>
      </c>
    </row>
    <row r="10" spans="1:12" x14ac:dyDescent="0.2">
      <c r="C10" s="6">
        <v>7</v>
      </c>
      <c r="D10" s="14">
        <v>9</v>
      </c>
      <c r="E10" s="4">
        <v>8</v>
      </c>
      <c r="H10" t="s">
        <v>45</v>
      </c>
      <c r="I10" t="s">
        <v>74</v>
      </c>
      <c r="J10" t="s">
        <v>75</v>
      </c>
      <c r="K10" t="s">
        <v>76</v>
      </c>
      <c r="L10" t="s">
        <v>25</v>
      </c>
    </row>
    <row r="11" spans="1:12" ht="16" thickBot="1" x14ac:dyDescent="0.25">
      <c r="C11" s="6">
        <v>16</v>
      </c>
      <c r="D11" s="14">
        <v>14</v>
      </c>
      <c r="E11" s="4">
        <v>15</v>
      </c>
      <c r="H11" s="29" t="s">
        <v>79</v>
      </c>
      <c r="I11" s="29"/>
      <c r="J11" s="29"/>
      <c r="K11" s="29"/>
      <c r="L11" s="29"/>
    </row>
    <row r="12" spans="1:12" x14ac:dyDescent="0.2">
      <c r="C12" s="6">
        <v>14</v>
      </c>
      <c r="D12" s="14">
        <v>12</v>
      </c>
      <c r="E12" s="4">
        <v>10</v>
      </c>
      <c r="H12" s="18" t="s">
        <v>43</v>
      </c>
      <c r="I12" s="18">
        <v>15</v>
      </c>
      <c r="J12" s="18">
        <v>15</v>
      </c>
      <c r="K12" s="18">
        <v>15</v>
      </c>
      <c r="L12" s="18">
        <v>45</v>
      </c>
    </row>
    <row r="13" spans="1:12" x14ac:dyDescent="0.2">
      <c r="C13" s="6">
        <v>26</v>
      </c>
      <c r="D13" s="14">
        <v>10</v>
      </c>
      <c r="E13" s="4">
        <v>19</v>
      </c>
      <c r="H13" s="18" t="s">
        <v>42</v>
      </c>
      <c r="I13" s="18">
        <v>311</v>
      </c>
      <c r="J13" s="18">
        <v>195</v>
      </c>
      <c r="K13" s="18">
        <v>185</v>
      </c>
      <c r="L13" s="18">
        <v>691</v>
      </c>
    </row>
    <row r="14" spans="1:12" x14ac:dyDescent="0.2">
      <c r="C14" s="6">
        <v>24</v>
      </c>
      <c r="D14" s="14">
        <v>12</v>
      </c>
      <c r="E14" s="4">
        <v>7</v>
      </c>
      <c r="H14" s="18" t="s">
        <v>41</v>
      </c>
      <c r="I14" s="18">
        <v>20.733333333333334</v>
      </c>
      <c r="J14" s="18">
        <v>13</v>
      </c>
      <c r="K14" s="18">
        <v>12.333333333333334</v>
      </c>
      <c r="L14" s="18">
        <v>15.355555555555556</v>
      </c>
    </row>
    <row r="15" spans="1:12" x14ac:dyDescent="0.2">
      <c r="C15" s="6">
        <v>19</v>
      </c>
      <c r="D15" s="14">
        <v>9</v>
      </c>
      <c r="E15" s="4">
        <v>9</v>
      </c>
      <c r="H15" s="18" t="s">
        <v>40</v>
      </c>
      <c r="I15" s="18">
        <v>74.638095238095246</v>
      </c>
      <c r="J15" s="18">
        <v>18.714285714285715</v>
      </c>
      <c r="K15" s="18">
        <v>24.238095238095248</v>
      </c>
      <c r="L15" s="18">
        <v>52.279797979797962</v>
      </c>
    </row>
    <row r="16" spans="1:12" x14ac:dyDescent="0.2">
      <c r="C16" s="6">
        <v>34</v>
      </c>
      <c r="D16" s="14">
        <v>10</v>
      </c>
      <c r="E16" s="4">
        <v>11</v>
      </c>
      <c r="H16" s="18"/>
      <c r="I16" s="18"/>
      <c r="J16" s="18"/>
      <c r="K16" s="18"/>
      <c r="L16" s="18"/>
    </row>
    <row r="17" spans="2:12" ht="16" thickBot="1" x14ac:dyDescent="0.25">
      <c r="C17" s="6">
        <v>34</v>
      </c>
      <c r="D17" s="14">
        <v>11</v>
      </c>
      <c r="E17" s="4">
        <v>16</v>
      </c>
      <c r="H17" s="29" t="s">
        <v>83</v>
      </c>
      <c r="I17" s="29"/>
      <c r="J17" s="29"/>
      <c r="K17" s="29"/>
      <c r="L17" s="29"/>
    </row>
    <row r="18" spans="2:12" x14ac:dyDescent="0.2">
      <c r="B18" t="s">
        <v>83</v>
      </c>
      <c r="C18" s="9">
        <v>20</v>
      </c>
      <c r="D18" s="13">
        <v>26</v>
      </c>
      <c r="E18" s="7">
        <v>22</v>
      </c>
      <c r="H18" s="18" t="s">
        <v>43</v>
      </c>
      <c r="I18" s="18">
        <v>15</v>
      </c>
      <c r="J18" s="18">
        <v>15</v>
      </c>
      <c r="K18" s="18">
        <v>15</v>
      </c>
      <c r="L18" s="18">
        <v>45</v>
      </c>
    </row>
    <row r="19" spans="2:12" x14ac:dyDescent="0.2">
      <c r="C19" s="6">
        <v>12</v>
      </c>
      <c r="D19" s="14">
        <v>18</v>
      </c>
      <c r="E19" s="4">
        <v>17</v>
      </c>
      <c r="H19" s="18" t="s">
        <v>42</v>
      </c>
      <c r="I19" s="18">
        <v>291</v>
      </c>
      <c r="J19" s="18">
        <v>271</v>
      </c>
      <c r="K19" s="18">
        <v>271</v>
      </c>
      <c r="L19" s="18">
        <v>833</v>
      </c>
    </row>
    <row r="20" spans="2:12" x14ac:dyDescent="0.2">
      <c r="C20" s="6">
        <v>14</v>
      </c>
      <c r="D20" s="14">
        <v>16</v>
      </c>
      <c r="E20" s="4">
        <v>18</v>
      </c>
      <c r="H20" s="18" t="s">
        <v>41</v>
      </c>
      <c r="I20" s="18">
        <v>19.399999999999999</v>
      </c>
      <c r="J20" s="18">
        <v>18.066666666666666</v>
      </c>
      <c r="K20" s="18">
        <v>18.066666666666666</v>
      </c>
      <c r="L20" s="18">
        <v>18.511111111111113</v>
      </c>
    </row>
    <row r="21" spans="2:12" x14ac:dyDescent="0.2">
      <c r="C21" s="6">
        <v>24</v>
      </c>
      <c r="D21" s="14">
        <v>21</v>
      </c>
      <c r="E21" s="4">
        <v>26</v>
      </c>
      <c r="H21" s="18" t="s">
        <v>40</v>
      </c>
      <c r="I21" s="18">
        <v>15.685714285714312</v>
      </c>
      <c r="J21" s="18">
        <v>26.209523809523812</v>
      </c>
      <c r="K21" s="18">
        <v>15.495238095238099</v>
      </c>
      <c r="L21" s="18">
        <v>18.664646464646466</v>
      </c>
    </row>
    <row r="22" spans="2:12" x14ac:dyDescent="0.2">
      <c r="C22" s="6">
        <v>18</v>
      </c>
      <c r="D22" s="14">
        <v>18</v>
      </c>
      <c r="E22" s="4">
        <v>22</v>
      </c>
      <c r="H22" s="18"/>
      <c r="I22" s="18"/>
      <c r="J22" s="18"/>
      <c r="K22" s="18"/>
      <c r="L22" s="18"/>
    </row>
    <row r="23" spans="2:12" ht="16" thickBot="1" x14ac:dyDescent="0.25">
      <c r="C23" s="6">
        <v>21</v>
      </c>
      <c r="D23" s="14">
        <v>14</v>
      </c>
      <c r="E23" s="4">
        <v>19</v>
      </c>
      <c r="H23" s="29" t="s">
        <v>84</v>
      </c>
      <c r="I23" s="29"/>
      <c r="J23" s="29"/>
      <c r="K23" s="29"/>
      <c r="L23" s="29"/>
    </row>
    <row r="24" spans="2:12" x14ac:dyDescent="0.2">
      <c r="C24" s="6">
        <v>16</v>
      </c>
      <c r="D24" s="14">
        <v>7</v>
      </c>
      <c r="E24" s="4">
        <v>15</v>
      </c>
      <c r="H24" s="18" t="s">
        <v>43</v>
      </c>
      <c r="I24" s="18">
        <v>15</v>
      </c>
      <c r="J24" s="18">
        <v>15</v>
      </c>
      <c r="K24" s="18">
        <v>15</v>
      </c>
      <c r="L24" s="18">
        <v>45</v>
      </c>
    </row>
    <row r="25" spans="2:12" x14ac:dyDescent="0.2">
      <c r="C25" s="6">
        <v>17</v>
      </c>
      <c r="D25" s="14">
        <v>20</v>
      </c>
      <c r="E25" s="4">
        <v>11</v>
      </c>
      <c r="H25" s="18" t="s">
        <v>42</v>
      </c>
      <c r="I25" s="18">
        <v>356</v>
      </c>
      <c r="J25" s="18">
        <v>318</v>
      </c>
      <c r="K25" s="18">
        <v>278</v>
      </c>
      <c r="L25" s="18">
        <v>952</v>
      </c>
    </row>
    <row r="26" spans="2:12" x14ac:dyDescent="0.2">
      <c r="C26" s="6">
        <v>24</v>
      </c>
      <c r="D26" s="14">
        <v>21</v>
      </c>
      <c r="E26" s="4">
        <v>19</v>
      </c>
      <c r="H26" s="18" t="s">
        <v>41</v>
      </c>
      <c r="I26" s="18">
        <v>23.733333333333334</v>
      </c>
      <c r="J26" s="18">
        <v>21.2</v>
      </c>
      <c r="K26" s="18">
        <v>18.533333333333335</v>
      </c>
      <c r="L26" s="18">
        <v>21.155555555555555</v>
      </c>
    </row>
    <row r="27" spans="2:12" x14ac:dyDescent="0.2">
      <c r="C27" s="6">
        <v>22</v>
      </c>
      <c r="D27" s="14">
        <v>9</v>
      </c>
      <c r="E27" s="4">
        <v>21</v>
      </c>
      <c r="H27" s="18" t="s">
        <v>40</v>
      </c>
      <c r="I27" s="18">
        <v>38.638095238095175</v>
      </c>
      <c r="J27" s="18">
        <v>36.885714285714258</v>
      </c>
      <c r="K27" s="18">
        <v>34.695238095238111</v>
      </c>
      <c r="L27" s="18">
        <v>39.67979797979801</v>
      </c>
    </row>
    <row r="28" spans="2:12" x14ac:dyDescent="0.2">
      <c r="C28" s="6">
        <v>19</v>
      </c>
      <c r="D28" s="14">
        <v>17</v>
      </c>
      <c r="E28" s="4">
        <v>16</v>
      </c>
      <c r="H28" s="18"/>
      <c r="I28" s="18"/>
      <c r="J28" s="18"/>
      <c r="K28" s="18"/>
      <c r="L28" s="18"/>
    </row>
    <row r="29" spans="2:12" ht="16" thickBot="1" x14ac:dyDescent="0.25">
      <c r="C29" s="6">
        <v>19</v>
      </c>
      <c r="D29" s="14">
        <v>20</v>
      </c>
      <c r="E29" s="4">
        <v>12</v>
      </c>
      <c r="H29" s="29" t="s">
        <v>25</v>
      </c>
      <c r="I29" s="29"/>
      <c r="J29" s="29"/>
      <c r="K29" s="29"/>
      <c r="L29" s="29"/>
    </row>
    <row r="30" spans="2:12" x14ac:dyDescent="0.2">
      <c r="C30" s="6">
        <v>24</v>
      </c>
      <c r="D30" s="14">
        <v>20</v>
      </c>
      <c r="E30" s="4">
        <v>15</v>
      </c>
      <c r="H30" s="18" t="s">
        <v>43</v>
      </c>
      <c r="I30" s="18">
        <v>45</v>
      </c>
      <c r="J30" s="18">
        <v>45</v>
      </c>
      <c r="K30" s="18">
        <v>45</v>
      </c>
      <c r="L30" s="18"/>
    </row>
    <row r="31" spans="2:12" x14ac:dyDescent="0.2">
      <c r="C31" s="6">
        <v>16</v>
      </c>
      <c r="D31" s="14">
        <v>25</v>
      </c>
      <c r="E31" s="4">
        <v>19</v>
      </c>
      <c r="H31" s="18" t="s">
        <v>42</v>
      </c>
      <c r="I31" s="18">
        <v>958</v>
      </c>
      <c r="J31" s="18">
        <v>784</v>
      </c>
      <c r="K31" s="18">
        <v>734</v>
      </c>
      <c r="L31" s="18"/>
    </row>
    <row r="32" spans="2:12" x14ac:dyDescent="0.2">
      <c r="C32" s="6">
        <v>25</v>
      </c>
      <c r="D32" s="14">
        <v>19</v>
      </c>
      <c r="E32" s="4">
        <v>19</v>
      </c>
      <c r="H32" s="18" t="s">
        <v>41</v>
      </c>
      <c r="I32" s="18">
        <v>21.288888888888888</v>
      </c>
      <c r="J32" s="18">
        <v>17.422222222222221</v>
      </c>
      <c r="K32" s="18">
        <v>16.31111111111111</v>
      </c>
      <c r="L32" s="18"/>
    </row>
    <row r="33" spans="2:14" x14ac:dyDescent="0.2">
      <c r="B33" t="s">
        <v>84</v>
      </c>
      <c r="C33" s="9">
        <v>38</v>
      </c>
      <c r="D33" s="13">
        <v>21</v>
      </c>
      <c r="E33" s="7">
        <v>23</v>
      </c>
      <c r="H33" s="18" t="s">
        <v>40</v>
      </c>
      <c r="I33" s="18">
        <v>44.391919191919193</v>
      </c>
      <c r="J33" s="18">
        <v>37.704040404040413</v>
      </c>
      <c r="K33" s="18">
        <v>31.810101010101004</v>
      </c>
      <c r="L33" s="18"/>
    </row>
    <row r="34" spans="2:14" x14ac:dyDescent="0.2">
      <c r="C34" s="6">
        <v>26</v>
      </c>
      <c r="D34" s="14">
        <v>19</v>
      </c>
      <c r="E34" s="4">
        <v>20</v>
      </c>
      <c r="H34" s="18"/>
      <c r="I34" s="18"/>
      <c r="J34" s="18"/>
      <c r="K34" s="18"/>
      <c r="L34" s="18"/>
    </row>
    <row r="35" spans="2:14" x14ac:dyDescent="0.2">
      <c r="C35" s="6">
        <v>20</v>
      </c>
      <c r="D35" s="14">
        <v>25</v>
      </c>
      <c r="E35" s="4">
        <v>19</v>
      </c>
    </row>
    <row r="36" spans="2:14" ht="16" thickBot="1" x14ac:dyDescent="0.25">
      <c r="C36" s="6">
        <v>31</v>
      </c>
      <c r="D36" s="14">
        <v>35</v>
      </c>
      <c r="E36" s="4">
        <v>19</v>
      </c>
      <c r="H36" t="s">
        <v>35</v>
      </c>
    </row>
    <row r="37" spans="2:14" ht="16" x14ac:dyDescent="0.2">
      <c r="C37" s="6">
        <v>28</v>
      </c>
      <c r="D37" s="14">
        <v>14</v>
      </c>
      <c r="E37" s="4">
        <v>30</v>
      </c>
      <c r="H37" s="30" t="s">
        <v>34</v>
      </c>
      <c r="I37" s="30" t="s">
        <v>33</v>
      </c>
      <c r="J37" s="30" t="s">
        <v>32</v>
      </c>
      <c r="K37" s="30" t="s">
        <v>31</v>
      </c>
      <c r="L37" s="30" t="s">
        <v>30</v>
      </c>
      <c r="M37" s="30" t="s">
        <v>29</v>
      </c>
      <c r="N37" s="30" t="s">
        <v>28</v>
      </c>
    </row>
    <row r="38" spans="2:14" x14ac:dyDescent="0.2">
      <c r="C38" s="6">
        <v>23</v>
      </c>
      <c r="D38" s="14">
        <v>13</v>
      </c>
      <c r="E38" s="4">
        <v>28</v>
      </c>
      <c r="G38" t="s">
        <v>81</v>
      </c>
      <c r="H38" s="18" t="s">
        <v>54</v>
      </c>
      <c r="I38" s="18">
        <v>758.85925925925767</v>
      </c>
      <c r="J38" s="18">
        <v>2</v>
      </c>
      <c r="K38" s="18">
        <v>379.42962962962883</v>
      </c>
      <c r="L38" s="18">
        <v>11.97358578775126</v>
      </c>
      <c r="M38" s="18">
        <v>1.7347337115332372E-5</v>
      </c>
      <c r="N38" s="18">
        <v>3.0681002689768473</v>
      </c>
    </row>
    <row r="39" spans="2:14" x14ac:dyDescent="0.2">
      <c r="C39" s="6">
        <v>14</v>
      </c>
      <c r="D39" s="14">
        <v>16</v>
      </c>
      <c r="E39" s="4">
        <v>18</v>
      </c>
      <c r="G39" t="s">
        <v>85</v>
      </c>
      <c r="H39" s="18" t="s">
        <v>55</v>
      </c>
      <c r="I39" s="18">
        <v>614.45925925925985</v>
      </c>
      <c r="J39" s="18">
        <v>2</v>
      </c>
      <c r="K39" s="18">
        <v>307.22962962962993</v>
      </c>
      <c r="L39" s="18">
        <v>9.6951846657316594</v>
      </c>
      <c r="M39" s="18">
        <v>1.2122691027646807E-4</v>
      </c>
      <c r="N39" s="18">
        <v>3.0681002689768473</v>
      </c>
    </row>
    <row r="40" spans="2:14" x14ac:dyDescent="0.2">
      <c r="C40" s="6">
        <v>15</v>
      </c>
      <c r="D40" s="14">
        <v>12</v>
      </c>
      <c r="E40" s="4">
        <v>10</v>
      </c>
      <c r="H40" s="18" t="s">
        <v>56</v>
      </c>
      <c r="I40" s="18">
        <v>260.20740740740712</v>
      </c>
      <c r="J40" s="18">
        <v>4</v>
      </c>
      <c r="K40" s="18">
        <v>65.051851851851779</v>
      </c>
      <c r="L40" s="18">
        <v>2.0528284244974264</v>
      </c>
      <c r="M40" s="18">
        <v>9.0943289624725851E-2</v>
      </c>
      <c r="N40" s="18">
        <v>2.4435907805371895</v>
      </c>
    </row>
    <row r="41" spans="2:14" x14ac:dyDescent="0.2">
      <c r="C41" s="6">
        <v>22</v>
      </c>
      <c r="D41" s="14">
        <v>20</v>
      </c>
      <c r="E41" s="4">
        <v>22</v>
      </c>
      <c r="H41" s="18" t="s">
        <v>57</v>
      </c>
      <c r="I41" s="18">
        <v>3992.8</v>
      </c>
      <c r="J41" s="18">
        <v>126</v>
      </c>
      <c r="K41" s="18">
        <v>31.68888888888889</v>
      </c>
      <c r="L41" s="18"/>
      <c r="M41" s="18"/>
      <c r="N41" s="18"/>
    </row>
    <row r="42" spans="2:14" x14ac:dyDescent="0.2">
      <c r="C42" s="6">
        <v>21</v>
      </c>
      <c r="D42" s="14">
        <v>20</v>
      </c>
      <c r="E42" s="4">
        <v>20</v>
      </c>
      <c r="H42" s="18"/>
      <c r="I42" s="18"/>
      <c r="J42" s="18"/>
      <c r="K42" s="18"/>
      <c r="L42" s="18"/>
      <c r="M42" s="18"/>
      <c r="N42" s="18"/>
    </row>
    <row r="43" spans="2:14" ht="16" thickBot="1" x14ac:dyDescent="0.25">
      <c r="C43" s="6">
        <v>22</v>
      </c>
      <c r="D43" s="14">
        <v>27</v>
      </c>
      <c r="E43" s="4">
        <v>9</v>
      </c>
      <c r="H43" s="17" t="s">
        <v>25</v>
      </c>
      <c r="I43" s="17">
        <v>5626.3259259259248</v>
      </c>
      <c r="J43" s="17">
        <v>134</v>
      </c>
      <c r="K43" s="17"/>
      <c r="L43" s="17"/>
      <c r="M43" s="17"/>
      <c r="N43" s="17"/>
    </row>
    <row r="44" spans="2:14" x14ac:dyDescent="0.2">
      <c r="C44" s="6">
        <v>24</v>
      </c>
      <c r="D44" s="14">
        <v>24</v>
      </c>
      <c r="E44" s="4">
        <v>15</v>
      </c>
    </row>
    <row r="45" spans="2:14" x14ac:dyDescent="0.2">
      <c r="C45" s="6">
        <v>25</v>
      </c>
      <c r="D45" s="14">
        <v>22</v>
      </c>
      <c r="E45" s="4">
        <v>13</v>
      </c>
    </row>
    <row r="46" spans="2:14" x14ac:dyDescent="0.2">
      <c r="C46" s="6">
        <v>18</v>
      </c>
      <c r="D46" s="14">
        <v>26</v>
      </c>
      <c r="E46" s="4">
        <v>18</v>
      </c>
    </row>
    <row r="47" spans="2:14" x14ac:dyDescent="0.2">
      <c r="C47" s="3">
        <v>29</v>
      </c>
      <c r="D47" s="15">
        <v>24</v>
      </c>
      <c r="E47" s="1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3" zoomScale="130" zoomScaleNormal="130" zoomScalePageLayoutView="130" workbookViewId="0">
      <selection activeCell="F20" sqref="F20"/>
    </sheetView>
  </sheetViews>
  <sheetFormatPr baseColWidth="10" defaultColWidth="8.83203125" defaultRowHeight="15" x14ac:dyDescent="0.2"/>
  <cols>
    <col min="2" max="2" width="5.83203125" customWidth="1"/>
    <col min="6" max="6" width="7.5" customWidth="1"/>
    <col min="8" max="8" width="18.83203125" customWidth="1"/>
    <col min="12" max="12" width="12" bestFit="1" customWidth="1"/>
  </cols>
  <sheetData>
    <row r="1" spans="1:10" x14ac:dyDescent="0.2">
      <c r="A1" s="11" t="s">
        <v>12</v>
      </c>
      <c r="B1" s="11" t="s">
        <v>61</v>
      </c>
      <c r="C1" s="11" t="s">
        <v>62</v>
      </c>
      <c r="E1" t="s">
        <v>47</v>
      </c>
    </row>
    <row r="2" spans="1:10" x14ac:dyDescent="0.2">
      <c r="A2">
        <v>-1.9</v>
      </c>
      <c r="B2">
        <v>1</v>
      </c>
      <c r="C2">
        <f>_xlfn.NORM.S.INV(B2/31)</f>
        <v>-1.8485962885014084</v>
      </c>
      <c r="E2" t="s">
        <v>13</v>
      </c>
    </row>
    <row r="3" spans="1:10" x14ac:dyDescent="0.2">
      <c r="A3">
        <v>-1.7</v>
      </c>
      <c r="B3">
        <v>2</v>
      </c>
      <c r="C3">
        <f t="shared" ref="C3:C31" si="0">_xlfn.NORM.S.INV(B3/31)</f>
        <v>-1.5179291595942785</v>
      </c>
    </row>
    <row r="4" spans="1:10" x14ac:dyDescent="0.2">
      <c r="A4">
        <v>-1.3</v>
      </c>
      <c r="B4">
        <v>3</v>
      </c>
      <c r="C4">
        <f t="shared" si="0"/>
        <v>-1.3001534333634226</v>
      </c>
    </row>
    <row r="5" spans="1:10" x14ac:dyDescent="0.2">
      <c r="A5">
        <v>-1.2</v>
      </c>
      <c r="B5">
        <v>4</v>
      </c>
      <c r="C5">
        <f t="shared" si="0"/>
        <v>-1.1309776082451586</v>
      </c>
      <c r="E5" t="s">
        <v>64</v>
      </c>
    </row>
    <row r="6" spans="1:10" x14ac:dyDescent="0.2">
      <c r="A6">
        <v>-1.2</v>
      </c>
      <c r="B6">
        <v>5</v>
      </c>
      <c r="C6">
        <f t="shared" si="0"/>
        <v>-0.98916862734063549</v>
      </c>
      <c r="E6" s="21" t="s">
        <v>15</v>
      </c>
      <c r="F6" s="8">
        <v>30</v>
      </c>
      <c r="G6" s="8"/>
      <c r="H6" s="22" t="s">
        <v>14</v>
      </c>
      <c r="I6" s="8" t="s">
        <v>48</v>
      </c>
      <c r="J6" s="7"/>
    </row>
    <row r="7" spans="1:10" x14ac:dyDescent="0.2">
      <c r="A7">
        <v>-0.9</v>
      </c>
      <c r="B7">
        <v>6</v>
      </c>
      <c r="C7">
        <f t="shared" si="0"/>
        <v>-0.86489435868528253</v>
      </c>
      <c r="E7" s="23" t="s">
        <v>59</v>
      </c>
      <c r="F7" s="24" t="s">
        <v>58</v>
      </c>
      <c r="G7" s="5"/>
      <c r="H7" s="5" t="s">
        <v>70</v>
      </c>
      <c r="I7" s="5" t="s">
        <v>71</v>
      </c>
      <c r="J7" s="4"/>
    </row>
    <row r="8" spans="1:10" x14ac:dyDescent="0.2">
      <c r="A8">
        <v>-0.9</v>
      </c>
      <c r="B8">
        <v>7</v>
      </c>
      <c r="C8">
        <f t="shared" si="0"/>
        <v>-0.75272879425816996</v>
      </c>
      <c r="E8" s="6">
        <v>0</v>
      </c>
      <c r="F8" s="5">
        <f t="shared" ref="F8:F23" si="1">_xlfn.BINOM.DIST(E8,$F$6,0.5,1)</f>
        <v>9.3132257461547934E-10</v>
      </c>
      <c r="G8" s="5"/>
      <c r="H8" s="5" t="s">
        <v>72</v>
      </c>
      <c r="I8" s="5">
        <f>1-F17*2</f>
        <v>0.95722605474293232</v>
      </c>
      <c r="J8" s="4"/>
    </row>
    <row r="9" spans="1:10" x14ac:dyDescent="0.2">
      <c r="A9">
        <v>-0.9</v>
      </c>
      <c r="B9">
        <v>8</v>
      </c>
      <c r="C9">
        <f t="shared" si="0"/>
        <v>-0.64932391318646576</v>
      </c>
      <c r="E9" s="6">
        <v>1</v>
      </c>
      <c r="F9" s="5">
        <f t="shared" si="1"/>
        <v>2.8870999813079864E-8</v>
      </c>
      <c r="G9" s="5"/>
      <c r="H9" s="5"/>
      <c r="I9" s="5"/>
      <c r="J9" s="4"/>
    </row>
    <row r="10" spans="1:10" x14ac:dyDescent="0.2">
      <c r="A10">
        <v>-0.5</v>
      </c>
      <c r="B10">
        <v>9</v>
      </c>
      <c r="C10">
        <f t="shared" si="0"/>
        <v>-0.55244258464677432</v>
      </c>
      <c r="E10" s="6">
        <v>2</v>
      </c>
      <c r="F10" s="5">
        <f t="shared" si="1"/>
        <v>4.3399631977081267E-7</v>
      </c>
      <c r="G10" s="5"/>
      <c r="H10" s="5"/>
      <c r="I10" s="5"/>
      <c r="J10" s="4"/>
    </row>
    <row r="11" spans="1:10" x14ac:dyDescent="0.2">
      <c r="A11" s="10">
        <v>-0.4</v>
      </c>
      <c r="B11">
        <v>10</v>
      </c>
      <c r="C11">
        <f t="shared" si="0"/>
        <v>-0.46049453910311622</v>
      </c>
      <c r="E11" s="6">
        <v>3</v>
      </c>
      <c r="F11" s="5">
        <f t="shared" si="1"/>
        <v>4.2151659727096608E-6</v>
      </c>
      <c r="G11" s="5"/>
      <c r="H11" s="5"/>
      <c r="I11" s="5"/>
      <c r="J11" s="4"/>
    </row>
    <row r="12" spans="1:10" x14ac:dyDescent="0.2">
      <c r="A12" s="10">
        <v>-0.4</v>
      </c>
      <c r="B12">
        <v>11</v>
      </c>
      <c r="C12">
        <f t="shared" si="0"/>
        <v>-0.37228936046519101</v>
      </c>
      <c r="E12" s="6">
        <v>4</v>
      </c>
      <c r="F12" s="5">
        <f t="shared" si="1"/>
        <v>2.9738061130046844E-5</v>
      </c>
      <c r="G12" s="5"/>
      <c r="H12" s="5"/>
      <c r="I12" s="5"/>
      <c r="J12" s="4"/>
    </row>
    <row r="13" spans="1:10" x14ac:dyDescent="0.2">
      <c r="A13" s="10">
        <v>-0.3</v>
      </c>
      <c r="B13">
        <v>12</v>
      </c>
      <c r="C13">
        <f t="shared" si="0"/>
        <v>-0.28689391692303928</v>
      </c>
      <c r="E13" s="6">
        <v>5</v>
      </c>
      <c r="F13" s="5">
        <f t="shared" si="1"/>
        <v>1.6245711594820044E-4</v>
      </c>
      <c r="G13" s="5"/>
      <c r="H13" s="5"/>
      <c r="I13" s="5"/>
      <c r="J13" s="4"/>
    </row>
    <row r="14" spans="1:10" x14ac:dyDescent="0.2">
      <c r="A14" s="10">
        <v>0.5</v>
      </c>
      <c r="B14">
        <v>13</v>
      </c>
      <c r="C14">
        <f t="shared" si="0"/>
        <v>-0.20354423153248621</v>
      </c>
      <c r="E14" s="6">
        <v>6</v>
      </c>
      <c r="F14" s="5">
        <f t="shared" si="1"/>
        <v>7.1545317769050587E-4</v>
      </c>
      <c r="G14" s="5"/>
      <c r="H14" s="5"/>
      <c r="I14" s="5"/>
      <c r="J14" s="4"/>
    </row>
    <row r="15" spans="1:10" x14ac:dyDescent="0.2">
      <c r="A15" s="10">
        <v>0.5</v>
      </c>
      <c r="B15">
        <v>14</v>
      </c>
      <c r="C15">
        <f t="shared" si="0"/>
        <v>-0.12158738275048304</v>
      </c>
      <c r="E15" s="6">
        <v>7</v>
      </c>
      <c r="F15" s="5">
        <f t="shared" si="1"/>
        <v>2.611439675092698E-3</v>
      </c>
      <c r="G15" s="5"/>
      <c r="H15" s="5"/>
      <c r="I15" s="5"/>
      <c r="J15" s="4"/>
    </row>
    <row r="16" spans="1:10" x14ac:dyDescent="0.2">
      <c r="A16" s="10">
        <v>0.5</v>
      </c>
      <c r="B16">
        <v>15</v>
      </c>
      <c r="C16">
        <f t="shared" si="0"/>
        <v>-4.044050856564621E-2</v>
      </c>
      <c r="E16" s="6">
        <v>8</v>
      </c>
      <c r="F16" s="5">
        <f t="shared" si="1"/>
        <v>8.0624008551239985E-3</v>
      </c>
      <c r="G16" s="5"/>
      <c r="H16" s="5"/>
      <c r="I16" s="5"/>
      <c r="J16" s="4"/>
    </row>
    <row r="17" spans="1:10" x14ac:dyDescent="0.2">
      <c r="A17" s="10">
        <v>1</v>
      </c>
      <c r="B17">
        <v>16</v>
      </c>
      <c r="C17">
        <f t="shared" si="0"/>
        <v>4.044050856564621E-2</v>
      </c>
      <c r="E17" s="25">
        <v>9</v>
      </c>
      <c r="F17" s="26">
        <f t="shared" si="1"/>
        <v>2.1386972628533851E-2</v>
      </c>
      <c r="G17" s="26" t="s">
        <v>60</v>
      </c>
      <c r="H17" s="5"/>
      <c r="I17" s="5"/>
      <c r="J17" s="4"/>
    </row>
    <row r="18" spans="1:10" x14ac:dyDescent="0.2">
      <c r="A18" s="10">
        <v>1.2</v>
      </c>
      <c r="B18">
        <v>17</v>
      </c>
      <c r="C18">
        <f t="shared" si="0"/>
        <v>0.12158738275048291</v>
      </c>
      <c r="E18" s="6">
        <v>10</v>
      </c>
      <c r="F18" s="5">
        <f t="shared" si="1"/>
        <v>4.9368573352694511E-2</v>
      </c>
      <c r="G18" s="5"/>
      <c r="H18" s="5"/>
      <c r="I18" s="5"/>
      <c r="J18" s="4"/>
    </row>
    <row r="19" spans="1:10" x14ac:dyDescent="0.2">
      <c r="A19" s="10">
        <v>1.3</v>
      </c>
      <c r="B19">
        <v>18</v>
      </c>
      <c r="C19">
        <f t="shared" si="0"/>
        <v>0.20354423153248635</v>
      </c>
      <c r="E19" s="6">
        <v>11</v>
      </c>
      <c r="F19" s="5">
        <f t="shared" si="1"/>
        <v>0.10024421103298661</v>
      </c>
      <c r="G19" s="5"/>
      <c r="H19" s="5"/>
      <c r="I19" s="5"/>
      <c r="J19" s="4"/>
    </row>
    <row r="20" spans="1:10" x14ac:dyDescent="0.2">
      <c r="A20" s="10">
        <v>1.4</v>
      </c>
      <c r="B20">
        <v>19</v>
      </c>
      <c r="C20">
        <f t="shared" si="0"/>
        <v>0.28689391692303928</v>
      </c>
      <c r="E20" s="6">
        <v>12</v>
      </c>
      <c r="F20" s="5">
        <f t="shared" si="1"/>
        <v>0.18079730402678254</v>
      </c>
      <c r="G20" s="5"/>
      <c r="H20" s="5"/>
      <c r="I20" s="5"/>
      <c r="J20" s="4"/>
    </row>
    <row r="21" spans="1:10" x14ac:dyDescent="0.2">
      <c r="A21" s="10">
        <v>1.9</v>
      </c>
      <c r="B21">
        <v>20</v>
      </c>
      <c r="C21">
        <f t="shared" si="0"/>
        <v>0.37228936046519101</v>
      </c>
      <c r="E21" s="6">
        <v>13</v>
      </c>
      <c r="F21" s="5">
        <f t="shared" si="1"/>
        <v>0.29233235586434619</v>
      </c>
      <c r="G21" s="5"/>
      <c r="H21" s="5"/>
      <c r="I21" s="5"/>
      <c r="J21" s="4"/>
    </row>
    <row r="22" spans="1:10" x14ac:dyDescent="0.2">
      <c r="A22" s="10">
        <v>2.5</v>
      </c>
      <c r="B22">
        <v>21</v>
      </c>
      <c r="C22">
        <f t="shared" si="0"/>
        <v>0.460494539103116</v>
      </c>
      <c r="E22" s="6">
        <v>14</v>
      </c>
      <c r="F22" s="5">
        <f t="shared" si="1"/>
        <v>0.42776777595281623</v>
      </c>
      <c r="G22" s="5"/>
      <c r="H22" s="5"/>
      <c r="I22" s="5"/>
      <c r="J22" s="4"/>
    </row>
    <row r="23" spans="1:10" x14ac:dyDescent="0.2">
      <c r="A23">
        <v>2.7</v>
      </c>
      <c r="B23">
        <v>22</v>
      </c>
      <c r="C23">
        <f t="shared" si="0"/>
        <v>0.55244258464677454</v>
      </c>
      <c r="E23" s="3">
        <v>15</v>
      </c>
      <c r="F23" s="2">
        <f t="shared" si="1"/>
        <v>0.57223222404718377</v>
      </c>
      <c r="G23" s="2"/>
      <c r="H23" s="2"/>
      <c r="I23" s="2"/>
      <c r="J23" s="1"/>
    </row>
    <row r="24" spans="1:10" x14ac:dyDescent="0.2">
      <c r="A24">
        <v>3.3</v>
      </c>
      <c r="B24">
        <v>23</v>
      </c>
      <c r="C24">
        <f t="shared" si="0"/>
        <v>0.64932391318646576</v>
      </c>
    </row>
    <row r="25" spans="1:10" x14ac:dyDescent="0.2">
      <c r="A25">
        <v>3.6</v>
      </c>
      <c r="B25">
        <v>24</v>
      </c>
      <c r="C25">
        <f t="shared" si="0"/>
        <v>0.75272879425816996</v>
      </c>
    </row>
    <row r="26" spans="1:10" x14ac:dyDescent="0.2">
      <c r="A26">
        <v>3.7</v>
      </c>
      <c r="B26">
        <v>25</v>
      </c>
      <c r="C26">
        <f t="shared" si="0"/>
        <v>0.86489435868528353</v>
      </c>
      <c r="E26" t="s">
        <v>63</v>
      </c>
    </row>
    <row r="27" spans="1:10" x14ac:dyDescent="0.2">
      <c r="A27">
        <v>4.0999999999999996</v>
      </c>
      <c r="B27">
        <v>26</v>
      </c>
      <c r="C27">
        <f t="shared" si="0"/>
        <v>0.98916862734063549</v>
      </c>
      <c r="E27" s="9" t="s">
        <v>16</v>
      </c>
      <c r="F27" s="8">
        <f>AVERAGE(A2:A31)</f>
        <v>1.1433333333333335</v>
      </c>
      <c r="G27" s="8"/>
      <c r="H27" s="8"/>
      <c r="I27" s="8"/>
      <c r="J27" s="7"/>
    </row>
    <row r="28" spans="1:10" x14ac:dyDescent="0.2">
      <c r="A28">
        <v>4.2</v>
      </c>
      <c r="B28">
        <v>27</v>
      </c>
      <c r="C28">
        <f t="shared" si="0"/>
        <v>1.1309776082451586</v>
      </c>
      <c r="E28" s="6" t="s">
        <v>51</v>
      </c>
      <c r="F28" s="5">
        <f>_xlfn.STDEV.S(A2:A31)/SQRT(30)</f>
        <v>0.38939042645468236</v>
      </c>
      <c r="G28" s="5"/>
      <c r="H28" s="5"/>
      <c r="I28" s="5"/>
      <c r="J28" s="4"/>
    </row>
    <row r="29" spans="1:10" x14ac:dyDescent="0.2">
      <c r="A29">
        <v>4.3</v>
      </c>
      <c r="B29">
        <v>28</v>
      </c>
      <c r="C29">
        <f t="shared" si="0"/>
        <v>1.3001534333634226</v>
      </c>
      <c r="E29" s="6" t="s">
        <v>50</v>
      </c>
      <c r="F29" s="5">
        <f>F27-_xlfn.T.INV(0.975,29)*F28</f>
        <v>0.3469404907855228</v>
      </c>
      <c r="G29" s="5"/>
      <c r="H29" s="5"/>
      <c r="I29" s="5"/>
      <c r="J29" s="4"/>
    </row>
    <row r="30" spans="1:10" x14ac:dyDescent="0.2">
      <c r="A30">
        <v>4.3</v>
      </c>
      <c r="B30">
        <v>29</v>
      </c>
      <c r="C30">
        <f t="shared" si="0"/>
        <v>1.5179291595942783</v>
      </c>
      <c r="E30" s="6" t="s">
        <v>49</v>
      </c>
      <c r="F30" s="5">
        <f>F27+_xlfn.T.INV(0.975,29)*F28</f>
        <v>1.9397261758811442</v>
      </c>
      <c r="G30" s="5"/>
      <c r="H30" s="5"/>
      <c r="I30" s="5"/>
      <c r="J30" s="4"/>
    </row>
    <row r="31" spans="1:10" x14ac:dyDescent="0.2">
      <c r="A31">
        <v>4.9000000000000004</v>
      </c>
      <c r="B31">
        <v>30</v>
      </c>
      <c r="C31">
        <f t="shared" si="0"/>
        <v>1.8485962885014089</v>
      </c>
      <c r="E31" s="3" t="s">
        <v>52</v>
      </c>
      <c r="F31" s="2"/>
      <c r="G31" s="2"/>
      <c r="H31" s="2"/>
      <c r="I31" s="2"/>
      <c r="J31" s="1"/>
    </row>
  </sheetData>
  <sortState ref="A2:A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Caffeine sol</vt:lpstr>
      <vt:lpstr>PaperAirplane sol</vt:lpstr>
      <vt:lpstr>CI sol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Microsoft Office User</cp:lastModifiedBy>
  <dcterms:created xsi:type="dcterms:W3CDTF">2017-04-11T21:03:57Z</dcterms:created>
  <dcterms:modified xsi:type="dcterms:W3CDTF">2017-04-12T15:27:58Z</dcterms:modified>
</cp:coreProperties>
</file>