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Qifang/Dropbox (MIT)/SUTD_40.004_2017/STATS2015/Recitations/Recitation 4/"/>
    </mc:Choice>
  </mc:AlternateContent>
  <bookViews>
    <workbookView xWindow="7120" yWindow="460" windowWidth="18480" windowHeight="14120"/>
  </bookViews>
  <sheets>
    <sheet name="body temperature" sheetId="1" r:id="rId1"/>
    <sheet name="trainning tech.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F21" i="1"/>
  <c r="F23" i="1"/>
  <c r="G8" i="2"/>
  <c r="F3" i="2"/>
  <c r="F4" i="2"/>
  <c r="A25" i="2"/>
  <c r="A27" i="2"/>
  <c r="F8" i="2"/>
  <c r="A17" i="2"/>
  <c r="A19" i="2"/>
  <c r="I8" i="1"/>
  <c r="I7" i="1"/>
  <c r="I1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3" i="1"/>
  <c r="H8" i="1"/>
  <c r="H12" i="1"/>
  <c r="H7" i="1"/>
  <c r="I11" i="1"/>
  <c r="H11" i="1"/>
</calcChain>
</file>

<file path=xl/sharedStrings.xml><?xml version="1.0" encoding="utf-8"?>
<sst xmlns="http://schemas.openxmlformats.org/spreadsheetml/2006/main" count="55" uniqueCount="41">
  <si>
    <t>Temp (F)</t>
  </si>
  <si>
    <t>index</t>
  </si>
  <si>
    <t>Confidence interval</t>
  </si>
  <si>
    <t>lower limit</t>
  </si>
  <si>
    <t>upper limmit</t>
  </si>
  <si>
    <t>sample size</t>
  </si>
  <si>
    <t>sample mean</t>
  </si>
  <si>
    <t>alpha</t>
  </si>
  <si>
    <t>T-distribution C.I</t>
  </si>
  <si>
    <t>Normal C.I</t>
  </si>
  <si>
    <t>Notice how the C.I. are similar as the degrees of freedom is a large number</t>
  </si>
  <si>
    <t>sample std dev</t>
  </si>
  <si>
    <t>sample running time</t>
  </si>
  <si>
    <t>upper bound</t>
  </si>
  <si>
    <t>critical point of std normal</t>
  </si>
  <si>
    <t>Exercise 1: body temperature</t>
  </si>
  <si>
    <t>sort data, draw QQ plot</t>
  </si>
  <si>
    <t>compute C.I. using Normal and t-Distribution</t>
  </si>
  <si>
    <t>where is the True mean compared to the confidence interval?</t>
  </si>
  <si>
    <t xml:space="preserve">T_(1-alpha) </t>
  </si>
  <si>
    <t>(x bar - mu)/(s/sqrt(n))</t>
  </si>
  <si>
    <t>p-value calculation</t>
  </si>
  <si>
    <t>which is &lt; 0.01, therefore we can reject the null hypothesis</t>
  </si>
  <si>
    <t>μ&lt;μ0</t>
  </si>
  <si>
    <t>H1</t>
  </si>
  <si>
    <t>μ=μ0</t>
  </si>
  <si>
    <t>H0</t>
  </si>
  <si>
    <t>and conclude that the training did improve the running times</t>
  </si>
  <si>
    <t>If μ0=52</t>
  </si>
  <si>
    <t>If μ0=51.7</t>
  </si>
  <si>
    <t>Exercise 2: trainning technique</t>
  </si>
  <si>
    <t>Z_alpha/2 for 99%</t>
  </si>
  <si>
    <t>T_alpha/2 for 99%</t>
  </si>
  <si>
    <t>which is &gt; 0.01, therefore we cannot reject the null hypothesis, even though all data points are below 51.7!</t>
  </si>
  <si>
    <t>μ=98.6</t>
  </si>
  <si>
    <t>μ!=98.6</t>
  </si>
  <si>
    <t>If μ=98.6</t>
  </si>
  <si>
    <t>p-value really small, reject the null hypothesis</t>
  </si>
  <si>
    <t>One-sided Confidence interval. Use t-distribution because the population variance is unknown</t>
  </si>
  <si>
    <t>μ</t>
  </si>
  <si>
    <t>Hypothesis Testing (with t-distribution)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</si>
</sst>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00"/>
    <numFmt numFmtId="166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4"/>
      <color theme="5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2" fontId="0" fillId="0" borderId="0" xfId="4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0" xfId="0" applyFont="1" applyBorder="1"/>
    <xf numFmtId="0" fontId="0" fillId="0" borderId="0" xfId="0" applyBorder="1"/>
    <xf numFmtId="0" fontId="0" fillId="0" borderId="5" xfId="0" applyBorder="1"/>
    <xf numFmtId="165" fontId="0" fillId="0" borderId="4" xfId="0" applyNumberFormat="1" applyBorder="1"/>
    <xf numFmtId="11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9" fontId="0" fillId="0" borderId="5" xfId="0" applyNumberFormat="1" applyBorder="1"/>
    <xf numFmtId="166" fontId="3" fillId="2" borderId="0" xfId="1" applyNumberFormat="1" applyFont="1" applyFill="1" applyBorder="1"/>
    <xf numFmtId="165" fontId="0" fillId="0" borderId="0" xfId="0" applyNumberFormat="1" applyBorder="1"/>
    <xf numFmtId="166" fontId="0" fillId="0" borderId="0" xfId="0" applyNumberFormat="1" applyBorder="1"/>
    <xf numFmtId="166" fontId="3" fillId="2" borderId="7" xfId="1" applyNumberFormat="1" applyFont="1" applyFill="1" applyBorder="1"/>
    <xf numFmtId="165" fontId="0" fillId="0" borderId="7" xfId="0" applyNumberFormat="1" applyBorder="1"/>
    <xf numFmtId="0" fontId="3" fillId="0" borderId="1" xfId="0" applyFont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center"/>
    </xf>
  </cellXfs>
  <cellStyles count="5">
    <cellStyle name="Comma" xfId="1" builtinId="3"/>
    <cellStyle name="Followed Hyperlink" xfId="3" builtinId="9" hidden="1"/>
    <cellStyle name="Hyperlink" xfId="2" builtinId="8" hidden="1"/>
    <cellStyle name="Normal" xfId="0" builtinId="0"/>
    <cellStyle name="Percent" xfId="4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Q-Q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'body temperature'!$B$3:$B$132</c:f>
              <c:numCache>
                <c:formatCode>General</c:formatCode>
                <c:ptCount val="130"/>
                <c:pt idx="0">
                  <c:v>-2.425978479480953</c:v>
                </c:pt>
                <c:pt idx="1">
                  <c:v>-2.163088789880999</c:v>
                </c:pt>
                <c:pt idx="2">
                  <c:v>-1.997217814045193</c:v>
                </c:pt>
                <c:pt idx="3">
                  <c:v>-1.872997702230869</c:v>
                </c:pt>
                <c:pt idx="4">
                  <c:v>-1.77235360650087</c:v>
                </c:pt>
                <c:pt idx="5">
                  <c:v>-1.687001552501609</c:v>
                </c:pt>
                <c:pt idx="6">
                  <c:v>-1.612421593855674</c:v>
                </c:pt>
                <c:pt idx="7">
                  <c:v>-1.545864049227724</c:v>
                </c:pt>
                <c:pt idx="8">
                  <c:v>-1.485525853038431</c:v>
                </c:pt>
                <c:pt idx="9">
                  <c:v>-1.430157724800331</c:v>
                </c:pt>
                <c:pt idx="10">
                  <c:v>-1.378856730654066</c:v>
                </c:pt>
                <c:pt idx="11">
                  <c:v>-1.3309480449866</c:v>
                </c:pt>
                <c:pt idx="12">
                  <c:v>-1.285913411855796</c:v>
                </c:pt>
                <c:pt idx="13">
                  <c:v>-1.243345734027146</c:v>
                </c:pt>
                <c:pt idx="14">
                  <c:v>-1.20291908641851</c:v>
                </c:pt>
                <c:pt idx="15">
                  <c:v>-1.164368248831212</c:v>
                </c:pt>
                <c:pt idx="16">
                  <c:v>-1.127474337322982</c:v>
                </c:pt>
                <c:pt idx="17">
                  <c:v>-1.092054469467343</c:v>
                </c:pt>
                <c:pt idx="18">
                  <c:v>-1.05795417242426</c:v>
                </c:pt>
                <c:pt idx="19">
                  <c:v>-1.025041701446368</c:v>
                </c:pt>
                <c:pt idx="20">
                  <c:v>-0.993203717604818</c:v>
                </c:pt>
                <c:pt idx="21">
                  <c:v>-0.962341950966568</c:v>
                </c:pt>
                <c:pt idx="22">
                  <c:v>-0.932370590383431</c:v>
                </c:pt>
                <c:pt idx="23">
                  <c:v>-0.903214217226934</c:v>
                </c:pt>
                <c:pt idx="24">
                  <c:v>-0.874806151947971</c:v>
                </c:pt>
                <c:pt idx="25">
                  <c:v>-0.847087117877648</c:v>
                </c:pt>
                <c:pt idx="26">
                  <c:v>-0.820004151606573</c:v>
                </c:pt>
                <c:pt idx="27">
                  <c:v>-0.793509707028373</c:v>
                </c:pt>
                <c:pt idx="28">
                  <c:v>-0.767560912953982</c:v>
                </c:pt>
                <c:pt idx="29">
                  <c:v>-0.742118953586068</c:v>
                </c:pt>
                <c:pt idx="30">
                  <c:v>-0.717148548092433</c:v>
                </c:pt>
                <c:pt idx="31">
                  <c:v>-0.692617510722309</c:v>
                </c:pt>
                <c:pt idx="32">
                  <c:v>-0.668496376848144</c:v>
                </c:pt>
                <c:pt idx="33">
                  <c:v>-0.644758083324818</c:v>
                </c:pt>
                <c:pt idx="34">
                  <c:v>-0.621377693878091</c:v>
                </c:pt>
                <c:pt idx="35">
                  <c:v>-0.59833216203753</c:v>
                </c:pt>
                <c:pt idx="36">
                  <c:v>-0.575600125542116</c:v>
                </c:pt>
                <c:pt idx="37">
                  <c:v>-0.553161727262012</c:v>
                </c:pt>
                <c:pt idx="38">
                  <c:v>-0.530998458566338</c:v>
                </c:pt>
                <c:pt idx="39">
                  <c:v>-0.50909302177584</c:v>
                </c:pt>
                <c:pt idx="40">
                  <c:v>-0.487429208910086</c:v>
                </c:pt>
                <c:pt idx="41">
                  <c:v>-0.465991794400847</c:v>
                </c:pt>
                <c:pt idx="42">
                  <c:v>-0.444766439819413</c:v>
                </c:pt>
                <c:pt idx="43">
                  <c:v>-0.423739608973344</c:v>
                </c:pt>
                <c:pt idx="44">
                  <c:v>-0.402898491981176</c:v>
                </c:pt>
                <c:pt idx="45">
                  <c:v>-0.382230937142584</c:v>
                </c:pt>
                <c:pt idx="46">
                  <c:v>-0.361725389594932</c:v>
                </c:pt>
                <c:pt idx="47">
                  <c:v>-0.341370835891513</c:v>
                </c:pt>
                <c:pt idx="48">
                  <c:v>-0.321156753757579</c:v>
                </c:pt>
                <c:pt idx="49">
                  <c:v>-0.301073066381545</c:v>
                </c:pt>
                <c:pt idx="50">
                  <c:v>-0.281110100684088</c:v>
                </c:pt>
                <c:pt idx="51">
                  <c:v>-0.261258549079806</c:v>
                </c:pt>
                <c:pt idx="52">
                  <c:v>-0.241509434307107</c:v>
                </c:pt>
                <c:pt idx="53">
                  <c:v>-0.221854076953632</c:v>
                </c:pt>
                <c:pt idx="54">
                  <c:v>-0.202284065348496</c:v>
                </c:pt>
                <c:pt idx="55">
                  <c:v>-0.182791227529924</c:v>
                </c:pt>
                <c:pt idx="56">
                  <c:v>-0.163367605028728</c:v>
                </c:pt>
                <c:pt idx="57">
                  <c:v>-0.144005428235051</c:v>
                </c:pt>
                <c:pt idx="58">
                  <c:v>-0.124697093138829</c:v>
                </c:pt>
                <c:pt idx="59">
                  <c:v>-0.105435139253849</c:v>
                </c:pt>
                <c:pt idx="60">
                  <c:v>-0.0862122285517013</c:v>
                </c:pt>
                <c:pt idx="61">
                  <c:v>-0.0670211252456348</c:v>
                </c:pt>
                <c:pt idx="62">
                  <c:v>-0.0478546762756624</c:v>
                </c:pt>
                <c:pt idx="63">
                  <c:v>-0.0287057923554991</c:v>
                </c:pt>
                <c:pt idx="64">
                  <c:v>-0.00956742944918926</c:v>
                </c:pt>
                <c:pt idx="65">
                  <c:v>0.00956742944918912</c:v>
                </c:pt>
                <c:pt idx="66">
                  <c:v>0.028705792355499</c:v>
                </c:pt>
                <c:pt idx="67">
                  <c:v>0.0478546762756624</c:v>
                </c:pt>
                <c:pt idx="68">
                  <c:v>0.0670211252456348</c:v>
                </c:pt>
                <c:pt idx="69">
                  <c:v>0.0862122285517013</c:v>
                </c:pt>
                <c:pt idx="70">
                  <c:v>0.105435139253849</c:v>
                </c:pt>
                <c:pt idx="71">
                  <c:v>0.124697093138829</c:v>
                </c:pt>
                <c:pt idx="72">
                  <c:v>0.144005428235051</c:v>
                </c:pt>
                <c:pt idx="73">
                  <c:v>0.163367605028728</c:v>
                </c:pt>
                <c:pt idx="74">
                  <c:v>0.182791227529924</c:v>
                </c:pt>
                <c:pt idx="75">
                  <c:v>0.202284065348496</c:v>
                </c:pt>
                <c:pt idx="76">
                  <c:v>0.221854076953632</c:v>
                </c:pt>
                <c:pt idx="77">
                  <c:v>0.241509434307107</c:v>
                </c:pt>
                <c:pt idx="78">
                  <c:v>0.261258549079806</c:v>
                </c:pt>
                <c:pt idx="79">
                  <c:v>0.281110100684088</c:v>
                </c:pt>
                <c:pt idx="80">
                  <c:v>0.301073066381545</c:v>
                </c:pt>
                <c:pt idx="81">
                  <c:v>0.321156753757579</c:v>
                </c:pt>
                <c:pt idx="82">
                  <c:v>0.341370835891513</c:v>
                </c:pt>
                <c:pt idx="83">
                  <c:v>0.361725389594931</c:v>
                </c:pt>
                <c:pt idx="84">
                  <c:v>0.382230937142584</c:v>
                </c:pt>
                <c:pt idx="85">
                  <c:v>0.402898491981176</c:v>
                </c:pt>
                <c:pt idx="86">
                  <c:v>0.423739608973344</c:v>
                </c:pt>
                <c:pt idx="87">
                  <c:v>0.444766439819413</c:v>
                </c:pt>
                <c:pt idx="88">
                  <c:v>0.465991794400847</c:v>
                </c:pt>
                <c:pt idx="89">
                  <c:v>0.487429208910086</c:v>
                </c:pt>
                <c:pt idx="90">
                  <c:v>0.50909302177584</c:v>
                </c:pt>
                <c:pt idx="91">
                  <c:v>0.530998458566338</c:v>
                </c:pt>
                <c:pt idx="92">
                  <c:v>0.553161727262012</c:v>
                </c:pt>
                <c:pt idx="93">
                  <c:v>0.575600125542116</c:v>
                </c:pt>
                <c:pt idx="94">
                  <c:v>0.59833216203753</c:v>
                </c:pt>
                <c:pt idx="95">
                  <c:v>0.621377693878091</c:v>
                </c:pt>
                <c:pt idx="96">
                  <c:v>0.644758083324818</c:v>
                </c:pt>
                <c:pt idx="97">
                  <c:v>0.668496376848144</c:v>
                </c:pt>
                <c:pt idx="98">
                  <c:v>0.692617510722309</c:v>
                </c:pt>
                <c:pt idx="99">
                  <c:v>0.717148548092433</c:v>
                </c:pt>
                <c:pt idx="100">
                  <c:v>0.742118953586068</c:v>
                </c:pt>
                <c:pt idx="101">
                  <c:v>0.767560912953982</c:v>
                </c:pt>
                <c:pt idx="102">
                  <c:v>0.793509707028373</c:v>
                </c:pt>
                <c:pt idx="103">
                  <c:v>0.820004151606573</c:v>
                </c:pt>
                <c:pt idx="104">
                  <c:v>0.847087117877648</c:v>
                </c:pt>
                <c:pt idx="105">
                  <c:v>0.874806151947971</c:v>
                </c:pt>
                <c:pt idx="106">
                  <c:v>0.903214217226934</c:v>
                </c:pt>
                <c:pt idx="107">
                  <c:v>0.932370590383431</c:v>
                </c:pt>
                <c:pt idx="108">
                  <c:v>0.962341950966569</c:v>
                </c:pt>
                <c:pt idx="109">
                  <c:v>0.993203717604818</c:v>
                </c:pt>
                <c:pt idx="110">
                  <c:v>1.025041701446368</c:v>
                </c:pt>
                <c:pt idx="111">
                  <c:v>1.05795417242426</c:v>
                </c:pt>
                <c:pt idx="112">
                  <c:v>1.092054469467343</c:v>
                </c:pt>
                <c:pt idx="113">
                  <c:v>1.127474337322982</c:v>
                </c:pt>
                <c:pt idx="114">
                  <c:v>1.164368248831212</c:v>
                </c:pt>
                <c:pt idx="115">
                  <c:v>1.20291908641851</c:v>
                </c:pt>
                <c:pt idx="116">
                  <c:v>1.243345734027146</c:v>
                </c:pt>
                <c:pt idx="117">
                  <c:v>1.285913411855797</c:v>
                </c:pt>
                <c:pt idx="118">
                  <c:v>1.3309480449866</c:v>
                </c:pt>
                <c:pt idx="119">
                  <c:v>1.378856730654066</c:v>
                </c:pt>
                <c:pt idx="120">
                  <c:v>1.430157724800331</c:v>
                </c:pt>
                <c:pt idx="121">
                  <c:v>1.485525853038432</c:v>
                </c:pt>
                <c:pt idx="122">
                  <c:v>1.545864049227724</c:v>
                </c:pt>
                <c:pt idx="123">
                  <c:v>1.612421593855674</c:v>
                </c:pt>
                <c:pt idx="124">
                  <c:v>1.687001552501609</c:v>
                </c:pt>
                <c:pt idx="125">
                  <c:v>1.77235360650087</c:v>
                </c:pt>
                <c:pt idx="126">
                  <c:v>1.872997702230868</c:v>
                </c:pt>
                <c:pt idx="127">
                  <c:v>1.997217814045193</c:v>
                </c:pt>
                <c:pt idx="128">
                  <c:v>2.163088789880999</c:v>
                </c:pt>
                <c:pt idx="129">
                  <c:v>2.425978479480952</c:v>
                </c:pt>
              </c:numCache>
            </c:numRef>
          </c:xVal>
          <c:yVal>
            <c:numRef>
              <c:f>'body temperature'!$C$3:$C$132</c:f>
              <c:numCache>
                <c:formatCode>General</c:formatCode>
                <c:ptCount val="130"/>
                <c:pt idx="0">
                  <c:v>96.3</c:v>
                </c:pt>
                <c:pt idx="1">
                  <c:v>96.4</c:v>
                </c:pt>
                <c:pt idx="2">
                  <c:v>96.7</c:v>
                </c:pt>
                <c:pt idx="3">
                  <c:v>96.7</c:v>
                </c:pt>
                <c:pt idx="4">
                  <c:v>96.8</c:v>
                </c:pt>
                <c:pt idx="5">
                  <c:v>96.9</c:v>
                </c:pt>
                <c:pt idx="6">
                  <c:v>97.0</c:v>
                </c:pt>
                <c:pt idx="7">
                  <c:v>97.1</c:v>
                </c:pt>
                <c:pt idx="8">
                  <c:v>97.1</c:v>
                </c:pt>
                <c:pt idx="9">
                  <c:v>97.1</c:v>
                </c:pt>
                <c:pt idx="10">
                  <c:v>97.2</c:v>
                </c:pt>
                <c:pt idx="11">
                  <c:v>97.2</c:v>
                </c:pt>
                <c:pt idx="12">
                  <c:v>97.2</c:v>
                </c:pt>
                <c:pt idx="13">
                  <c:v>97.3</c:v>
                </c:pt>
                <c:pt idx="14">
                  <c:v>97.4</c:v>
                </c:pt>
                <c:pt idx="15">
                  <c:v>97.4</c:v>
                </c:pt>
                <c:pt idx="16">
                  <c:v>97.4</c:v>
                </c:pt>
                <c:pt idx="17">
                  <c:v>97.4</c:v>
                </c:pt>
                <c:pt idx="18">
                  <c:v>97.4</c:v>
                </c:pt>
                <c:pt idx="19">
                  <c:v>97.5</c:v>
                </c:pt>
                <c:pt idx="20">
                  <c:v>97.5</c:v>
                </c:pt>
                <c:pt idx="21">
                  <c:v>97.6</c:v>
                </c:pt>
                <c:pt idx="22">
                  <c:v>97.6</c:v>
                </c:pt>
                <c:pt idx="23">
                  <c:v>97.6</c:v>
                </c:pt>
                <c:pt idx="24">
                  <c:v>97.6</c:v>
                </c:pt>
                <c:pt idx="25">
                  <c:v>97.7</c:v>
                </c:pt>
                <c:pt idx="26">
                  <c:v>97.7</c:v>
                </c:pt>
                <c:pt idx="27">
                  <c:v>97.7</c:v>
                </c:pt>
                <c:pt idx="28">
                  <c:v>97.8</c:v>
                </c:pt>
                <c:pt idx="29">
                  <c:v>97.8</c:v>
                </c:pt>
                <c:pt idx="30">
                  <c:v>97.8</c:v>
                </c:pt>
                <c:pt idx="31">
                  <c:v>97.8</c:v>
                </c:pt>
                <c:pt idx="32">
                  <c:v>97.8</c:v>
                </c:pt>
                <c:pt idx="33">
                  <c:v>97.8</c:v>
                </c:pt>
                <c:pt idx="34">
                  <c:v>97.8</c:v>
                </c:pt>
                <c:pt idx="35">
                  <c:v>97.9</c:v>
                </c:pt>
                <c:pt idx="36">
                  <c:v>97.9</c:v>
                </c:pt>
                <c:pt idx="37">
                  <c:v>97.9</c:v>
                </c:pt>
                <c:pt idx="38">
                  <c:v>97.9</c:v>
                </c:pt>
                <c:pt idx="39">
                  <c:v>97.9</c:v>
                </c:pt>
                <c:pt idx="40">
                  <c:v>98.0</c:v>
                </c:pt>
                <c:pt idx="41">
                  <c:v>98.0</c:v>
                </c:pt>
                <c:pt idx="42">
                  <c:v>98.0</c:v>
                </c:pt>
                <c:pt idx="43">
                  <c:v>98.0</c:v>
                </c:pt>
                <c:pt idx="44">
                  <c:v>98.0</c:v>
                </c:pt>
                <c:pt idx="45">
                  <c:v>98.0</c:v>
                </c:pt>
                <c:pt idx="46">
                  <c:v>98.0</c:v>
                </c:pt>
                <c:pt idx="47">
                  <c:v>98.0</c:v>
                </c:pt>
                <c:pt idx="48">
                  <c:v>98.0</c:v>
                </c:pt>
                <c:pt idx="49">
                  <c:v>98.0</c:v>
                </c:pt>
                <c:pt idx="50">
                  <c:v>98.0</c:v>
                </c:pt>
                <c:pt idx="51">
                  <c:v>98.1</c:v>
                </c:pt>
                <c:pt idx="52">
                  <c:v>98.1</c:v>
                </c:pt>
                <c:pt idx="53">
                  <c:v>98.1</c:v>
                </c:pt>
                <c:pt idx="54">
                  <c:v>98.2</c:v>
                </c:pt>
                <c:pt idx="55">
                  <c:v>98.2</c:v>
                </c:pt>
                <c:pt idx="56">
                  <c:v>98.2</c:v>
                </c:pt>
                <c:pt idx="57">
                  <c:v>98.2</c:v>
                </c:pt>
                <c:pt idx="58">
                  <c:v>98.2</c:v>
                </c:pt>
                <c:pt idx="59">
                  <c:v>98.2</c:v>
                </c:pt>
                <c:pt idx="60">
                  <c:v>98.2</c:v>
                </c:pt>
                <c:pt idx="61">
                  <c:v>98.2</c:v>
                </c:pt>
                <c:pt idx="62">
                  <c:v>98.2</c:v>
                </c:pt>
                <c:pt idx="63">
                  <c:v>98.2</c:v>
                </c:pt>
                <c:pt idx="64">
                  <c:v>98.3</c:v>
                </c:pt>
                <c:pt idx="65">
                  <c:v>98.3</c:v>
                </c:pt>
                <c:pt idx="66">
                  <c:v>98.3</c:v>
                </c:pt>
                <c:pt idx="67">
                  <c:v>98.3</c:v>
                </c:pt>
                <c:pt idx="68">
                  <c:v>98.3</c:v>
                </c:pt>
                <c:pt idx="69">
                  <c:v>98.4</c:v>
                </c:pt>
                <c:pt idx="70">
                  <c:v>98.4</c:v>
                </c:pt>
                <c:pt idx="71">
                  <c:v>98.4</c:v>
                </c:pt>
                <c:pt idx="72">
                  <c:v>98.4</c:v>
                </c:pt>
                <c:pt idx="73">
                  <c:v>98.4</c:v>
                </c:pt>
                <c:pt idx="74">
                  <c:v>98.4</c:v>
                </c:pt>
                <c:pt idx="75">
                  <c:v>98.4</c:v>
                </c:pt>
                <c:pt idx="76">
                  <c:v>98.4</c:v>
                </c:pt>
                <c:pt idx="77">
                  <c:v>98.4</c:v>
                </c:pt>
                <c:pt idx="78">
                  <c:v>98.5</c:v>
                </c:pt>
                <c:pt idx="79">
                  <c:v>98.5</c:v>
                </c:pt>
                <c:pt idx="80">
                  <c:v>98.5</c:v>
                </c:pt>
                <c:pt idx="81">
                  <c:v>98.6</c:v>
                </c:pt>
                <c:pt idx="82">
                  <c:v>98.6</c:v>
                </c:pt>
                <c:pt idx="83">
                  <c:v>98.6</c:v>
                </c:pt>
                <c:pt idx="84">
                  <c:v>98.6</c:v>
                </c:pt>
                <c:pt idx="85">
                  <c:v>98.6</c:v>
                </c:pt>
                <c:pt idx="86">
                  <c:v>98.6</c:v>
                </c:pt>
                <c:pt idx="87">
                  <c:v>98.6</c:v>
                </c:pt>
                <c:pt idx="88">
                  <c:v>98.6</c:v>
                </c:pt>
                <c:pt idx="89">
                  <c:v>98.6</c:v>
                </c:pt>
                <c:pt idx="90">
                  <c:v>98.6</c:v>
                </c:pt>
                <c:pt idx="91">
                  <c:v>98.7</c:v>
                </c:pt>
                <c:pt idx="92">
                  <c:v>98.7</c:v>
                </c:pt>
                <c:pt idx="93">
                  <c:v>98.7</c:v>
                </c:pt>
                <c:pt idx="94">
                  <c:v>98.7</c:v>
                </c:pt>
                <c:pt idx="95">
                  <c:v>98.7</c:v>
                </c:pt>
                <c:pt idx="96">
                  <c:v>98.7</c:v>
                </c:pt>
                <c:pt idx="97">
                  <c:v>98.7</c:v>
                </c:pt>
                <c:pt idx="98">
                  <c:v>98.7</c:v>
                </c:pt>
                <c:pt idx="99">
                  <c:v>98.8</c:v>
                </c:pt>
                <c:pt idx="100">
                  <c:v>98.8</c:v>
                </c:pt>
                <c:pt idx="101">
                  <c:v>98.8</c:v>
                </c:pt>
                <c:pt idx="102">
                  <c:v>98.8</c:v>
                </c:pt>
                <c:pt idx="103">
                  <c:v>98.8</c:v>
                </c:pt>
                <c:pt idx="104">
                  <c:v>98.8</c:v>
                </c:pt>
                <c:pt idx="105">
                  <c:v>98.8</c:v>
                </c:pt>
                <c:pt idx="106">
                  <c:v>98.8</c:v>
                </c:pt>
                <c:pt idx="107">
                  <c:v>98.8</c:v>
                </c:pt>
                <c:pt idx="108">
                  <c:v>98.8</c:v>
                </c:pt>
                <c:pt idx="109">
                  <c:v>98.9</c:v>
                </c:pt>
                <c:pt idx="110">
                  <c:v>98.9</c:v>
                </c:pt>
                <c:pt idx="111">
                  <c:v>99.0</c:v>
                </c:pt>
                <c:pt idx="112">
                  <c:v>99.0</c:v>
                </c:pt>
                <c:pt idx="113">
                  <c:v>99.0</c:v>
                </c:pt>
                <c:pt idx="114">
                  <c:v>99.0</c:v>
                </c:pt>
                <c:pt idx="115">
                  <c:v>99.0</c:v>
                </c:pt>
                <c:pt idx="116">
                  <c:v>99.1</c:v>
                </c:pt>
                <c:pt idx="117">
                  <c:v>99.1</c:v>
                </c:pt>
                <c:pt idx="118">
                  <c:v>99.1</c:v>
                </c:pt>
                <c:pt idx="119">
                  <c:v>99.2</c:v>
                </c:pt>
                <c:pt idx="120">
                  <c:v>99.2</c:v>
                </c:pt>
                <c:pt idx="121">
                  <c:v>99.2</c:v>
                </c:pt>
                <c:pt idx="122">
                  <c:v>99.3</c:v>
                </c:pt>
                <c:pt idx="123">
                  <c:v>99.3</c:v>
                </c:pt>
                <c:pt idx="124">
                  <c:v>99.4</c:v>
                </c:pt>
                <c:pt idx="125">
                  <c:v>99.4</c:v>
                </c:pt>
                <c:pt idx="126">
                  <c:v>99.5</c:v>
                </c:pt>
                <c:pt idx="127">
                  <c:v>99.9</c:v>
                </c:pt>
                <c:pt idx="128">
                  <c:v>100.0</c:v>
                </c:pt>
                <c:pt idx="129">
                  <c:v>100.8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485776"/>
        <c:axId val="-2085169696"/>
      </c:scatterChart>
      <c:valAx>
        <c:axId val="-211648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5169696"/>
        <c:crosses val="autoZero"/>
        <c:crossBetween val="midCat"/>
      </c:valAx>
      <c:valAx>
        <c:axId val="-208516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485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197554</xdr:colOff>
      <xdr:row>25</xdr:row>
      <xdr:rowOff>62440</xdr:rowOff>
    </xdr:from>
    <xdr:to>
      <xdr:col>16</xdr:col>
      <xdr:colOff>197554</xdr:colOff>
      <xdr:row>46</xdr:row>
      <xdr:rowOff>70556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zoomScale="90" zoomScaleNormal="90" zoomScalePageLayoutView="90" workbookViewId="0">
      <selection activeCell="I15" sqref="I15"/>
    </sheetView>
  </sheetViews>
  <sheetFormatPr baseColWidth="10" defaultColWidth="8.83203125" defaultRowHeight="15" x14ac:dyDescent="0.2"/>
  <cols>
    <col min="2" max="2" width="24.83203125" customWidth="1"/>
    <col min="3" max="3" width="13.1640625" customWidth="1"/>
    <col min="11" max="11" width="6.1640625" bestFit="1" customWidth="1"/>
    <col min="12" max="12" width="6.1640625" customWidth="1"/>
  </cols>
  <sheetData>
    <row r="1" spans="1:18" ht="20" thickBot="1" x14ac:dyDescent="0.3">
      <c r="A1" s="7" t="s">
        <v>15</v>
      </c>
    </row>
    <row r="2" spans="1:18" ht="19" x14ac:dyDescent="0.25">
      <c r="A2" t="s">
        <v>1</v>
      </c>
      <c r="B2" t="s">
        <v>14</v>
      </c>
      <c r="C2" t="s">
        <v>0</v>
      </c>
      <c r="F2" s="27" t="s">
        <v>2</v>
      </c>
      <c r="G2" s="9"/>
      <c r="H2" s="9"/>
      <c r="I2" s="9"/>
      <c r="J2" s="9"/>
      <c r="K2" s="9"/>
      <c r="L2" s="10"/>
      <c r="N2" s="4">
        <v>1</v>
      </c>
      <c r="O2" s="4" t="s">
        <v>16</v>
      </c>
      <c r="P2" s="4"/>
      <c r="Q2" s="4"/>
      <c r="R2" s="4"/>
    </row>
    <row r="3" spans="1:18" ht="19" x14ac:dyDescent="0.25">
      <c r="A3">
        <v>1</v>
      </c>
      <c r="B3">
        <f>_xlfn.NORM.S.INV(A3/131)</f>
        <v>-2.4259784794809534</v>
      </c>
      <c r="C3">
        <v>96.3</v>
      </c>
      <c r="F3" s="11" t="s">
        <v>6</v>
      </c>
      <c r="G3" s="13"/>
      <c r="H3" s="13">
        <f>AVERAGE(C3:C132)</f>
        <v>98.249230769230763</v>
      </c>
      <c r="I3" s="13"/>
      <c r="J3" s="13"/>
      <c r="K3" s="13"/>
      <c r="L3" s="14"/>
      <c r="N3" s="4">
        <v>2</v>
      </c>
      <c r="O3" s="4" t="s">
        <v>17</v>
      </c>
      <c r="P3" s="4"/>
      <c r="Q3" s="4"/>
      <c r="R3" s="4"/>
    </row>
    <row r="4" spans="1:18" ht="19" x14ac:dyDescent="0.25">
      <c r="A4">
        <v>2</v>
      </c>
      <c r="B4">
        <f t="shared" ref="B4:B67" si="0">_xlfn.NORM.S.INV(A4/131)</f>
        <v>-2.163088789880999</v>
      </c>
      <c r="C4">
        <v>96.4</v>
      </c>
      <c r="F4" s="11" t="s">
        <v>11</v>
      </c>
      <c r="G4" s="13"/>
      <c r="H4" s="13">
        <f>_xlfn.STDEV.S(C3:C132)</f>
        <v>0.73318315803894529</v>
      </c>
      <c r="I4" s="13"/>
      <c r="J4" s="13"/>
      <c r="K4" s="13"/>
      <c r="L4" s="14"/>
      <c r="N4" s="4">
        <v>3</v>
      </c>
      <c r="O4" s="4" t="s">
        <v>18</v>
      </c>
      <c r="P4" s="4"/>
      <c r="Q4" s="4"/>
      <c r="R4" s="4"/>
    </row>
    <row r="5" spans="1:18" x14ac:dyDescent="0.2">
      <c r="A5">
        <v>3</v>
      </c>
      <c r="B5">
        <f t="shared" si="0"/>
        <v>-1.9972178140451933</v>
      </c>
      <c r="C5">
        <v>96.7</v>
      </c>
      <c r="F5" s="11" t="s">
        <v>5</v>
      </c>
      <c r="G5" s="13"/>
      <c r="H5" s="13">
        <f>COUNT(C3:C132)</f>
        <v>130</v>
      </c>
      <c r="I5" s="13"/>
      <c r="J5" s="13"/>
      <c r="K5" s="13"/>
      <c r="L5" s="14"/>
    </row>
    <row r="6" spans="1:18" x14ac:dyDescent="0.2">
      <c r="A6">
        <v>4</v>
      </c>
      <c r="B6">
        <f t="shared" si="0"/>
        <v>-1.872997702230869</v>
      </c>
      <c r="C6">
        <v>96.7</v>
      </c>
      <c r="F6" s="20" t="s">
        <v>9</v>
      </c>
      <c r="G6" s="13"/>
      <c r="H6" s="13"/>
      <c r="I6" s="13" t="s">
        <v>31</v>
      </c>
      <c r="J6" s="13"/>
      <c r="K6" s="13" t="s">
        <v>7</v>
      </c>
      <c r="L6" s="21">
        <v>0.01</v>
      </c>
    </row>
    <row r="7" spans="1:18" x14ac:dyDescent="0.2">
      <c r="A7">
        <v>5</v>
      </c>
      <c r="B7">
        <f t="shared" si="0"/>
        <v>-1.7723536065008698</v>
      </c>
      <c r="C7">
        <v>96.8</v>
      </c>
      <c r="F7" s="11" t="s">
        <v>3</v>
      </c>
      <c r="G7" s="13"/>
      <c r="H7" s="22">
        <f>$H$3-I7*$H$4/SQRT($H$5)</f>
        <v>98.083593567992096</v>
      </c>
      <c r="I7" s="23">
        <f>_xlfn.NORM.S.INV(1-$L$6/2)</f>
        <v>2.5758293035488999</v>
      </c>
      <c r="J7" s="13"/>
      <c r="K7" s="13"/>
      <c r="L7" s="14"/>
    </row>
    <row r="8" spans="1:18" x14ac:dyDescent="0.2">
      <c r="A8">
        <v>6</v>
      </c>
      <c r="B8">
        <f t="shared" si="0"/>
        <v>-1.6870015525016087</v>
      </c>
      <c r="C8">
        <v>96.9</v>
      </c>
      <c r="F8" s="11" t="s">
        <v>4</v>
      </c>
      <c r="G8" s="13"/>
      <c r="H8" s="22">
        <f>$H$3-I8*$H$4/SQRT($H$5)</f>
        <v>98.41486797046943</v>
      </c>
      <c r="I8" s="23">
        <f>_xlfn.NORM.S.INV($L$6/2)</f>
        <v>-2.5758293035488999</v>
      </c>
      <c r="J8" s="13"/>
      <c r="K8" s="13"/>
      <c r="L8" s="14"/>
    </row>
    <row r="9" spans="1:18" x14ac:dyDescent="0.2">
      <c r="A9">
        <v>7</v>
      </c>
      <c r="B9">
        <f t="shared" si="0"/>
        <v>-1.6124215938556736</v>
      </c>
      <c r="C9">
        <v>97</v>
      </c>
      <c r="F9" s="11"/>
      <c r="G9" s="13"/>
      <c r="H9" s="24"/>
      <c r="I9" s="13"/>
      <c r="J9" s="13"/>
      <c r="K9" s="13"/>
      <c r="L9" s="14"/>
    </row>
    <row r="10" spans="1:18" x14ac:dyDescent="0.2">
      <c r="A10">
        <v>8</v>
      </c>
      <c r="B10">
        <f t="shared" si="0"/>
        <v>-1.5458640492277236</v>
      </c>
      <c r="C10">
        <v>97.1</v>
      </c>
      <c r="F10" s="20" t="s">
        <v>8</v>
      </c>
      <c r="G10" s="13"/>
      <c r="H10" s="24"/>
      <c r="I10" s="13" t="s">
        <v>32</v>
      </c>
      <c r="J10" s="13"/>
      <c r="K10" s="13" t="s">
        <v>7</v>
      </c>
      <c r="L10" s="21">
        <v>0.01</v>
      </c>
    </row>
    <row r="11" spans="1:18" x14ac:dyDescent="0.2">
      <c r="A11">
        <v>9</v>
      </c>
      <c r="B11">
        <f t="shared" si="0"/>
        <v>-1.4855258530384314</v>
      </c>
      <c r="C11">
        <v>97.1</v>
      </c>
      <c r="F11" s="11" t="s">
        <v>3</v>
      </c>
      <c r="G11" s="13"/>
      <c r="H11" s="22">
        <f>$H$3-I11*$H$4/SQRT($H$5)</f>
        <v>98.081108242382257</v>
      </c>
      <c r="I11" s="23">
        <f>_xlfn.T.INV(1-$L$10/2,$H$5-1)</f>
        <v>2.6144786799378079</v>
      </c>
      <c r="J11" s="13"/>
      <c r="K11" s="13"/>
      <c r="L11" s="14"/>
      <c r="N11" t="s">
        <v>10</v>
      </c>
    </row>
    <row r="12" spans="1:18" ht="16" thickBot="1" x14ac:dyDescent="0.25">
      <c r="A12">
        <v>10</v>
      </c>
      <c r="B12">
        <f t="shared" si="0"/>
        <v>-1.4301577248003308</v>
      </c>
      <c r="C12">
        <v>97.1</v>
      </c>
      <c r="F12" s="17" t="s">
        <v>4</v>
      </c>
      <c r="G12" s="18"/>
      <c r="H12" s="25">
        <f>$H$3-I12*$H$4/SQRT($H$5)</f>
        <v>98.41735329607927</v>
      </c>
      <c r="I12" s="26">
        <f>_xlfn.T.INV($L$10/2,$H$5-1)</f>
        <v>-2.6144786799378079</v>
      </c>
      <c r="J12" s="18"/>
      <c r="K12" s="18"/>
      <c r="L12" s="19"/>
    </row>
    <row r="13" spans="1:18" x14ac:dyDescent="0.2">
      <c r="A13">
        <v>11</v>
      </c>
      <c r="B13">
        <f t="shared" si="0"/>
        <v>-1.3788567306540662</v>
      </c>
      <c r="C13">
        <v>97.2</v>
      </c>
    </row>
    <row r="14" spans="1:18" ht="16" thickBot="1" x14ac:dyDescent="0.25">
      <c r="A14">
        <v>12</v>
      </c>
      <c r="B14">
        <f t="shared" si="0"/>
        <v>-1.3309480449865991</v>
      </c>
      <c r="C14">
        <v>97.2</v>
      </c>
    </row>
    <row r="15" spans="1:18" x14ac:dyDescent="0.2">
      <c r="A15">
        <v>13</v>
      </c>
      <c r="B15">
        <f t="shared" si="0"/>
        <v>-1.2859134118557956</v>
      </c>
      <c r="C15">
        <v>97.2</v>
      </c>
      <c r="F15" s="27" t="s">
        <v>40</v>
      </c>
      <c r="G15" s="9"/>
      <c r="H15" s="9"/>
      <c r="I15" s="10"/>
    </row>
    <row r="16" spans="1:18" x14ac:dyDescent="0.2">
      <c r="A16">
        <v>14</v>
      </c>
      <c r="B16">
        <f t="shared" si="0"/>
        <v>-1.2433457340271459</v>
      </c>
      <c r="C16">
        <v>97.3</v>
      </c>
      <c r="F16" s="11" t="s">
        <v>26</v>
      </c>
      <c r="G16" s="12" t="s">
        <v>34</v>
      </c>
      <c r="H16" s="28" t="s">
        <v>39</v>
      </c>
      <c r="I16" s="29">
        <v>98.6</v>
      </c>
    </row>
    <row r="17" spans="1:9" x14ac:dyDescent="0.2">
      <c r="A17">
        <v>15</v>
      </c>
      <c r="B17">
        <f t="shared" si="0"/>
        <v>-1.2029190864185102</v>
      </c>
      <c r="C17">
        <v>97.4</v>
      </c>
      <c r="F17" s="11" t="s">
        <v>24</v>
      </c>
      <c r="G17" s="12" t="s">
        <v>35</v>
      </c>
      <c r="H17" s="13"/>
      <c r="I17" s="14"/>
    </row>
    <row r="18" spans="1:9" x14ac:dyDescent="0.2">
      <c r="A18">
        <v>16</v>
      </c>
      <c r="B18">
        <f t="shared" si="0"/>
        <v>-1.1643682488312117</v>
      </c>
      <c r="C18">
        <v>97.4</v>
      </c>
      <c r="F18" s="11"/>
      <c r="G18" s="12"/>
      <c r="H18" s="13"/>
      <c r="I18" s="14"/>
    </row>
    <row r="19" spans="1:9" x14ac:dyDescent="0.2">
      <c r="A19">
        <v>17</v>
      </c>
      <c r="B19">
        <f t="shared" si="0"/>
        <v>-1.1274743373229819</v>
      </c>
      <c r="C19">
        <v>97.4</v>
      </c>
      <c r="F19" s="11" t="s">
        <v>36</v>
      </c>
      <c r="G19" s="13"/>
      <c r="H19" s="13"/>
      <c r="I19" s="14"/>
    </row>
    <row r="20" spans="1:9" x14ac:dyDescent="0.2">
      <c r="A20">
        <v>18</v>
      </c>
      <c r="B20">
        <f t="shared" si="0"/>
        <v>-1.0920544694673433</v>
      </c>
      <c r="C20">
        <v>97.4</v>
      </c>
      <c r="F20" s="11" t="s">
        <v>20</v>
      </c>
      <c r="G20" s="13"/>
      <c r="H20" s="13"/>
      <c r="I20" s="14"/>
    </row>
    <row r="21" spans="1:9" x14ac:dyDescent="0.2">
      <c r="A21">
        <v>19</v>
      </c>
      <c r="B21">
        <f t="shared" si="0"/>
        <v>-1.05795417242426</v>
      </c>
      <c r="C21">
        <v>97.4</v>
      </c>
      <c r="F21" s="15">
        <f>(H3-I16)/(H4/SQRT(H5))</f>
        <v>-5.454823292364301</v>
      </c>
      <c r="G21" s="13"/>
      <c r="H21" s="13"/>
      <c r="I21" s="14"/>
    </row>
    <row r="22" spans="1:9" x14ac:dyDescent="0.2">
      <c r="A22">
        <v>20</v>
      </c>
      <c r="B22">
        <f t="shared" si="0"/>
        <v>-1.0250417014463677</v>
      </c>
      <c r="C22">
        <v>97.5</v>
      </c>
      <c r="F22" s="11" t="s">
        <v>21</v>
      </c>
      <c r="G22" s="13"/>
      <c r="H22" s="13"/>
      <c r="I22" s="14"/>
    </row>
    <row r="23" spans="1:9" x14ac:dyDescent="0.2">
      <c r="A23">
        <v>21</v>
      </c>
      <c r="B23">
        <f t="shared" si="0"/>
        <v>-0.99320371760481851</v>
      </c>
      <c r="C23">
        <v>97.5</v>
      </c>
      <c r="F23" s="16">
        <f>_xlfn.T.DIST(F21,H5-1,1)*2</f>
        <v>2.4106320415585464E-7</v>
      </c>
      <c r="G23" s="13"/>
      <c r="H23" s="13"/>
      <c r="I23" s="14"/>
    </row>
    <row r="24" spans="1:9" ht="16" thickBot="1" x14ac:dyDescent="0.25">
      <c r="A24">
        <v>22</v>
      </c>
      <c r="B24">
        <f t="shared" si="0"/>
        <v>-0.96234195096656805</v>
      </c>
      <c r="C24">
        <v>97.6</v>
      </c>
      <c r="F24" s="17" t="s">
        <v>37</v>
      </c>
      <c r="G24" s="18"/>
      <c r="H24" s="18"/>
      <c r="I24" s="19"/>
    </row>
    <row r="25" spans="1:9" x14ac:dyDescent="0.2">
      <c r="A25">
        <v>23</v>
      </c>
      <c r="B25">
        <f t="shared" si="0"/>
        <v>-0.93237059038343151</v>
      </c>
      <c r="C25">
        <v>97.6</v>
      </c>
    </row>
    <row r="26" spans="1:9" x14ac:dyDescent="0.2">
      <c r="A26">
        <v>24</v>
      </c>
      <c r="B26">
        <f t="shared" si="0"/>
        <v>-0.90321421722693418</v>
      </c>
      <c r="C26">
        <v>97.6</v>
      </c>
    </row>
    <row r="27" spans="1:9" x14ac:dyDescent="0.2">
      <c r="A27">
        <v>25</v>
      </c>
      <c r="B27">
        <f t="shared" si="0"/>
        <v>-0.8748061519479714</v>
      </c>
      <c r="C27">
        <v>97.6</v>
      </c>
    </row>
    <row r="28" spans="1:9" x14ac:dyDescent="0.2">
      <c r="A28">
        <v>26</v>
      </c>
      <c r="B28">
        <f t="shared" si="0"/>
        <v>-0.84708711787764812</v>
      </c>
      <c r="C28">
        <v>97.7</v>
      </c>
      <c r="F28" s="3"/>
    </row>
    <row r="29" spans="1:9" x14ac:dyDescent="0.2">
      <c r="A29">
        <v>27</v>
      </c>
      <c r="B29">
        <f t="shared" si="0"/>
        <v>-0.82000415160657336</v>
      </c>
      <c r="C29">
        <v>97.7</v>
      </c>
    </row>
    <row r="30" spans="1:9" x14ac:dyDescent="0.2">
      <c r="A30">
        <v>28</v>
      </c>
      <c r="B30">
        <f t="shared" si="0"/>
        <v>-0.79350970702837276</v>
      </c>
      <c r="C30">
        <v>97.7</v>
      </c>
      <c r="F30" s="3"/>
    </row>
    <row r="31" spans="1:9" x14ac:dyDescent="0.2">
      <c r="A31">
        <v>29</v>
      </c>
      <c r="B31">
        <f t="shared" si="0"/>
        <v>-0.7675609129539821</v>
      </c>
      <c r="C31">
        <v>97.8</v>
      </c>
    </row>
    <row r="32" spans="1:9" x14ac:dyDescent="0.2">
      <c r="A32">
        <v>30</v>
      </c>
      <c r="B32">
        <f t="shared" si="0"/>
        <v>-0.74211895358606816</v>
      </c>
      <c r="C32">
        <v>97.8</v>
      </c>
    </row>
    <row r="33" spans="1:3" x14ac:dyDescent="0.2">
      <c r="A33">
        <v>31</v>
      </c>
      <c r="B33">
        <f t="shared" si="0"/>
        <v>-0.71714854809243311</v>
      </c>
      <c r="C33">
        <v>97.8</v>
      </c>
    </row>
    <row r="34" spans="1:3" x14ac:dyDescent="0.2">
      <c r="A34">
        <v>32</v>
      </c>
      <c r="B34">
        <f t="shared" si="0"/>
        <v>-0.69261751072230904</v>
      </c>
      <c r="C34">
        <v>97.8</v>
      </c>
    </row>
    <row r="35" spans="1:3" x14ac:dyDescent="0.2">
      <c r="A35">
        <v>33</v>
      </c>
      <c r="B35">
        <f t="shared" si="0"/>
        <v>-0.66849637684814389</v>
      </c>
      <c r="C35">
        <v>97.8</v>
      </c>
    </row>
    <row r="36" spans="1:3" x14ac:dyDescent="0.2">
      <c r="A36">
        <v>34</v>
      </c>
      <c r="B36">
        <f t="shared" si="0"/>
        <v>-0.64475808332481765</v>
      </c>
      <c r="C36">
        <v>97.8</v>
      </c>
    </row>
    <row r="37" spans="1:3" x14ac:dyDescent="0.2">
      <c r="A37">
        <v>35</v>
      </c>
      <c r="B37">
        <f t="shared" si="0"/>
        <v>-0.62137769387809116</v>
      </c>
      <c r="C37">
        <v>97.8</v>
      </c>
    </row>
    <row r="38" spans="1:3" x14ac:dyDescent="0.2">
      <c r="A38">
        <v>36</v>
      </c>
      <c r="B38">
        <f t="shared" si="0"/>
        <v>-0.59833216203753037</v>
      </c>
      <c r="C38">
        <v>97.9</v>
      </c>
    </row>
    <row r="39" spans="1:3" x14ac:dyDescent="0.2">
      <c r="A39">
        <v>37</v>
      </c>
      <c r="B39">
        <f t="shared" si="0"/>
        <v>-0.57560012554211581</v>
      </c>
      <c r="C39">
        <v>97.9</v>
      </c>
    </row>
    <row r="40" spans="1:3" x14ac:dyDescent="0.2">
      <c r="A40">
        <v>38</v>
      </c>
      <c r="B40">
        <f t="shared" si="0"/>
        <v>-0.55316172726201218</v>
      </c>
      <c r="C40">
        <v>97.9</v>
      </c>
    </row>
    <row r="41" spans="1:3" x14ac:dyDescent="0.2">
      <c r="A41">
        <v>39</v>
      </c>
      <c r="B41">
        <f t="shared" si="0"/>
        <v>-0.53099845856633821</v>
      </c>
      <c r="C41">
        <v>97.9</v>
      </c>
    </row>
    <row r="42" spans="1:3" x14ac:dyDescent="0.2">
      <c r="A42">
        <v>40</v>
      </c>
      <c r="B42">
        <f t="shared" si="0"/>
        <v>-0.50909302177584015</v>
      </c>
      <c r="C42">
        <v>97.9</v>
      </c>
    </row>
    <row r="43" spans="1:3" x14ac:dyDescent="0.2">
      <c r="A43">
        <v>41</v>
      </c>
      <c r="B43">
        <f t="shared" si="0"/>
        <v>-0.48742920891008634</v>
      </c>
      <c r="C43">
        <v>98</v>
      </c>
    </row>
    <row r="44" spans="1:3" x14ac:dyDescent="0.2">
      <c r="A44">
        <v>42</v>
      </c>
      <c r="B44">
        <f t="shared" si="0"/>
        <v>-0.46599179440084726</v>
      </c>
      <c r="C44">
        <v>98</v>
      </c>
    </row>
    <row r="45" spans="1:3" x14ac:dyDescent="0.2">
      <c r="A45">
        <v>43</v>
      </c>
      <c r="B45">
        <f t="shared" si="0"/>
        <v>-0.44476643981941277</v>
      </c>
      <c r="C45">
        <v>98</v>
      </c>
    </row>
    <row r="46" spans="1:3" x14ac:dyDescent="0.2">
      <c r="A46">
        <v>44</v>
      </c>
      <c r="B46">
        <f t="shared" si="0"/>
        <v>-0.42373960897334451</v>
      </c>
      <c r="C46">
        <v>98</v>
      </c>
    </row>
    <row r="47" spans="1:3" x14ac:dyDescent="0.2">
      <c r="A47">
        <v>45</v>
      </c>
      <c r="B47">
        <f t="shared" si="0"/>
        <v>-0.40289849198117594</v>
      </c>
      <c r="C47">
        <v>98</v>
      </c>
    </row>
    <row r="48" spans="1:3" x14ac:dyDescent="0.2">
      <c r="A48">
        <v>46</v>
      </c>
      <c r="B48">
        <f t="shared" si="0"/>
        <v>-0.38223093714258394</v>
      </c>
      <c r="C48">
        <v>98</v>
      </c>
    </row>
    <row r="49" spans="1:3" x14ac:dyDescent="0.2">
      <c r="A49">
        <v>47</v>
      </c>
      <c r="B49">
        <f t="shared" si="0"/>
        <v>-0.36172538959493167</v>
      </c>
      <c r="C49">
        <v>98</v>
      </c>
    </row>
    <row r="50" spans="1:3" x14ac:dyDescent="0.2">
      <c r="A50">
        <v>48</v>
      </c>
      <c r="B50">
        <f t="shared" si="0"/>
        <v>-0.34137083589151324</v>
      </c>
      <c r="C50">
        <v>98</v>
      </c>
    </row>
    <row r="51" spans="1:3" x14ac:dyDescent="0.2">
      <c r="A51">
        <v>49</v>
      </c>
      <c r="B51">
        <f t="shared" si="0"/>
        <v>-0.32115675375757857</v>
      </c>
      <c r="C51">
        <v>98</v>
      </c>
    </row>
    <row r="52" spans="1:3" x14ac:dyDescent="0.2">
      <c r="A52">
        <v>50</v>
      </c>
      <c r="B52">
        <f t="shared" si="0"/>
        <v>-0.30107306638154518</v>
      </c>
      <c r="C52">
        <v>98</v>
      </c>
    </row>
    <row r="53" spans="1:3" x14ac:dyDescent="0.2">
      <c r="A53">
        <v>51</v>
      </c>
      <c r="B53">
        <f t="shared" si="0"/>
        <v>-0.28111010068408798</v>
      </c>
      <c r="C53">
        <v>98</v>
      </c>
    </row>
    <row r="54" spans="1:3" x14ac:dyDescent="0.2">
      <c r="A54">
        <v>52</v>
      </c>
      <c r="B54">
        <f t="shared" si="0"/>
        <v>-0.26125854907980633</v>
      </c>
      <c r="C54">
        <v>98.1</v>
      </c>
    </row>
    <row r="55" spans="1:3" x14ac:dyDescent="0.2">
      <c r="A55">
        <v>53</v>
      </c>
      <c r="B55">
        <f t="shared" si="0"/>
        <v>-0.24150943430710659</v>
      </c>
      <c r="C55">
        <v>98.1</v>
      </c>
    </row>
    <row r="56" spans="1:3" x14ac:dyDescent="0.2">
      <c r="A56">
        <v>54</v>
      </c>
      <c r="B56">
        <f t="shared" si="0"/>
        <v>-0.22185407695363235</v>
      </c>
      <c r="C56">
        <v>98.1</v>
      </c>
    </row>
    <row r="57" spans="1:3" x14ac:dyDescent="0.2">
      <c r="A57">
        <v>55</v>
      </c>
      <c r="B57">
        <f t="shared" si="0"/>
        <v>-0.20228406534849599</v>
      </c>
      <c r="C57">
        <v>98.2</v>
      </c>
    </row>
    <row r="58" spans="1:3" x14ac:dyDescent="0.2">
      <c r="A58">
        <v>56</v>
      </c>
      <c r="B58">
        <f t="shared" si="0"/>
        <v>-0.18279122752992422</v>
      </c>
      <c r="C58">
        <v>98.2</v>
      </c>
    </row>
    <row r="59" spans="1:3" x14ac:dyDescent="0.2">
      <c r="A59">
        <v>57</v>
      </c>
      <c r="B59">
        <f t="shared" si="0"/>
        <v>-0.1633676050287281</v>
      </c>
      <c r="C59">
        <v>98.2</v>
      </c>
    </row>
    <row r="60" spans="1:3" x14ac:dyDescent="0.2">
      <c r="A60">
        <v>58</v>
      </c>
      <c r="B60">
        <f t="shared" si="0"/>
        <v>-0.14400542823505125</v>
      </c>
      <c r="C60">
        <v>98.2</v>
      </c>
    </row>
    <row r="61" spans="1:3" x14ac:dyDescent="0.2">
      <c r="A61">
        <v>59</v>
      </c>
      <c r="B61">
        <f t="shared" si="0"/>
        <v>-0.12469709313882917</v>
      </c>
      <c r="C61">
        <v>98.2</v>
      </c>
    </row>
    <row r="62" spans="1:3" x14ac:dyDescent="0.2">
      <c r="A62">
        <v>60</v>
      </c>
      <c r="B62">
        <f t="shared" si="0"/>
        <v>-0.10543513925384884</v>
      </c>
      <c r="C62">
        <v>98.2</v>
      </c>
    </row>
    <row r="63" spans="1:3" x14ac:dyDescent="0.2">
      <c r="A63">
        <v>61</v>
      </c>
      <c r="B63">
        <f t="shared" si="0"/>
        <v>-8.6212228551701367E-2</v>
      </c>
      <c r="C63">
        <v>98.2</v>
      </c>
    </row>
    <row r="64" spans="1:3" x14ac:dyDescent="0.2">
      <c r="A64">
        <v>62</v>
      </c>
      <c r="B64">
        <f t="shared" si="0"/>
        <v>-6.7021125245634791E-2</v>
      </c>
      <c r="C64">
        <v>98.2</v>
      </c>
    </row>
    <row r="65" spans="1:3" x14ac:dyDescent="0.2">
      <c r="A65">
        <v>63</v>
      </c>
      <c r="B65">
        <f t="shared" si="0"/>
        <v>-4.7854676275662381E-2</v>
      </c>
      <c r="C65">
        <v>98.2</v>
      </c>
    </row>
    <row r="66" spans="1:3" x14ac:dyDescent="0.2">
      <c r="A66">
        <v>64</v>
      </c>
      <c r="B66">
        <f t="shared" si="0"/>
        <v>-2.8705792355499148E-2</v>
      </c>
      <c r="C66">
        <v>98.2</v>
      </c>
    </row>
    <row r="67" spans="1:3" x14ac:dyDescent="0.2">
      <c r="A67">
        <v>65</v>
      </c>
      <c r="B67">
        <f t="shared" si="0"/>
        <v>-9.5674294491892662E-3</v>
      </c>
      <c r="C67">
        <v>98.3</v>
      </c>
    </row>
    <row r="68" spans="1:3" x14ac:dyDescent="0.2">
      <c r="A68">
        <v>66</v>
      </c>
      <c r="B68">
        <f t="shared" ref="B68:B131" si="1">_xlfn.NORM.S.INV(A68/131)</f>
        <v>9.5674294491891257E-3</v>
      </c>
      <c r="C68">
        <v>98.3</v>
      </c>
    </row>
    <row r="69" spans="1:3" x14ac:dyDescent="0.2">
      <c r="A69">
        <v>67</v>
      </c>
      <c r="B69">
        <f t="shared" si="1"/>
        <v>2.870579235549901E-2</v>
      </c>
      <c r="C69">
        <v>98.3</v>
      </c>
    </row>
    <row r="70" spans="1:3" x14ac:dyDescent="0.2">
      <c r="A70">
        <v>68</v>
      </c>
      <c r="B70">
        <f t="shared" si="1"/>
        <v>4.7854676275662381E-2</v>
      </c>
      <c r="C70">
        <v>98.3</v>
      </c>
    </row>
    <row r="71" spans="1:3" x14ac:dyDescent="0.2">
      <c r="A71">
        <v>69</v>
      </c>
      <c r="B71">
        <f t="shared" si="1"/>
        <v>6.7021125245634791E-2</v>
      </c>
      <c r="C71">
        <v>98.3</v>
      </c>
    </row>
    <row r="72" spans="1:3" x14ac:dyDescent="0.2">
      <c r="A72">
        <v>70</v>
      </c>
      <c r="B72">
        <f t="shared" si="1"/>
        <v>8.6212228551701367E-2</v>
      </c>
      <c r="C72">
        <v>98.4</v>
      </c>
    </row>
    <row r="73" spans="1:3" x14ac:dyDescent="0.2">
      <c r="A73">
        <v>71</v>
      </c>
      <c r="B73">
        <f t="shared" si="1"/>
        <v>0.10543513925384884</v>
      </c>
      <c r="C73">
        <v>98.4</v>
      </c>
    </row>
    <row r="74" spans="1:3" x14ac:dyDescent="0.2">
      <c r="A74">
        <v>72</v>
      </c>
      <c r="B74">
        <f t="shared" si="1"/>
        <v>0.12469709313882917</v>
      </c>
      <c r="C74">
        <v>98.4</v>
      </c>
    </row>
    <row r="75" spans="1:3" x14ac:dyDescent="0.2">
      <c r="A75">
        <v>73</v>
      </c>
      <c r="B75">
        <f t="shared" si="1"/>
        <v>0.14400542823505139</v>
      </c>
      <c r="C75">
        <v>98.4</v>
      </c>
    </row>
    <row r="76" spans="1:3" x14ac:dyDescent="0.2">
      <c r="A76">
        <v>74</v>
      </c>
      <c r="B76">
        <f t="shared" si="1"/>
        <v>0.16336760502872824</v>
      </c>
      <c r="C76">
        <v>98.4</v>
      </c>
    </row>
    <row r="77" spans="1:3" x14ac:dyDescent="0.2">
      <c r="A77">
        <v>75</v>
      </c>
      <c r="B77">
        <f t="shared" si="1"/>
        <v>0.18279122752992411</v>
      </c>
      <c r="C77">
        <v>98.4</v>
      </c>
    </row>
    <row r="78" spans="1:3" x14ac:dyDescent="0.2">
      <c r="A78">
        <v>76</v>
      </c>
      <c r="B78">
        <f t="shared" si="1"/>
        <v>0.20228406534849583</v>
      </c>
      <c r="C78">
        <v>98.4</v>
      </c>
    </row>
    <row r="79" spans="1:3" x14ac:dyDescent="0.2">
      <c r="A79">
        <v>77</v>
      </c>
      <c r="B79">
        <f t="shared" si="1"/>
        <v>0.22185407695363235</v>
      </c>
      <c r="C79">
        <v>98.4</v>
      </c>
    </row>
    <row r="80" spans="1:3" x14ac:dyDescent="0.2">
      <c r="A80">
        <v>78</v>
      </c>
      <c r="B80">
        <f t="shared" si="1"/>
        <v>0.24150943430710659</v>
      </c>
      <c r="C80">
        <v>98.4</v>
      </c>
    </row>
    <row r="81" spans="1:3" x14ac:dyDescent="0.2">
      <c r="A81">
        <v>79</v>
      </c>
      <c r="B81">
        <f t="shared" si="1"/>
        <v>0.26125854907980633</v>
      </c>
      <c r="C81">
        <v>98.5</v>
      </c>
    </row>
    <row r="82" spans="1:3" x14ac:dyDescent="0.2">
      <c r="A82">
        <v>80</v>
      </c>
      <c r="B82">
        <f t="shared" si="1"/>
        <v>0.28111010068408798</v>
      </c>
      <c r="C82">
        <v>98.5</v>
      </c>
    </row>
    <row r="83" spans="1:3" x14ac:dyDescent="0.2">
      <c r="A83">
        <v>81</v>
      </c>
      <c r="B83">
        <f t="shared" si="1"/>
        <v>0.3010730663815453</v>
      </c>
      <c r="C83">
        <v>98.5</v>
      </c>
    </row>
    <row r="84" spans="1:3" x14ac:dyDescent="0.2">
      <c r="A84">
        <v>82</v>
      </c>
      <c r="B84">
        <f t="shared" si="1"/>
        <v>0.32115675375757879</v>
      </c>
      <c r="C84">
        <v>98.6</v>
      </c>
    </row>
    <row r="85" spans="1:3" x14ac:dyDescent="0.2">
      <c r="A85">
        <v>83</v>
      </c>
      <c r="B85">
        <f t="shared" si="1"/>
        <v>0.34137083589151301</v>
      </c>
      <c r="C85">
        <v>98.6</v>
      </c>
    </row>
    <row r="86" spans="1:3" x14ac:dyDescent="0.2">
      <c r="A86">
        <v>84</v>
      </c>
      <c r="B86">
        <f t="shared" si="1"/>
        <v>0.3617253895949315</v>
      </c>
      <c r="C86">
        <v>98.6</v>
      </c>
    </row>
    <row r="87" spans="1:3" x14ac:dyDescent="0.2">
      <c r="A87">
        <v>85</v>
      </c>
      <c r="B87">
        <f t="shared" si="1"/>
        <v>0.38223093714258372</v>
      </c>
      <c r="C87">
        <v>98.6</v>
      </c>
    </row>
    <row r="88" spans="1:3" x14ac:dyDescent="0.2">
      <c r="A88">
        <v>86</v>
      </c>
      <c r="B88">
        <f t="shared" si="1"/>
        <v>0.40289849198117594</v>
      </c>
      <c r="C88">
        <v>98.6</v>
      </c>
    </row>
    <row r="89" spans="1:3" x14ac:dyDescent="0.2">
      <c r="A89">
        <v>87</v>
      </c>
      <c r="B89">
        <f t="shared" si="1"/>
        <v>0.42373960897334451</v>
      </c>
      <c r="C89">
        <v>98.6</v>
      </c>
    </row>
    <row r="90" spans="1:3" x14ac:dyDescent="0.2">
      <c r="A90">
        <v>88</v>
      </c>
      <c r="B90">
        <f t="shared" si="1"/>
        <v>0.44476643981941277</v>
      </c>
      <c r="C90">
        <v>98.6</v>
      </c>
    </row>
    <row r="91" spans="1:3" x14ac:dyDescent="0.2">
      <c r="A91">
        <v>89</v>
      </c>
      <c r="B91">
        <f t="shared" si="1"/>
        <v>0.46599179440084726</v>
      </c>
      <c r="C91">
        <v>98.6</v>
      </c>
    </row>
    <row r="92" spans="1:3" x14ac:dyDescent="0.2">
      <c r="A92">
        <v>90</v>
      </c>
      <c r="B92">
        <f t="shared" si="1"/>
        <v>0.48742920891008651</v>
      </c>
      <c r="C92">
        <v>98.6</v>
      </c>
    </row>
    <row r="93" spans="1:3" x14ac:dyDescent="0.2">
      <c r="A93">
        <v>91</v>
      </c>
      <c r="B93">
        <f t="shared" si="1"/>
        <v>0.50909302177584048</v>
      </c>
      <c r="C93">
        <v>98.6</v>
      </c>
    </row>
    <row r="94" spans="1:3" x14ac:dyDescent="0.2">
      <c r="A94">
        <v>92</v>
      </c>
      <c r="B94">
        <f t="shared" si="1"/>
        <v>0.53099845856633843</v>
      </c>
      <c r="C94">
        <v>98.7</v>
      </c>
    </row>
    <row r="95" spans="1:3" x14ac:dyDescent="0.2">
      <c r="A95">
        <v>93</v>
      </c>
      <c r="B95">
        <f t="shared" si="1"/>
        <v>0.55316172726201196</v>
      </c>
      <c r="C95">
        <v>98.7</v>
      </c>
    </row>
    <row r="96" spans="1:3" x14ac:dyDescent="0.2">
      <c r="A96">
        <v>94</v>
      </c>
      <c r="B96">
        <f t="shared" si="1"/>
        <v>0.57560012554211581</v>
      </c>
      <c r="C96">
        <v>98.7</v>
      </c>
    </row>
    <row r="97" spans="1:3" x14ac:dyDescent="0.2">
      <c r="A97">
        <v>95</v>
      </c>
      <c r="B97">
        <f t="shared" si="1"/>
        <v>0.59833216203753037</v>
      </c>
      <c r="C97">
        <v>98.7</v>
      </c>
    </row>
    <row r="98" spans="1:3" x14ac:dyDescent="0.2">
      <c r="A98">
        <v>96</v>
      </c>
      <c r="B98">
        <f t="shared" si="1"/>
        <v>0.62137769387809116</v>
      </c>
      <c r="C98">
        <v>98.7</v>
      </c>
    </row>
    <row r="99" spans="1:3" x14ac:dyDescent="0.2">
      <c r="A99">
        <v>97</v>
      </c>
      <c r="B99">
        <f t="shared" si="1"/>
        <v>0.64475808332481765</v>
      </c>
      <c r="C99">
        <v>98.7</v>
      </c>
    </row>
    <row r="100" spans="1:3" x14ac:dyDescent="0.2">
      <c r="A100">
        <v>98</v>
      </c>
      <c r="B100">
        <f t="shared" si="1"/>
        <v>0.66849637684814389</v>
      </c>
      <c r="C100">
        <v>98.7</v>
      </c>
    </row>
    <row r="101" spans="1:3" x14ac:dyDescent="0.2">
      <c r="A101">
        <v>99</v>
      </c>
      <c r="B101">
        <f t="shared" si="1"/>
        <v>0.69261751072230904</v>
      </c>
      <c r="C101">
        <v>98.7</v>
      </c>
    </row>
    <row r="102" spans="1:3" x14ac:dyDescent="0.2">
      <c r="A102">
        <v>100</v>
      </c>
      <c r="B102">
        <f t="shared" si="1"/>
        <v>0.71714854809243311</v>
      </c>
      <c r="C102">
        <v>98.8</v>
      </c>
    </row>
    <row r="103" spans="1:3" x14ac:dyDescent="0.2">
      <c r="A103">
        <v>101</v>
      </c>
      <c r="B103">
        <f t="shared" si="1"/>
        <v>0.74211895358606794</v>
      </c>
      <c r="C103">
        <v>98.8</v>
      </c>
    </row>
    <row r="104" spans="1:3" x14ac:dyDescent="0.2">
      <c r="A104">
        <v>102</v>
      </c>
      <c r="B104">
        <f t="shared" si="1"/>
        <v>0.7675609129539821</v>
      </c>
      <c r="C104">
        <v>98.8</v>
      </c>
    </row>
    <row r="105" spans="1:3" x14ac:dyDescent="0.2">
      <c r="A105">
        <v>103</v>
      </c>
      <c r="B105">
        <f t="shared" si="1"/>
        <v>0.79350970702837276</v>
      </c>
      <c r="C105">
        <v>98.8</v>
      </c>
    </row>
    <row r="106" spans="1:3" x14ac:dyDescent="0.2">
      <c r="A106">
        <v>104</v>
      </c>
      <c r="B106">
        <f t="shared" si="1"/>
        <v>0.82000415160657336</v>
      </c>
      <c r="C106">
        <v>98.8</v>
      </c>
    </row>
    <row r="107" spans="1:3" x14ac:dyDescent="0.2">
      <c r="A107">
        <v>105</v>
      </c>
      <c r="B107">
        <f t="shared" si="1"/>
        <v>0.84708711787764812</v>
      </c>
      <c r="C107">
        <v>98.8</v>
      </c>
    </row>
    <row r="108" spans="1:3" x14ac:dyDescent="0.2">
      <c r="A108">
        <v>106</v>
      </c>
      <c r="B108">
        <f t="shared" si="1"/>
        <v>0.8748061519479714</v>
      </c>
      <c r="C108">
        <v>98.8</v>
      </c>
    </row>
    <row r="109" spans="1:3" x14ac:dyDescent="0.2">
      <c r="A109">
        <v>107</v>
      </c>
      <c r="B109">
        <f t="shared" si="1"/>
        <v>0.90321421722693418</v>
      </c>
      <c r="C109">
        <v>98.8</v>
      </c>
    </row>
    <row r="110" spans="1:3" x14ac:dyDescent="0.2">
      <c r="A110">
        <v>108</v>
      </c>
      <c r="B110">
        <f t="shared" si="1"/>
        <v>0.93237059038343151</v>
      </c>
      <c r="C110">
        <v>98.8</v>
      </c>
    </row>
    <row r="111" spans="1:3" x14ac:dyDescent="0.2">
      <c r="A111">
        <v>109</v>
      </c>
      <c r="B111">
        <f t="shared" si="1"/>
        <v>0.96234195096656916</v>
      </c>
      <c r="C111">
        <v>98.8</v>
      </c>
    </row>
    <row r="112" spans="1:3" x14ac:dyDescent="0.2">
      <c r="A112">
        <v>110</v>
      </c>
      <c r="B112">
        <f t="shared" si="1"/>
        <v>0.9932037176048184</v>
      </c>
      <c r="C112">
        <v>98.9</v>
      </c>
    </row>
    <row r="113" spans="1:3" x14ac:dyDescent="0.2">
      <c r="A113">
        <v>111</v>
      </c>
      <c r="B113">
        <f t="shared" si="1"/>
        <v>1.0250417014463677</v>
      </c>
      <c r="C113">
        <v>98.9</v>
      </c>
    </row>
    <row r="114" spans="1:3" x14ac:dyDescent="0.2">
      <c r="A114">
        <v>112</v>
      </c>
      <c r="B114">
        <f t="shared" si="1"/>
        <v>1.05795417242426</v>
      </c>
      <c r="C114">
        <v>99</v>
      </c>
    </row>
    <row r="115" spans="1:3" x14ac:dyDescent="0.2">
      <c r="A115">
        <v>113</v>
      </c>
      <c r="B115">
        <f t="shared" si="1"/>
        <v>1.0920544694673433</v>
      </c>
      <c r="C115">
        <v>99</v>
      </c>
    </row>
    <row r="116" spans="1:3" x14ac:dyDescent="0.2">
      <c r="A116">
        <v>114</v>
      </c>
      <c r="B116">
        <f t="shared" si="1"/>
        <v>1.1274743373229819</v>
      </c>
      <c r="C116">
        <v>99</v>
      </c>
    </row>
    <row r="117" spans="1:3" x14ac:dyDescent="0.2">
      <c r="A117">
        <v>115</v>
      </c>
      <c r="B117">
        <f t="shared" si="1"/>
        <v>1.1643682488312117</v>
      </c>
      <c r="C117">
        <v>99</v>
      </c>
    </row>
    <row r="118" spans="1:3" x14ac:dyDescent="0.2">
      <c r="A118">
        <v>116</v>
      </c>
      <c r="B118">
        <f t="shared" si="1"/>
        <v>1.2029190864185102</v>
      </c>
      <c r="C118">
        <v>99</v>
      </c>
    </row>
    <row r="119" spans="1:3" x14ac:dyDescent="0.2">
      <c r="A119">
        <v>117</v>
      </c>
      <c r="B119">
        <f t="shared" si="1"/>
        <v>1.2433457340271461</v>
      </c>
      <c r="C119">
        <v>99.1</v>
      </c>
    </row>
    <row r="120" spans="1:3" x14ac:dyDescent="0.2">
      <c r="A120">
        <v>118</v>
      </c>
      <c r="B120">
        <f t="shared" si="1"/>
        <v>1.2859134118557971</v>
      </c>
      <c r="C120">
        <v>99.1</v>
      </c>
    </row>
    <row r="121" spans="1:3" x14ac:dyDescent="0.2">
      <c r="A121">
        <v>119</v>
      </c>
      <c r="B121">
        <f t="shared" si="1"/>
        <v>1.3309480449865996</v>
      </c>
      <c r="C121">
        <v>99.1</v>
      </c>
    </row>
    <row r="122" spans="1:3" x14ac:dyDescent="0.2">
      <c r="A122">
        <v>120</v>
      </c>
      <c r="B122">
        <f t="shared" si="1"/>
        <v>1.3788567306540662</v>
      </c>
      <c r="C122">
        <v>99.2</v>
      </c>
    </row>
    <row r="123" spans="1:3" x14ac:dyDescent="0.2">
      <c r="A123">
        <v>121</v>
      </c>
      <c r="B123">
        <f t="shared" si="1"/>
        <v>1.4301577248003308</v>
      </c>
      <c r="C123">
        <v>99.2</v>
      </c>
    </row>
    <row r="124" spans="1:3" x14ac:dyDescent="0.2">
      <c r="A124">
        <v>122</v>
      </c>
      <c r="B124">
        <f t="shared" si="1"/>
        <v>1.4855258530384321</v>
      </c>
      <c r="C124">
        <v>99.2</v>
      </c>
    </row>
    <row r="125" spans="1:3" x14ac:dyDescent="0.2">
      <c r="A125">
        <v>123</v>
      </c>
      <c r="B125">
        <f t="shared" si="1"/>
        <v>1.5458640492277236</v>
      </c>
      <c r="C125">
        <v>99.3</v>
      </c>
    </row>
    <row r="126" spans="1:3" x14ac:dyDescent="0.2">
      <c r="A126">
        <v>124</v>
      </c>
      <c r="B126">
        <f t="shared" si="1"/>
        <v>1.6124215938556741</v>
      </c>
      <c r="C126">
        <v>99.3</v>
      </c>
    </row>
    <row r="127" spans="1:3" x14ac:dyDescent="0.2">
      <c r="A127">
        <v>125</v>
      </c>
      <c r="B127">
        <f t="shared" si="1"/>
        <v>1.6870015525016089</v>
      </c>
      <c r="C127">
        <v>99.4</v>
      </c>
    </row>
    <row r="128" spans="1:3" x14ac:dyDescent="0.2">
      <c r="A128">
        <v>126</v>
      </c>
      <c r="B128">
        <f t="shared" si="1"/>
        <v>1.77235360650087</v>
      </c>
      <c r="C128">
        <v>99.4</v>
      </c>
    </row>
    <row r="129" spans="1:3" x14ac:dyDescent="0.2">
      <c r="A129">
        <v>127</v>
      </c>
      <c r="B129">
        <f t="shared" si="1"/>
        <v>1.8729977022308684</v>
      </c>
      <c r="C129">
        <v>99.5</v>
      </c>
    </row>
    <row r="130" spans="1:3" x14ac:dyDescent="0.2">
      <c r="A130">
        <v>128</v>
      </c>
      <c r="B130">
        <f t="shared" si="1"/>
        <v>1.9972178140451926</v>
      </c>
      <c r="C130">
        <v>99.9</v>
      </c>
    </row>
    <row r="131" spans="1:3" x14ac:dyDescent="0.2">
      <c r="A131">
        <v>129</v>
      </c>
      <c r="B131">
        <f t="shared" si="1"/>
        <v>2.163088789880999</v>
      </c>
      <c r="C131">
        <v>100</v>
      </c>
    </row>
    <row r="132" spans="1:3" x14ac:dyDescent="0.2">
      <c r="A132">
        <v>130</v>
      </c>
      <c r="B132">
        <f t="shared" ref="B132" si="2">_xlfn.NORM.S.INV(A132/131)</f>
        <v>2.4259784794809525</v>
      </c>
      <c r="C132">
        <v>100.8</v>
      </c>
    </row>
  </sheetData>
  <sortState ref="C2:C131">
    <sortCondition ref="C2:C131"/>
  </sortState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9.83203125" bestFit="1" customWidth="1"/>
    <col min="3" max="3" width="12.5" customWidth="1"/>
    <col min="5" max="5" width="8.33203125" customWidth="1"/>
    <col min="6" max="6" width="7.1640625" customWidth="1"/>
  </cols>
  <sheetData>
    <row r="1" spans="1:15" ht="19" x14ac:dyDescent="0.25">
      <c r="A1" s="6" t="s">
        <v>30</v>
      </c>
      <c r="M1" s="4"/>
      <c r="N1" s="4"/>
      <c r="O1" s="4"/>
    </row>
    <row r="2" spans="1:15" ht="19" x14ac:dyDescent="0.25">
      <c r="A2" t="s">
        <v>12</v>
      </c>
      <c r="D2" t="s">
        <v>38</v>
      </c>
      <c r="M2" s="4"/>
      <c r="N2" s="4"/>
      <c r="O2" s="4"/>
    </row>
    <row r="3" spans="1:15" ht="19" x14ac:dyDescent="0.25">
      <c r="A3">
        <v>50.1</v>
      </c>
      <c r="D3" t="s">
        <v>6</v>
      </c>
      <c r="F3">
        <f>AVERAGE(A3:A8)</f>
        <v>50.833333333333336</v>
      </c>
      <c r="M3" s="4"/>
      <c r="N3" s="4"/>
      <c r="O3" s="4"/>
    </row>
    <row r="4" spans="1:15" x14ac:dyDescent="0.2">
      <c r="A4">
        <v>50.3</v>
      </c>
      <c r="D4" t="s">
        <v>11</v>
      </c>
      <c r="F4" s="3">
        <f>_xlfn.STDEV.S(A3:A8)</f>
        <v>0.67428974978614964</v>
      </c>
    </row>
    <row r="5" spans="1:15" x14ac:dyDescent="0.2">
      <c r="A5">
        <v>50.3</v>
      </c>
      <c r="D5" t="s">
        <v>5</v>
      </c>
      <c r="F5">
        <v>6</v>
      </c>
    </row>
    <row r="6" spans="1:15" x14ac:dyDescent="0.2">
      <c r="A6">
        <v>51.2</v>
      </c>
      <c r="D6" s="1"/>
      <c r="K6" s="2"/>
    </row>
    <row r="7" spans="1:15" x14ac:dyDescent="0.2">
      <c r="A7">
        <v>51.5</v>
      </c>
      <c r="D7" s="1" t="s">
        <v>8</v>
      </c>
      <c r="G7" t="s">
        <v>19</v>
      </c>
      <c r="I7" t="s">
        <v>7</v>
      </c>
      <c r="J7" s="8">
        <v>0.01</v>
      </c>
    </row>
    <row r="8" spans="1:15" x14ac:dyDescent="0.2">
      <c r="A8">
        <v>51.6</v>
      </c>
      <c r="D8" t="s">
        <v>13</v>
      </c>
      <c r="F8" s="3">
        <f>F3+G8*F4/SQRT(F5)</f>
        <v>51.759623314214423</v>
      </c>
      <c r="G8" s="3">
        <f>_xlfn.T.INV(1-J7,F5-1)</f>
        <v>3.3649299989072183</v>
      </c>
    </row>
    <row r="11" spans="1:15" x14ac:dyDescent="0.2">
      <c r="A11" s="6"/>
    </row>
    <row r="12" spans="1:15" x14ac:dyDescent="0.2">
      <c r="A12" t="s">
        <v>26</v>
      </c>
      <c r="B12" s="5" t="s">
        <v>25</v>
      </c>
    </row>
    <row r="13" spans="1:15" x14ac:dyDescent="0.2">
      <c r="A13" t="s">
        <v>24</v>
      </c>
      <c r="B13" s="5" t="s">
        <v>23</v>
      </c>
    </row>
    <row r="14" spans="1:15" x14ac:dyDescent="0.2">
      <c r="B14" s="5"/>
    </row>
    <row r="15" spans="1:15" x14ac:dyDescent="0.2">
      <c r="A15" t="s">
        <v>28</v>
      </c>
    </row>
    <row r="16" spans="1:15" x14ac:dyDescent="0.2">
      <c r="A16" t="s">
        <v>20</v>
      </c>
    </row>
    <row r="17" spans="1:1" x14ac:dyDescent="0.2">
      <c r="A17" s="3">
        <f>(F3-52)/(F4/SQRT(F5))</f>
        <v>-4.2381454473442073</v>
      </c>
    </row>
    <row r="18" spans="1:1" x14ac:dyDescent="0.2">
      <c r="A18" t="s">
        <v>21</v>
      </c>
    </row>
    <row r="19" spans="1:1" x14ac:dyDescent="0.2">
      <c r="A19" s="3">
        <f>_xlfn.T.DIST(A17,F5-1,1)</f>
        <v>4.0920631261611379E-3</v>
      </c>
    </row>
    <row r="20" spans="1:1" x14ac:dyDescent="0.2">
      <c r="A20" t="s">
        <v>22</v>
      </c>
    </row>
    <row r="21" spans="1:1" x14ac:dyDescent="0.2">
      <c r="A21" t="s">
        <v>27</v>
      </c>
    </row>
    <row r="23" spans="1:1" x14ac:dyDescent="0.2">
      <c r="A23" t="s">
        <v>29</v>
      </c>
    </row>
    <row r="24" spans="1:1" x14ac:dyDescent="0.2">
      <c r="A24" t="s">
        <v>20</v>
      </c>
    </row>
    <row r="25" spans="1:1" x14ac:dyDescent="0.2">
      <c r="A25" s="3">
        <f>(F3-51.7)/(F4/SQRT(F5))</f>
        <v>-3.1483366180271335</v>
      </c>
    </row>
    <row r="26" spans="1:1" x14ac:dyDescent="0.2">
      <c r="A26" t="s">
        <v>21</v>
      </c>
    </row>
    <row r="27" spans="1:1" x14ac:dyDescent="0.2">
      <c r="A27" s="3">
        <f>_xlfn.T.DIST(A25,F5-1,1)</f>
        <v>1.2713251335431896E-2</v>
      </c>
    </row>
    <row r="28" spans="1:1" x14ac:dyDescent="0.2">
      <c r="A2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 temperature</vt:lpstr>
      <vt:lpstr>trainning tech.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2017-02-15T11:24:19Z</dcterms:modified>
</cp:coreProperties>
</file>