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/>
  </bookViews>
  <sheets>
    <sheet name="CI for sign test" sheetId="2" r:id="rId1"/>
    <sheet name="scores" sheetId="3" r:id="rId2"/>
    <sheet name="runs test" sheetId="4" r:id="rId3"/>
  </sheets>
  <calcPr calcId="145621"/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C3" i="3" l="1"/>
  <c r="I21" i="3" s="1"/>
  <c r="H23" i="3" s="1"/>
  <c r="C4" i="3"/>
  <c r="D4" i="3" s="1"/>
  <c r="C5" i="3"/>
  <c r="D5" i="3" s="1"/>
  <c r="C6" i="3"/>
  <c r="C7" i="3"/>
  <c r="C8" i="3"/>
  <c r="D8" i="3" s="1"/>
  <c r="C9" i="3"/>
  <c r="D9" i="3" s="1"/>
  <c r="C10" i="3"/>
  <c r="C11" i="3"/>
  <c r="F11" i="3" s="1"/>
  <c r="C12" i="3"/>
  <c r="D12" i="3" s="1"/>
  <c r="C13" i="3"/>
  <c r="D13" i="3" s="1"/>
  <c r="C14" i="3"/>
  <c r="C15" i="3"/>
  <c r="C16" i="3"/>
  <c r="D16" i="3" s="1"/>
  <c r="C2" i="3"/>
  <c r="D2" i="3" s="1"/>
  <c r="H2" i="3"/>
  <c r="J2" i="3" s="1"/>
  <c r="F4" i="3"/>
  <c r="F6" i="3"/>
  <c r="F15" i="3"/>
  <c r="F16" i="3"/>
  <c r="D3" i="3"/>
  <c r="D6" i="3"/>
  <c r="D7" i="3"/>
  <c r="D10" i="3"/>
  <c r="D11" i="3"/>
  <c r="D14" i="3"/>
  <c r="D15" i="3"/>
  <c r="E10" i="3" l="1"/>
  <c r="F10" i="3" s="1"/>
  <c r="E3" i="3"/>
  <c r="F3" i="3" s="1"/>
  <c r="E7" i="3"/>
  <c r="F7" i="3" s="1"/>
  <c r="E11" i="3"/>
  <c r="E15" i="3"/>
  <c r="E4" i="3"/>
  <c r="E8" i="3"/>
  <c r="F8" i="3" s="1"/>
  <c r="E12" i="3"/>
  <c r="F12" i="3" s="1"/>
  <c r="E16" i="3"/>
  <c r="E5" i="3"/>
  <c r="F5" i="3" s="1"/>
  <c r="E9" i="3"/>
  <c r="F9" i="3" s="1"/>
  <c r="E13" i="3"/>
  <c r="F13" i="3" s="1"/>
  <c r="E2" i="3"/>
  <c r="F2" i="3" s="1"/>
  <c r="F17" i="3" s="1"/>
  <c r="H13" i="3" s="1"/>
  <c r="H16" i="3" s="1"/>
  <c r="E6" i="3"/>
  <c r="E14" i="3"/>
  <c r="F14" i="3" s="1"/>
  <c r="I2" i="3"/>
  <c r="D6" i="2" l="1"/>
  <c r="D7" i="2"/>
  <c r="D8" i="2"/>
  <c r="D9" i="2"/>
  <c r="E9" i="2" s="1"/>
  <c r="D10" i="2"/>
  <c r="E10" i="2" s="1"/>
  <c r="E7" i="2"/>
  <c r="E8" i="2"/>
  <c r="E6" i="2"/>
  <c r="C2" i="2"/>
</calcChain>
</file>

<file path=xl/sharedStrings.xml><?xml version="1.0" encoding="utf-8"?>
<sst xmlns="http://schemas.openxmlformats.org/spreadsheetml/2006/main" count="48" uniqueCount="48">
  <si>
    <t>Before</t>
  </si>
  <si>
    <t>After</t>
  </si>
  <si>
    <t>(not enough to reject H0)</t>
  </si>
  <si>
    <t>rank</t>
  </si>
  <si>
    <t>z-score (using continuity correction):</t>
  </si>
  <si>
    <t>one sided p-value:</t>
  </si>
  <si>
    <t>H1: m &gt; 0</t>
  </si>
  <si>
    <t>If we applied the sign test:</t>
  </si>
  <si>
    <t>one-sided p-value would be:</t>
  </si>
  <si>
    <t>s+ =</t>
  </si>
  <si>
    <t>w+ calculation</t>
  </si>
  <si>
    <t>&lt;- w+</t>
  </si>
  <si>
    <t>Signed rank test:</t>
  </si>
  <si>
    <t>n</t>
  </si>
  <si>
    <t>mean</t>
  </si>
  <si>
    <t>variance</t>
  </si>
  <si>
    <t>change</t>
  </si>
  <si>
    <t>The probability of 3 &lt;= S+ &lt;= 9 is roughly 95%:</t>
  </si>
  <si>
    <t>each tail value as close to 2.5% as possible:</t>
  </si>
  <si>
    <t>k</t>
  </si>
  <si>
    <t>P(S+ &lt;= k)</t>
  </si>
  <si>
    <t>|P - 0.025|</t>
  </si>
  <si>
    <t>&lt;- smallest difference</t>
  </si>
  <si>
    <t>Data:</t>
  </si>
  <si>
    <t xml:space="preserve">The boundary values 3 and 9 can be found by setting </t>
  </si>
  <si>
    <t>So P(S+ &lt;= 2) + P(S+ &gt;= 10) ~ 0.05</t>
  </si>
  <si>
    <t>The inequality S+ &lt;= 9 means m &gt;= -3</t>
  </si>
  <si>
    <t>The inequality S+ &gt;= 3 means m &lt; 6</t>
  </si>
  <si>
    <t>(do the counting with the data)</t>
  </si>
  <si>
    <t>|change|</t>
  </si>
  <si>
    <t>Is the median of changes in scores significantly greater than 0?</t>
  </si>
  <si>
    <t>Use alpha = 0.05.</t>
  </si>
  <si>
    <t>conclusion: reject H0</t>
  </si>
  <si>
    <t>Therefore, a 96% confidence interval for m is [-3, 6)</t>
  </si>
  <si>
    <t>Let m = median of changes in score</t>
  </si>
  <si>
    <t>H0: m = 0</t>
  </si>
  <si>
    <t>(m0 = 0)</t>
  </si>
  <si>
    <t>runs of H's</t>
  </si>
  <si>
    <t>runs of T's</t>
  </si>
  <si>
    <t>total runs</t>
  </si>
  <si>
    <t>m (# of T's)</t>
  </si>
  <si>
    <t>n (# of H's)</t>
  </si>
  <si>
    <t>z-score (with cc)</t>
  </si>
  <si>
    <t>2 sided p-value</t>
  </si>
  <si>
    <t>mu (from slides)</t>
  </si>
  <si>
    <t>sigma (from slides)</t>
  </si>
  <si>
    <t>conclusion</t>
  </si>
  <si>
    <t>reject H0; conclude that sequence is not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</si>
</sst>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 applyProtection="1">
      <protection locked="0"/>
    </xf>
    <xf numFmtId="0" fontId="0" fillId="0" borderId="3" xfId="0" applyBorder="1"/>
    <xf numFmtId="0" fontId="0" fillId="0" borderId="4" xfId="0" applyBorder="1" applyProtection="1">
      <protection locked="0"/>
    </xf>
    <xf numFmtId="0" fontId="0" fillId="0" borderId="5" xfId="0" applyBorder="1"/>
    <xf numFmtId="0" fontId="0" fillId="0" borderId="6" xfId="0" applyBorder="1" applyProtection="1">
      <protection locked="0"/>
    </xf>
    <xf numFmtId="0" fontId="1" fillId="0" borderId="0" xfId="0" applyFont="1"/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1" fillId="0" borderId="3" xfId="0" applyFont="1" applyBorder="1"/>
    <xf numFmtId="0" fontId="1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0" fillId="0" borderId="11" xfId="0" applyBorder="1"/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19" sqref="A19"/>
    </sheetView>
  </sheetViews>
  <sheetFormatPr defaultRowHeight="15" x14ac:dyDescent="0.25"/>
  <cols>
    <col min="3" max="4" width="10.140625" customWidth="1"/>
    <col min="5" max="5" width="10" customWidth="1"/>
  </cols>
  <sheetData>
    <row r="1" spans="1:7" x14ac:dyDescent="0.25">
      <c r="A1" t="s">
        <v>23</v>
      </c>
      <c r="C1" t="s">
        <v>17</v>
      </c>
    </row>
    <row r="2" spans="1:7" x14ac:dyDescent="0.25">
      <c r="A2" s="19">
        <v>-12</v>
      </c>
      <c r="C2">
        <f>_xlfn.BINOM.DIST(9,12,1/2,1)-_xlfn.BINOM.DIST(2,12,1/2,1)</f>
        <v>0.96142578125</v>
      </c>
    </row>
    <row r="3" spans="1:7" x14ac:dyDescent="0.25">
      <c r="A3" s="20">
        <v>-7</v>
      </c>
      <c r="C3" t="s">
        <v>24</v>
      </c>
    </row>
    <row r="4" spans="1:7" x14ac:dyDescent="0.25">
      <c r="A4" s="21">
        <v>-3</v>
      </c>
      <c r="C4" t="s">
        <v>18</v>
      </c>
    </row>
    <row r="5" spans="1:7" x14ac:dyDescent="0.25">
      <c r="A5" s="20">
        <v>0</v>
      </c>
      <c r="C5" s="18" t="s">
        <v>19</v>
      </c>
      <c r="D5" t="s">
        <v>20</v>
      </c>
      <c r="E5" t="s">
        <v>21</v>
      </c>
    </row>
    <row r="6" spans="1:7" x14ac:dyDescent="0.25">
      <c r="A6" s="20">
        <v>1</v>
      </c>
      <c r="C6">
        <v>0</v>
      </c>
      <c r="D6">
        <f>_xlfn.BINOM.DIST(C6,12,1/2,1)</f>
        <v>2.4414062500000016E-4</v>
      </c>
      <c r="E6">
        <f>ABS(D6-0.025)</f>
        <v>2.4755859375000001E-2</v>
      </c>
    </row>
    <row r="7" spans="1:7" x14ac:dyDescent="0.25">
      <c r="A7" s="20">
        <v>3</v>
      </c>
      <c r="C7">
        <v>1</v>
      </c>
      <c r="D7">
        <f t="shared" ref="D7:D10" si="0">_xlfn.BINOM.DIST(C7,12,1/2,1)</f>
        <v>3.1738281250000004E-3</v>
      </c>
      <c r="E7">
        <f>ABS(D7-0.025)</f>
        <v>2.1826171875000001E-2</v>
      </c>
    </row>
    <row r="8" spans="1:7" x14ac:dyDescent="0.25">
      <c r="A8" s="20">
        <v>3</v>
      </c>
      <c r="C8">
        <v>2</v>
      </c>
      <c r="D8">
        <f t="shared" si="0"/>
        <v>1.9287109375000007E-2</v>
      </c>
      <c r="E8" s="7">
        <f>ABS(D8-0.025)</f>
        <v>5.7128906249999944E-3</v>
      </c>
      <c r="F8" t="s">
        <v>22</v>
      </c>
    </row>
    <row r="9" spans="1:7" x14ac:dyDescent="0.25">
      <c r="A9" s="20">
        <v>5</v>
      </c>
      <c r="C9">
        <v>3</v>
      </c>
      <c r="D9">
        <f t="shared" si="0"/>
        <v>7.2998046875000014E-2</v>
      </c>
      <c r="E9">
        <f>ABS(D9-0.025)</f>
        <v>4.7998046875000012E-2</v>
      </c>
    </row>
    <row r="10" spans="1:7" x14ac:dyDescent="0.25">
      <c r="A10" s="20">
        <v>5</v>
      </c>
      <c r="C10">
        <v>4</v>
      </c>
      <c r="D10">
        <f t="shared" si="0"/>
        <v>0.19384765625</v>
      </c>
      <c r="E10">
        <f>ABS(D10-0.025)</f>
        <v>0.16884765625000001</v>
      </c>
    </row>
    <row r="11" spans="1:7" x14ac:dyDescent="0.25">
      <c r="A11" s="21">
        <v>6</v>
      </c>
      <c r="C11" t="s">
        <v>25</v>
      </c>
    </row>
    <row r="12" spans="1:7" x14ac:dyDescent="0.25">
      <c r="A12" s="20">
        <v>8</v>
      </c>
    </row>
    <row r="13" spans="1:7" x14ac:dyDescent="0.25">
      <c r="A13" s="22">
        <v>9</v>
      </c>
      <c r="C13" t="s">
        <v>26</v>
      </c>
      <c r="G13" t="s">
        <v>28</v>
      </c>
    </row>
    <row r="14" spans="1:7" x14ac:dyDescent="0.25">
      <c r="C14" t="s">
        <v>27</v>
      </c>
    </row>
    <row r="15" spans="1:7" x14ac:dyDescent="0.25">
      <c r="C15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J14" sqref="J14"/>
    </sheetView>
  </sheetViews>
  <sheetFormatPr defaultRowHeight="15" x14ac:dyDescent="0.25"/>
  <sheetData>
    <row r="1" spans="1:10" x14ac:dyDescent="0.25">
      <c r="A1" s="23" t="s">
        <v>0</v>
      </c>
      <c r="B1" s="23" t="s">
        <v>1</v>
      </c>
      <c r="C1" t="s">
        <v>16</v>
      </c>
      <c r="D1" t="s">
        <v>29</v>
      </c>
      <c r="E1" t="s">
        <v>3</v>
      </c>
      <c r="F1" t="s">
        <v>10</v>
      </c>
      <c r="H1" s="24" t="s">
        <v>13</v>
      </c>
      <c r="I1" s="24" t="s">
        <v>14</v>
      </c>
      <c r="J1" s="24" t="s">
        <v>15</v>
      </c>
    </row>
    <row r="2" spans="1:10" x14ac:dyDescent="0.25">
      <c r="A2" s="1">
        <v>95</v>
      </c>
      <c r="B2" s="2">
        <v>98</v>
      </c>
      <c r="C2">
        <f>B2-A2-0</f>
        <v>3</v>
      </c>
      <c r="D2">
        <f>ABS(C2)</f>
        <v>3</v>
      </c>
      <c r="E2">
        <f>_xlfn.RANK.AVG(D2,D$2:D$16,1)</f>
        <v>6</v>
      </c>
      <c r="F2">
        <f>IF(C2&gt;0,E2,0)</f>
        <v>6</v>
      </c>
      <c r="H2">
        <f>COUNT(A2:A16)</f>
        <v>15</v>
      </c>
      <c r="I2">
        <f>H2*(H2+1)/4</f>
        <v>60</v>
      </c>
      <c r="J2">
        <f>H2*(H2+1)*(2*H2+1)/24</f>
        <v>310</v>
      </c>
    </row>
    <row r="3" spans="1:10" x14ac:dyDescent="0.25">
      <c r="A3" s="3">
        <v>76</v>
      </c>
      <c r="B3" s="4">
        <v>83</v>
      </c>
      <c r="C3">
        <f t="shared" ref="C3:C16" si="0">B3-A3-0</f>
        <v>7</v>
      </c>
      <c r="D3">
        <f t="shared" ref="D3:D16" si="1">ABS(C3)</f>
        <v>7</v>
      </c>
      <c r="E3">
        <f t="shared" ref="E3:E16" si="2">_xlfn.RANK.AVG(D3,D$2:D$16,1)</f>
        <v>11</v>
      </c>
      <c r="F3">
        <f t="shared" ref="F3:F16" si="3">IF(C3&gt;0,E3,0)</f>
        <v>11</v>
      </c>
    </row>
    <row r="4" spans="1:10" x14ac:dyDescent="0.25">
      <c r="A4" s="3">
        <v>92</v>
      </c>
      <c r="B4" s="4">
        <v>91.5</v>
      </c>
      <c r="C4">
        <f t="shared" si="0"/>
        <v>-0.5</v>
      </c>
      <c r="D4">
        <f t="shared" si="1"/>
        <v>0.5</v>
      </c>
      <c r="E4">
        <f t="shared" si="2"/>
        <v>1</v>
      </c>
      <c r="F4">
        <f t="shared" si="3"/>
        <v>0</v>
      </c>
      <c r="H4" t="s">
        <v>34</v>
      </c>
    </row>
    <row r="5" spans="1:10" x14ac:dyDescent="0.25">
      <c r="A5" s="3">
        <v>91.5</v>
      </c>
      <c r="B5" s="4">
        <v>99</v>
      </c>
      <c r="C5">
        <f t="shared" si="0"/>
        <v>7.5</v>
      </c>
      <c r="D5">
        <f t="shared" si="1"/>
        <v>7.5</v>
      </c>
      <c r="E5">
        <f t="shared" si="2"/>
        <v>12</v>
      </c>
      <c r="F5">
        <f t="shared" si="3"/>
        <v>12</v>
      </c>
      <c r="H5" t="s">
        <v>35</v>
      </c>
      <c r="J5" t="s">
        <v>36</v>
      </c>
    </row>
    <row r="6" spans="1:10" x14ac:dyDescent="0.25">
      <c r="A6" s="3">
        <v>82</v>
      </c>
      <c r="B6" s="4">
        <v>79.5</v>
      </c>
      <c r="C6">
        <f t="shared" si="0"/>
        <v>-2.5</v>
      </c>
      <c r="D6">
        <f t="shared" si="1"/>
        <v>2.5</v>
      </c>
      <c r="E6">
        <f t="shared" si="2"/>
        <v>5</v>
      </c>
      <c r="F6">
        <f t="shared" si="3"/>
        <v>0</v>
      </c>
      <c r="H6" t="s">
        <v>6</v>
      </c>
    </row>
    <row r="7" spans="1:10" x14ac:dyDescent="0.25">
      <c r="A7" s="3">
        <v>76</v>
      </c>
      <c r="B7" s="4">
        <v>77.5</v>
      </c>
      <c r="C7">
        <f t="shared" si="0"/>
        <v>1.5</v>
      </c>
      <c r="D7">
        <f t="shared" si="1"/>
        <v>1.5</v>
      </c>
      <c r="E7">
        <f t="shared" si="2"/>
        <v>3</v>
      </c>
      <c r="F7">
        <f t="shared" si="3"/>
        <v>3</v>
      </c>
      <c r="I7" s="7"/>
    </row>
    <row r="8" spans="1:10" x14ac:dyDescent="0.25">
      <c r="A8" s="3">
        <v>82</v>
      </c>
      <c r="B8" s="4">
        <v>92</v>
      </c>
      <c r="C8">
        <f t="shared" si="0"/>
        <v>10</v>
      </c>
      <c r="D8">
        <f t="shared" si="1"/>
        <v>10</v>
      </c>
      <c r="E8">
        <f t="shared" si="2"/>
        <v>13.5</v>
      </c>
      <c r="F8">
        <f t="shared" si="3"/>
        <v>13.5</v>
      </c>
    </row>
    <row r="9" spans="1:10" x14ac:dyDescent="0.25">
      <c r="A9" s="3">
        <v>75</v>
      </c>
      <c r="B9" s="4">
        <v>81</v>
      </c>
      <c r="C9">
        <f t="shared" si="0"/>
        <v>6</v>
      </c>
      <c r="D9">
        <f t="shared" si="1"/>
        <v>6</v>
      </c>
      <c r="E9">
        <f t="shared" si="2"/>
        <v>9</v>
      </c>
      <c r="F9">
        <f t="shared" si="3"/>
        <v>9</v>
      </c>
    </row>
    <row r="10" spans="1:10" x14ac:dyDescent="0.25">
      <c r="A10" s="3">
        <v>76</v>
      </c>
      <c r="B10" s="4">
        <v>87</v>
      </c>
      <c r="C10">
        <f t="shared" si="0"/>
        <v>11</v>
      </c>
      <c r="D10">
        <f t="shared" si="1"/>
        <v>11</v>
      </c>
      <c r="E10">
        <f t="shared" si="2"/>
        <v>15</v>
      </c>
      <c r="F10">
        <f t="shared" si="3"/>
        <v>15</v>
      </c>
      <c r="H10" s="7" t="s">
        <v>12</v>
      </c>
    </row>
    <row r="11" spans="1:10" x14ac:dyDescent="0.25">
      <c r="A11" s="3">
        <v>99</v>
      </c>
      <c r="B11" s="4">
        <v>97</v>
      </c>
      <c r="C11">
        <f t="shared" si="0"/>
        <v>-2</v>
      </c>
      <c r="D11">
        <f t="shared" si="1"/>
        <v>2</v>
      </c>
      <c r="E11">
        <f t="shared" si="2"/>
        <v>4</v>
      </c>
      <c r="F11">
        <f t="shared" si="3"/>
        <v>0</v>
      </c>
    </row>
    <row r="12" spans="1:10" x14ac:dyDescent="0.25">
      <c r="A12" s="3">
        <v>74</v>
      </c>
      <c r="B12" s="4">
        <v>84</v>
      </c>
      <c r="C12">
        <f t="shared" si="0"/>
        <v>10</v>
      </c>
      <c r="D12">
        <f t="shared" si="1"/>
        <v>10</v>
      </c>
      <c r="E12">
        <f t="shared" si="2"/>
        <v>13.5</v>
      </c>
      <c r="F12">
        <f t="shared" si="3"/>
        <v>13.5</v>
      </c>
      <c r="H12" s="14" t="s">
        <v>4</v>
      </c>
    </row>
    <row r="13" spans="1:10" x14ac:dyDescent="0.25">
      <c r="A13" s="3">
        <v>78</v>
      </c>
      <c r="B13" s="4">
        <v>83</v>
      </c>
      <c r="C13">
        <f t="shared" si="0"/>
        <v>5</v>
      </c>
      <c r="D13">
        <f t="shared" si="1"/>
        <v>5</v>
      </c>
      <c r="E13">
        <f t="shared" si="2"/>
        <v>8</v>
      </c>
      <c r="F13">
        <f t="shared" si="3"/>
        <v>8</v>
      </c>
      <c r="H13">
        <f>(F17-0.5-I2)/SQRT(J2)</f>
        <v>2.3002454287006127</v>
      </c>
    </row>
    <row r="14" spans="1:10" x14ac:dyDescent="0.25">
      <c r="A14" s="3">
        <v>78</v>
      </c>
      <c r="B14" s="4">
        <v>84.5</v>
      </c>
      <c r="C14">
        <f t="shared" si="0"/>
        <v>6.5</v>
      </c>
      <c r="D14">
        <f t="shared" si="1"/>
        <v>6.5</v>
      </c>
      <c r="E14">
        <f t="shared" si="2"/>
        <v>10</v>
      </c>
      <c r="F14">
        <f t="shared" si="3"/>
        <v>10</v>
      </c>
    </row>
    <row r="15" spans="1:10" x14ac:dyDescent="0.25">
      <c r="A15" s="3">
        <v>76</v>
      </c>
      <c r="B15" s="4">
        <v>75</v>
      </c>
      <c r="C15">
        <f t="shared" si="0"/>
        <v>-1</v>
      </c>
      <c r="D15">
        <f t="shared" si="1"/>
        <v>1</v>
      </c>
      <c r="E15">
        <f t="shared" si="2"/>
        <v>2</v>
      </c>
      <c r="F15">
        <f t="shared" si="3"/>
        <v>0</v>
      </c>
      <c r="H15" s="14" t="s">
        <v>5</v>
      </c>
    </row>
    <row r="16" spans="1:10" x14ac:dyDescent="0.25">
      <c r="A16" s="5">
        <v>90</v>
      </c>
      <c r="B16" s="6">
        <v>85.5</v>
      </c>
      <c r="C16">
        <f t="shared" si="0"/>
        <v>-4.5</v>
      </c>
      <c r="D16">
        <f t="shared" si="1"/>
        <v>4.5</v>
      </c>
      <c r="E16">
        <f t="shared" si="2"/>
        <v>7</v>
      </c>
      <c r="F16">
        <f t="shared" si="3"/>
        <v>0</v>
      </c>
      <c r="H16" s="7">
        <f>1-_xlfn.NORM.S.DIST(H13,1)</f>
        <v>1.0717159715540325E-2</v>
      </c>
    </row>
    <row r="17" spans="1:10" x14ac:dyDescent="0.25">
      <c r="F17" s="7">
        <f>SUM(F2:F16)</f>
        <v>101</v>
      </c>
      <c r="G17" t="s">
        <v>11</v>
      </c>
      <c r="H17" t="s">
        <v>32</v>
      </c>
    </row>
    <row r="19" spans="1:10" x14ac:dyDescent="0.25">
      <c r="A19" t="s">
        <v>30</v>
      </c>
    </row>
    <row r="20" spans="1:10" x14ac:dyDescent="0.25">
      <c r="A20" t="s">
        <v>31</v>
      </c>
      <c r="H20" s="1" t="s">
        <v>7</v>
      </c>
      <c r="I20" s="8"/>
      <c r="J20" s="9"/>
    </row>
    <row r="21" spans="1:10" x14ac:dyDescent="0.25">
      <c r="H21" s="15" t="s">
        <v>9</v>
      </c>
      <c r="I21" s="17">
        <f>COUNTIF(C2:C16,"&gt;0")</f>
        <v>10</v>
      </c>
      <c r="J21" s="11"/>
    </row>
    <row r="22" spans="1:10" x14ac:dyDescent="0.25">
      <c r="H22" s="3" t="s">
        <v>8</v>
      </c>
      <c r="I22" s="10"/>
      <c r="J22" s="11"/>
    </row>
    <row r="23" spans="1:10" x14ac:dyDescent="0.25">
      <c r="H23" s="16">
        <f>1-_xlfn.BINOM.DIST(I21-1,H2,1/2,1)</f>
        <v>0.15087890625</v>
      </c>
      <c r="I23" s="10"/>
      <c r="J23" s="11"/>
    </row>
    <row r="24" spans="1:10" x14ac:dyDescent="0.25">
      <c r="H24" s="5" t="s">
        <v>2</v>
      </c>
      <c r="I24" s="12"/>
      <c r="J24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1" sqref="A11"/>
    </sheetView>
  </sheetViews>
  <sheetFormatPr defaultRowHeight="15" x14ac:dyDescent="0.25"/>
  <cols>
    <col min="1" max="1" width="18.140625" bestFit="1" customWidth="1"/>
  </cols>
  <sheetData>
    <row r="1" spans="1:2" x14ac:dyDescent="0.25">
      <c r="A1" t="s">
        <v>41</v>
      </c>
      <c r="B1">
        <v>16</v>
      </c>
    </row>
    <row r="2" spans="1:2" x14ac:dyDescent="0.25">
      <c r="A2" t="s">
        <v>40</v>
      </c>
      <c r="B2">
        <v>14</v>
      </c>
    </row>
    <row r="3" spans="1:2" x14ac:dyDescent="0.25">
      <c r="A3" t="s">
        <v>37</v>
      </c>
      <c r="B3">
        <v>11</v>
      </c>
    </row>
    <row r="4" spans="1:2" x14ac:dyDescent="0.25">
      <c r="A4" t="s">
        <v>38</v>
      </c>
      <c r="B4">
        <v>12</v>
      </c>
    </row>
    <row r="5" spans="1:2" x14ac:dyDescent="0.25">
      <c r="A5" t="s">
        <v>39</v>
      </c>
      <c r="B5">
        <f>B3+B4</f>
        <v>23</v>
      </c>
    </row>
    <row r="6" spans="1:2" x14ac:dyDescent="0.25">
      <c r="A6" t="s">
        <v>44</v>
      </c>
      <c r="B6">
        <f>2*B1*B2/(B1+B2)+1</f>
        <v>15.933333333333334</v>
      </c>
    </row>
    <row r="7" spans="1:2" x14ac:dyDescent="0.25">
      <c r="A7" t="s">
        <v>45</v>
      </c>
      <c r="B7">
        <f>SQRT((B6-1)*(B6-2)/(B1+B2-1))</f>
        <v>2.6785940155953352</v>
      </c>
    </row>
    <row r="8" spans="1:2" x14ac:dyDescent="0.25">
      <c r="A8" t="s">
        <v>42</v>
      </c>
      <c r="B8">
        <f>(B5-0.5-B6)/B7</f>
        <v>2.4515348830148049</v>
      </c>
    </row>
    <row r="9" spans="1:2" x14ac:dyDescent="0.25">
      <c r="A9" t="s">
        <v>43</v>
      </c>
      <c r="B9">
        <f>2*(1-_xlfn.NORM.S.DIST(B8,1))</f>
        <v>1.4224839813026913E-2</v>
      </c>
    </row>
    <row r="10" spans="1:2" x14ac:dyDescent="0.25">
      <c r="A10" t="s">
        <v>46</v>
      </c>
      <c r="B1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 for sign test</vt:lpstr>
      <vt:lpstr>scores</vt:lpstr>
      <vt:lpstr>runs test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Wan</dc:creator>
  <cp:lastModifiedBy>James Wan</cp:lastModifiedBy>
  <dcterms:created xsi:type="dcterms:W3CDTF">2014-04-16T17:07:38Z</dcterms:created>
  <dcterms:modified xsi:type="dcterms:W3CDTF">2017-04-11T20:29:47Z</dcterms:modified>
</cp:coreProperties>
</file>