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765" windowWidth="19635" windowHeight="7305"/>
  </bookViews>
  <sheets>
    <sheet name="Interaction" sheetId="12" r:id="rId1"/>
    <sheet name="Snowfall" sheetId="13" r:id="rId2"/>
    <sheet name="APM" sheetId="11" r:id="rId3"/>
    <sheet name="Companies" sheetId="1" r:id="rId4"/>
    <sheet name="IMR" sheetId="4" r:id="rId5"/>
    <sheet name="Cement" sheetId="5" r:id="rId6"/>
    <sheet name="Surnames" sheetId="2" r:id="rId7"/>
    <sheet name="Cars" sheetId="6" r:id="rId8"/>
    <sheet name="Planets" sheetId="8" r:id="rId9"/>
  </sheets>
  <calcPr calcId="145621"/>
</workbook>
</file>

<file path=xl/calcChain.xml><?xml version="1.0" encoding="utf-8"?>
<calcChain xmlns="http://schemas.openxmlformats.org/spreadsheetml/2006/main">
  <c r="G13" i="5" l="1"/>
  <c r="G14" i="5"/>
  <c r="G15" i="5"/>
  <c r="G16" i="5"/>
  <c r="G17" i="5"/>
  <c r="G18" i="5"/>
  <c r="G19" i="5"/>
  <c r="G20" i="5"/>
  <c r="G21" i="5"/>
  <c r="G22" i="5"/>
  <c r="G23" i="5"/>
  <c r="G24" i="5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C29" i="1"/>
  <c r="E13" i="11"/>
  <c r="E16" i="11"/>
  <c r="G12" i="5" l="1"/>
  <c r="E15" i="11"/>
  <c r="E12" i="11"/>
  <c r="F16" i="4" l="1"/>
  <c r="E21" i="1"/>
  <c r="E22" i="1"/>
  <c r="E20" i="1"/>
  <c r="C25" i="8" l="1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D54" i="6"/>
  <c r="D53" i="6"/>
  <c r="D52" i="6"/>
  <c r="D51" i="6"/>
  <c r="D50" i="6"/>
  <c r="D49" i="6"/>
  <c r="D48" i="6"/>
  <c r="D47" i="6"/>
  <c r="D46" i="6"/>
  <c r="D45" i="6"/>
  <c r="K40" i="6"/>
  <c r="K39" i="6"/>
  <c r="K38" i="6"/>
  <c r="K37" i="6"/>
  <c r="K36" i="6"/>
  <c r="K35" i="6"/>
  <c r="K34" i="6"/>
  <c r="K33" i="6"/>
  <c r="K32" i="6"/>
  <c r="K31" i="6"/>
  <c r="P9" i="5"/>
  <c r="K9" i="5"/>
  <c r="G19" i="2" l="1"/>
  <c r="B17" i="2"/>
  <c r="C13" i="2" s="1"/>
  <c r="D13" i="2" s="1"/>
  <c r="C6" i="2" l="1"/>
  <c r="D6" i="2" s="1"/>
  <c r="C10" i="2"/>
  <c r="D10" i="2" s="1"/>
  <c r="C11" i="2"/>
  <c r="D11" i="2" s="1"/>
  <c r="C7" i="2"/>
  <c r="D7" i="2" s="1"/>
  <c r="C14" i="2"/>
  <c r="D14" i="2" s="1"/>
  <c r="C8" i="2"/>
  <c r="D8" i="2" s="1"/>
  <c r="C12" i="2"/>
  <c r="D12" i="2" s="1"/>
  <c r="C5" i="2"/>
  <c r="D5" i="2" s="1"/>
  <c r="C9" i="2"/>
  <c r="D9" i="2" s="1"/>
  <c r="D17" i="2" l="1"/>
  <c r="E11" i="2" l="1"/>
  <c r="F11" i="2" s="1"/>
  <c r="G11" i="2" s="1"/>
  <c r="E7" i="2"/>
  <c r="F7" i="2" s="1"/>
  <c r="G7" i="2" s="1"/>
  <c r="E10" i="2"/>
  <c r="F10" i="2" s="1"/>
  <c r="G10" i="2" s="1"/>
  <c r="E6" i="2"/>
  <c r="F6" i="2" s="1"/>
  <c r="G6" i="2" s="1"/>
  <c r="E13" i="2"/>
  <c r="F13" i="2" s="1"/>
  <c r="G13" i="2" s="1"/>
  <c r="E9" i="2"/>
  <c r="F9" i="2" s="1"/>
  <c r="G9" i="2" s="1"/>
  <c r="E5" i="2"/>
  <c r="E12" i="2"/>
  <c r="F12" i="2" s="1"/>
  <c r="G12" i="2" s="1"/>
  <c r="E8" i="2"/>
  <c r="F8" i="2" s="1"/>
  <c r="G8" i="2" s="1"/>
  <c r="E14" i="2" l="1"/>
  <c r="F14" i="2" s="1"/>
  <c r="G14" i="2" s="1"/>
  <c r="F5" i="2"/>
  <c r="G5" i="2" s="1"/>
  <c r="G17" i="2" l="1"/>
</calcChain>
</file>

<file path=xl/sharedStrings.xml><?xml version="1.0" encoding="utf-8"?>
<sst xmlns="http://schemas.openxmlformats.org/spreadsheetml/2006/main" count="252" uniqueCount="190">
  <si>
    <t>x1: profit margin; x2: growth rate; y: price to earnings ratio</t>
  </si>
  <si>
    <t>Company</t>
  </si>
  <si>
    <t>x1</t>
  </si>
  <si>
    <t>x2</t>
  </si>
  <si>
    <t>y</t>
  </si>
  <si>
    <t>Amdahl</t>
  </si>
  <si>
    <t>Digital</t>
  </si>
  <si>
    <t>HP</t>
  </si>
  <si>
    <t>NCR</t>
  </si>
  <si>
    <t>Unisys</t>
  </si>
  <si>
    <t>IBM</t>
  </si>
  <si>
    <t>Pfizer</t>
  </si>
  <si>
    <t>Bristol Meyers</t>
  </si>
  <si>
    <t>Merck</t>
  </si>
  <si>
    <t>Wyeth</t>
  </si>
  <si>
    <t>Abbott Lab.</t>
  </si>
  <si>
    <t>Eli Lilly</t>
  </si>
  <si>
    <t>Upjohn</t>
  </si>
  <si>
    <t>Warner-Lambert</t>
  </si>
  <si>
    <t>model (vs y)</t>
  </si>
  <si>
    <t>x1, x2</t>
  </si>
  <si>
    <t>name (rank)</t>
  </si>
  <si>
    <t>probability</t>
  </si>
  <si>
    <t>mean calc.</t>
  </si>
  <si>
    <t>expected pr.</t>
  </si>
  <si>
    <t>chi^2 calc.</t>
  </si>
  <si>
    <t>total:</t>
  </si>
  <si>
    <t>lambda:</t>
  </si>
  <si>
    <t>chi^2</t>
  </si>
  <si>
    <t>critical value</t>
  </si>
  <si>
    <t># of people</t>
  </si>
  <si>
    <t>n</t>
  </si>
  <si>
    <t>year after 1980</t>
  </si>
  <si>
    <t>infant mortality rate (US)</t>
  </si>
  <si>
    <t>Answers:</t>
  </si>
  <si>
    <t>Coefficients</t>
  </si>
  <si>
    <t>Standard Error</t>
  </si>
  <si>
    <t>t Stat</t>
  </si>
  <si>
    <t>P-value</t>
  </si>
  <si>
    <t>Lower 95%</t>
  </si>
  <si>
    <t>Upper 95%</t>
  </si>
  <si>
    <t>Intercept</t>
  </si>
  <si>
    <t>X Variable 1</t>
  </si>
  <si>
    <t>Regression Statistics</t>
  </si>
  <si>
    <t>Multiple R</t>
  </si>
  <si>
    <t>R Square</t>
  </si>
  <si>
    <t>Adjusted R Square</t>
  </si>
  <si>
    <t>&lt;- s</t>
  </si>
  <si>
    <t>Observations</t>
  </si>
  <si>
    <t>ingredient 1</t>
  </si>
  <si>
    <t>ingredient 2</t>
  </si>
  <si>
    <t>ingredient 3</t>
  </si>
  <si>
    <t>ingredient 4</t>
  </si>
  <si>
    <t>heat produced</t>
  </si>
  <si>
    <t>1. Find the correlation (or covariance) between ingredients 1 &amp; 3, also 2 &amp; 4.</t>
  </si>
  <si>
    <t>2. From this or otherwise, find a (near) linear relationship connecting the four ingredients.</t>
  </si>
  <si>
    <t>3. In view of the linear relationship, what precautions must we take when performing a multiple regression?</t>
  </si>
  <si>
    <t>4. Use adjected r^2 to find the best subset of two ingredients to include in a regression model.</t>
  </si>
  <si>
    <t>1. The correlation between ingredients 1 and 3 is</t>
  </si>
  <si>
    <t xml:space="preserve">   and between ingredients 2 and 4 is</t>
  </si>
  <si>
    <t>2. Inspired by part 1, we look at the sum of all 4 ingredients:</t>
  </si>
  <si>
    <t>You can also discover this approximate relationship by running multiple regression of (say) ingredient 1 vs the other 3 ingredients.</t>
  </si>
  <si>
    <t>4. There are (4 choose 2) = 6 subsets of two ingredients. Finding the adjusted r^2 for all of them and comparing, we find that</t>
  </si>
  <si>
    <t>ingredient 1 &amp; ingredient 2 form the best subset (they give the highest adjusted r^2).</t>
  </si>
  <si>
    <t>&lt;- multiple regression, y: heat produced; x1: ingredient 1; x2; ingredient 2</t>
  </si>
  <si>
    <t>&lt;- adj r^2</t>
  </si>
  <si>
    <t>X Variable 2</t>
  </si>
  <si>
    <t>X Variable 3</t>
  </si>
  <si>
    <t>Speed (mph)</t>
  </si>
  <si>
    <t>Stopping distance (ft)</t>
  </si>
  <si>
    <t>3. Either inspired by the parabolic shape of the residual plot, or by physics (v^2 = u^2 + 2 a d, where v = 0, u = speed, a = constant deceleration from braking, d = distance),</t>
  </si>
  <si>
    <t xml:space="preserve">   we plot Stopping distance vs Speed^2. The resulting plot looks more linear.</t>
  </si>
  <si>
    <t>4. See trendline below. Distance = 0.0517 Speed^2 + 1.6206</t>
  </si>
  <si>
    <t>5. See set up below. Applying multiple regression of distance vs the three x variables (2 of which are dummy variables) gives:</t>
  </si>
  <si>
    <t xml:space="preserve">   Distance = 6.132 + 0.05897 Speed^2 - 9.023 x - 0.01446 Speed^2 x, where x = 1 for the first car and x = 0 for the second car.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</si>
  <si>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</si>
  <si>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</si>
  <si>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</si>
  <si>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</si>
  <si>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</si>
  <si>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</si>
  <si>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</si>
  <si>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</si>
  <si>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</si>
  <si>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Lower 95.0%</t>
  </si>
  <si>
    <t>Upper 95.0%</t>
  </si>
  <si>
    <t>Speed^2</t>
  </si>
  <si>
    <t>Distance</t>
  </si>
  <si>
    <t>Speed</t>
  </si>
  <si>
    <t>Predicted Y</t>
  </si>
  <si>
    <t>Residuals</t>
  </si>
  <si>
    <t>(Part 5)</t>
  </si>
  <si>
    <t>(dummy variables)</t>
  </si>
  <si>
    <t>1st car?</t>
  </si>
  <si>
    <t>Speed^2 * 1st car</t>
  </si>
  <si>
    <t>(betas for part 5)</t>
  </si>
  <si>
    <t>Distance (10^6 miles)</t>
  </si>
  <si>
    <t>Speed (miles/hr)</t>
  </si>
  <si>
    <t>Linearize the relationship, and hence find a regression equation relating orbital distance to speed.</t>
  </si>
  <si>
    <t>Mercury</t>
  </si>
  <si>
    <t>Venus</t>
  </si>
  <si>
    <t>Earth</t>
  </si>
  <si>
    <t>Mars</t>
  </si>
  <si>
    <t>Ceres</t>
  </si>
  <si>
    <t>Jupiter</t>
  </si>
  <si>
    <t>Saturn</t>
  </si>
  <si>
    <t>Uranus</t>
  </si>
  <si>
    <t>Neptune</t>
  </si>
  <si>
    <t>Pluto</t>
  </si>
  <si>
    <t>log(distance)</t>
  </si>
  <si>
    <t>log(speed)</t>
  </si>
  <si>
    <t>From this plot, it looks like speed is proportional to some negative power of distance; thus we set up the model speed = alpha distance^beta</t>
  </si>
  <si>
    <t>Taking log of both sides: log(speed) = log(alpha) + beta log(distance)</t>
  </si>
  <si>
    <t>Converting back to the original model, we get speed = 7.085*10^5 * distance^-0.5144, or alternately, distance = 2.362*10^11 * speed^-1.944.</t>
  </si>
  <si>
    <t>Thus we've experimentally discovered that distance is (roughly) proportional to 1/speed^2.</t>
  </si>
  <si>
    <t>This is actually equivalent to Kepler's 3rd law for circular orbits (in the solar system, most planetary orbits are very nearly circular).</t>
  </si>
  <si>
    <t>r^2</t>
  </si>
  <si>
    <t>p</t>
  </si>
  <si>
    <r>
      <t xml:space="preserve">We can construct a </t>
    </r>
    <r>
      <rPr>
        <i/>
        <sz val="11"/>
        <color theme="1"/>
        <rFont val="Calibri"/>
        <family val="2"/>
        <scheme val="minor"/>
      </rPr>
      <t>one-sided</t>
    </r>
    <r>
      <rPr>
        <sz val="11"/>
        <color theme="1"/>
        <rFont val="Calibri"/>
        <family val="2"/>
        <scheme val="minor"/>
      </rPr>
      <t xml:space="preserve"> 95% confidence interval for beta_1. The CI should be of the form 'beta_1 &gt; bound', and we check if it includes -0.3.</t>
    </r>
  </si>
  <si>
    <t xml:space="preserve">bound = beta_1 hat - t_{n-2, 1-alpha} *s/sx/sqrt(n-1) </t>
  </si>
  <si>
    <t>bound =</t>
  </si>
  <si>
    <t>Thus the one-sided 95% CI gives beta1 &gt; -0.2952 and does not include -0.3; so the US rate of decrease is significantly less than the Western average.</t>
  </si>
  <si>
    <r>
      <rPr>
        <b/>
        <sz val="11"/>
        <color theme="1"/>
        <rFont val="Calibri"/>
        <family val="2"/>
        <scheme val="minor"/>
      </rPr>
      <t xml:space="preserve">Q: </t>
    </r>
    <r>
      <rPr>
        <sz val="11"/>
        <color theme="1"/>
        <rFont val="Calibri"/>
        <family val="2"/>
        <scheme val="minor"/>
      </rPr>
      <t>Perform a chi-squared test to see if the top 10 Chinese surnames in Singapore can be modelled by an exponential distribution.</t>
    </r>
  </si>
  <si>
    <t>Suppose the data is taken from a random sample. Use alpha = 0.01.</t>
  </si>
  <si>
    <t>expected #</t>
  </si>
  <si>
    <t>Conclusion: reject null, so surnames are not exponentially distributed.</t>
  </si>
  <si>
    <t>APM</t>
  </si>
  <si>
    <t>win rate</t>
  </si>
  <si>
    <t>sx</t>
  </si>
  <si>
    <t>sy</t>
  </si>
  <si>
    <t>sxy</t>
  </si>
  <si>
    <t>Q1: r =</t>
  </si>
  <si>
    <t>LHS of test for rho:</t>
  </si>
  <si>
    <t>The high correlations, and the trend lines on the left, suggest that ingredient 2 + ingredient 4 is approximately constant (also for ingredients 1 &amp; 3).</t>
  </si>
  <si>
    <r>
      <t xml:space="preserve">From this, it is clear that the </t>
    </r>
    <r>
      <rPr>
        <b/>
        <sz val="11"/>
        <color theme="1"/>
        <rFont val="Calibri"/>
        <family val="2"/>
        <scheme val="minor"/>
      </rPr>
      <t>sum of all 4 ingredients is approximately a constant, 97.5.</t>
    </r>
  </si>
  <si>
    <t>3. The approximate linear relationship (known as multicollinearity) makes multiple regression numerically unstable.</t>
  </si>
  <si>
    <t>We should remove one ingredient from the multiple regression model.</t>
  </si>
  <si>
    <t>(There are other plausible models, but after experimentation you can see that they don't linearize the data as well.)</t>
  </si>
  <si>
    <t>Cell means for 'real feel' temperatures in degrees Celsius</t>
  </si>
  <si>
    <t>high temperature</t>
  </si>
  <si>
    <t>medium temperature</t>
  </si>
  <si>
    <t>low temperature</t>
  </si>
  <si>
    <t>high humidity</t>
  </si>
  <si>
    <t>low humidity</t>
  </si>
  <si>
    <r>
      <rPr>
        <b/>
        <sz val="11"/>
        <color theme="1"/>
        <rFont val="Calibri"/>
        <family val="2"/>
        <scheme val="minor"/>
      </rPr>
      <t>Q:</t>
    </r>
    <r>
      <rPr>
        <sz val="11"/>
        <color theme="1"/>
        <rFont val="Calibri"/>
        <family val="2"/>
        <scheme val="minor"/>
      </rPr>
      <t xml:space="preserve"> Comment on the level of interaction between temperature and humidity, and hence estimate whether H_0AB will be rejected for this two-factor experiment.</t>
    </r>
  </si>
  <si>
    <t>some interaction between temperature and humidity.</t>
  </si>
  <si>
    <t>Thus it looks like H_0AB (the hypothesis of no interaction) will be rejected.</t>
  </si>
  <si>
    <t>Year</t>
  </si>
  <si>
    <t>Snowfall (inches)</t>
  </si>
  <si>
    <t>Unemployment (%)</t>
  </si>
  <si>
    <t>Data on the annual snowfall in Amherst, Massachusetts, vs the U.S. unemployment rate for the years 1973 to 1982.</t>
  </si>
  <si>
    <r>
      <rPr>
        <b/>
        <sz val="11"/>
        <color theme="1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>compute the correlation coefficient r (on a calculator).</t>
    </r>
  </si>
  <si>
    <r>
      <rPr>
        <b/>
        <sz val="11"/>
        <color theme="1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>does this relationship mean that the Amherst annual snowfall influences national unemployment, or vice versa?</t>
    </r>
  </si>
  <si>
    <t xml:space="preserve">Answer: As the lines cross over in the interaction plot, there seems to be </t>
  </si>
  <si>
    <t xml:space="preserve">Answers: r = s_xy/(s_x s_y); each of these terms can be calculated using the formula (given in the slides). The result is r = 0.9835. </t>
  </si>
  <si>
    <t>Even though r is very high, common sense indicates that this relationship is just a coincidence; correlation does not imply causation.</t>
  </si>
  <si>
    <t>Q2: this is equivalent to testing if beta1 = 0, which in turn is the same as testing if rho = 0 with alpha = 0.01 (see week 10 lecture 1 slides).</t>
  </si>
  <si>
    <t>(approximate t distribution by standard normal)</t>
  </si>
  <si>
    <t>Conclusion: as LHS &gt; RHS, rho is not 0 with 99% confidence, so beta1 is not 0 with 99% confidence, so the 99% CI doesn't contain 0.</t>
  </si>
  <si>
    <t>Therefore APM appears to be positively correlated with win rate (though the association isn't very strong, as seen from the small value of r).</t>
  </si>
  <si>
    <r>
      <rPr>
        <b/>
        <sz val="11"/>
        <color theme="1"/>
        <rFont val="Calibri"/>
        <family val="2"/>
        <scheme val="minor"/>
      </rPr>
      <t xml:space="preserve">Q1. </t>
    </r>
    <r>
      <rPr>
        <sz val="11"/>
        <color theme="1"/>
        <rFont val="Calibri"/>
        <family val="2"/>
        <scheme val="minor"/>
      </rPr>
      <t>Compute the correlation coefficient, using the values below.</t>
    </r>
  </si>
  <si>
    <r>
      <rPr>
        <b/>
        <sz val="11"/>
        <color theme="1"/>
        <rFont val="Calibri"/>
        <family val="2"/>
        <scheme val="minor"/>
      </rPr>
      <t>Q2.</t>
    </r>
    <r>
      <rPr>
        <sz val="11"/>
        <color theme="1"/>
        <rFont val="Calibri"/>
        <family val="2"/>
        <scheme val="minor"/>
      </rPr>
      <t xml:space="preserve"> Does the 99% confidence interval for the slope of the regression line contain 0? (The answer to Q1 should help you here.) What does this say about the above hypothesis?</t>
    </r>
  </si>
  <si>
    <t>In real-time strategy games, there are two common indicators of player</t>
  </si>
  <si>
    <t>skill: action per minute (APM) and win rate. It is hypothesized that higher APM</t>
  </si>
  <si>
    <t>leads to higher win rate. Some data gathered from a number of players for a certain game</t>
  </si>
  <si>
    <t>are shown on the left.</t>
  </si>
  <si>
    <r>
      <rPr>
        <b/>
        <sz val="11"/>
        <color theme="1"/>
        <rFont val="Calibri"/>
        <family val="2"/>
        <scheme val="minor"/>
      </rPr>
      <t xml:space="preserve">Q1: </t>
    </r>
    <r>
      <rPr>
        <sz val="11"/>
        <color theme="1"/>
        <rFont val="Calibri"/>
        <family val="2"/>
        <scheme val="minor"/>
      </rPr>
      <t>compute adjusted r^2 for each model (using the formula), and hence determine the best model out of the three.</t>
    </r>
  </si>
  <si>
    <r>
      <rPr>
        <b/>
        <sz val="11"/>
        <color theme="1"/>
        <rFont val="Calibri"/>
        <family val="2"/>
        <scheme val="minor"/>
      </rPr>
      <t xml:space="preserve">Q2: </t>
    </r>
    <r>
      <rPr>
        <sz val="11"/>
        <color theme="1"/>
        <rFont val="Calibri"/>
        <family val="2"/>
        <scheme val="minor"/>
      </rPr>
      <t>is the r^2 for x2 vs y significant? (Use an appropriate formula; you may use 4.747 as the critical value of F here.)</t>
    </r>
  </si>
  <si>
    <r>
      <rPr>
        <b/>
        <sz val="11"/>
        <color theme="1"/>
        <rFont val="Calibri"/>
        <family val="2"/>
        <scheme val="minor"/>
      </rPr>
      <t xml:space="preserve">Q3 </t>
    </r>
    <r>
      <rPr>
        <sz val="11"/>
        <color theme="1"/>
        <rFont val="Calibri"/>
        <family val="2"/>
        <scheme val="minor"/>
      </rPr>
      <t xml:space="preserve">(bonus </t>
    </r>
    <r>
      <rPr>
        <i/>
        <sz val="11"/>
        <color theme="1"/>
        <rFont val="Calibri"/>
        <family val="2"/>
        <scheme val="minor"/>
      </rPr>
      <t xml:space="preserve">Excel </t>
    </r>
    <r>
      <rPr>
        <sz val="11"/>
        <color theme="1"/>
        <rFont val="Calibri"/>
        <family val="2"/>
        <scheme val="minor"/>
      </rPr>
      <t>part): now, take into account the company type using dummy variables, and then determine the best model.</t>
    </r>
  </si>
  <si>
    <t>company type</t>
  </si>
  <si>
    <t>electronics</t>
  </si>
  <si>
    <t>health care</t>
  </si>
  <si>
    <t>&lt;-highest, hence best model</t>
  </si>
  <si>
    <t xml:space="preserve">F = </t>
  </si>
  <si>
    <t>which is smaller than the critical value, thus it is not significant.</t>
  </si>
  <si>
    <t>type</t>
  </si>
  <si>
    <t>type*x2</t>
  </si>
  <si>
    <t>type*x1</t>
  </si>
  <si>
    <t>Answer to Q3: using a dummy variable, and considering the interaction terms, we have:</t>
  </si>
  <si>
    <t>There are many possible models to consider; one model that has a high adj r^2 is (strangely)</t>
  </si>
  <si>
    <t>x2 and type*x1 vs y</t>
  </si>
  <si>
    <t>the adj r^2 is 0.58.</t>
  </si>
  <si>
    <t>To do so, we can modify the formula in the week 10 lecture 1 slides.</t>
  </si>
  <si>
    <t>1. r = 0.938. Since r is unaffected by linear transformations (see practice Q5), it wouldn't change.</t>
  </si>
  <si>
    <t>Answer to Q2: From practice Q3 (in the pdf), F = (n-2) r^2/(1-r^2). Therefore,</t>
  </si>
  <si>
    <t>2. See plot below. The residuals seem to lie on two different parabolas, so the linearity assumption seems to be violated.</t>
  </si>
  <si>
    <t>Plot log(speed) vs log(distance), then add a trendline (see plot below left). From the trendline we can read off log(alpha) = 13.471 and beta = -0.5144 .</t>
  </si>
  <si>
    <t>RHS (critical value):</t>
  </si>
  <si>
    <t>r^2 adj (using formula)</t>
  </si>
  <si>
    <r>
      <t xml:space="preserve">We assume that the </t>
    </r>
    <r>
      <rPr>
        <i/>
        <sz val="11"/>
        <color theme="1"/>
        <rFont val="Calibri"/>
        <family val="2"/>
        <scheme val="minor"/>
      </rPr>
      <t>rank</t>
    </r>
    <r>
      <rPr>
        <sz val="11"/>
        <color theme="1"/>
        <rFont val="Calibri"/>
        <family val="2"/>
        <scheme val="minor"/>
      </rPr>
      <t xml:space="preserve"> '1' corresponds to 0&lt;x&lt;1 for the exponential random variable, the rank '2' corresponds to 1&lt;x&lt;2, etc (hence the particular formula used in the mean calculation).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</si>
</sst>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/>
    <xf numFmtId="0" fontId="0" fillId="0" borderId="0" xfId="0" applyFill="1" applyBorder="1" applyAlignment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/>
    <xf numFmtId="0" fontId="2" fillId="0" borderId="8" xfId="0" applyFont="1" applyFill="1" applyBorder="1" applyAlignment="1"/>
    <xf numFmtId="0" fontId="3" fillId="0" borderId="7" xfId="0" applyFont="1" applyFill="1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Border="1"/>
    <xf numFmtId="0" fontId="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0" fillId="2" borderId="0" xfId="0" applyFill="1" applyBorder="1" applyAlignment="1"/>
    <xf numFmtId="0" fontId="0" fillId="0" borderId="0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Interaction!$B$4</c:f>
              <c:strCache>
                <c:ptCount val="1"/>
                <c:pt idx="0">
                  <c:v>high humidity</c:v>
                </c:pt>
              </c:strCache>
            </c:strRef>
          </c:tx>
          <c:marker>
            <c:symbol val="none"/>
          </c:marker>
          <c:cat>
            <c:strRef>
              <c:f>Interaction!$C$3:$E$3</c:f>
              <c:strCache>
                <c:ptCount val="3"/>
                <c:pt idx="0">
                  <c:v>high temperature</c:v>
                </c:pt>
                <c:pt idx="1">
                  <c:v>medium temperature</c:v>
                </c:pt>
                <c:pt idx="2">
                  <c:v>low temperature</c:v>
                </c:pt>
              </c:strCache>
            </c:strRef>
          </c:cat>
          <c:val>
            <c:numRef>
              <c:f>Interaction!$C$4:$E$4</c:f>
              <c:numCache>
                <c:formatCode>General</c:formatCode>
                <c:ptCount val="3"/>
                <c:pt idx="0">
                  <c:v>40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Interaction!$B$5</c:f>
              <c:strCache>
                <c:ptCount val="1"/>
                <c:pt idx="0">
                  <c:v>low humidity</c:v>
                </c:pt>
              </c:strCache>
            </c:strRef>
          </c:tx>
          <c:marker>
            <c:symbol val="none"/>
          </c:marker>
          <c:cat>
            <c:strRef>
              <c:f>Interaction!$C$3:$E$3</c:f>
              <c:strCache>
                <c:ptCount val="3"/>
                <c:pt idx="0">
                  <c:v>high temperature</c:v>
                </c:pt>
                <c:pt idx="1">
                  <c:v>medium temperature</c:v>
                </c:pt>
                <c:pt idx="2">
                  <c:v>low temperature</c:v>
                </c:pt>
              </c:strCache>
            </c:strRef>
          </c:cat>
          <c:val>
            <c:numRef>
              <c:f>Interaction!$C$5:$E$5</c:f>
              <c:numCache>
                <c:formatCode>General</c:formatCode>
                <c:ptCount val="3"/>
                <c:pt idx="0">
                  <c:v>25</c:v>
                </c:pt>
                <c:pt idx="1">
                  <c:v>20</c:v>
                </c:pt>
                <c:pt idx="2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50784"/>
        <c:axId val="191030400"/>
      </c:lineChart>
      <c:catAx>
        <c:axId val="1909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30400"/>
        <c:crosses val="autoZero"/>
        <c:auto val="1"/>
        <c:lblAlgn val="ctr"/>
        <c:lblOffset val="100"/>
        <c:noMultiLvlLbl val="0"/>
      </c:catAx>
      <c:valAx>
        <c:axId val="1910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5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120664447145449E-2"/>
                  <c:y val="0.13401250498623363"/>
                </c:manualLayout>
              </c:layout>
              <c:numFmt formatCode="#,##0.00000" sourceLinked="0"/>
            </c:trendlineLbl>
          </c:trendline>
          <c:xVal>
            <c:numRef>
              <c:f>IMR!$A$2:$A$11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IMR!$B$2:$B$11</c:f>
              <c:numCache>
                <c:formatCode>General</c:formatCode>
                <c:ptCount val="10"/>
                <c:pt idx="0">
                  <c:v>11.9</c:v>
                </c:pt>
                <c:pt idx="1">
                  <c:v>11.5</c:v>
                </c:pt>
                <c:pt idx="2">
                  <c:v>11.2</c:v>
                </c:pt>
                <c:pt idx="3">
                  <c:v>10.8</c:v>
                </c:pt>
                <c:pt idx="4">
                  <c:v>10.6</c:v>
                </c:pt>
                <c:pt idx="5">
                  <c:v>10.4</c:v>
                </c:pt>
                <c:pt idx="6">
                  <c:v>10.1</c:v>
                </c:pt>
                <c:pt idx="7">
                  <c:v>10</c:v>
                </c:pt>
                <c:pt idx="8">
                  <c:v>9.8000000000000007</c:v>
                </c:pt>
                <c:pt idx="9">
                  <c:v>9.1999999999999993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56288"/>
        <c:axId val="150614400"/>
      </c:scatterChart>
      <c:valAx>
        <c:axId val="118156288"/>
        <c:scaling>
          <c:orientation val="minMax"/>
          <c:max val="1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0614400"/>
        <c:crosses val="autoZero"/>
        <c:crossBetween val="midCat"/>
      </c:valAx>
      <c:valAx>
        <c:axId val="15061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156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147506561679788"/>
                  <c:y val="-0.50469711866089861"/>
                </c:manualLayout>
              </c:layout>
              <c:numFmt formatCode="General" sourceLinked="0"/>
            </c:trendlineLbl>
          </c:trendline>
          <c:xVal>
            <c:numRef>
              <c:f>Cement!$A$2:$A$14</c:f>
              <c:numCache>
                <c:formatCode>General</c:formatCode>
                <c:ptCount val="13"/>
                <c:pt idx="0">
                  <c:v>7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21</c:v>
                </c:pt>
                <c:pt idx="10">
                  <c:v>1</c:v>
                </c:pt>
                <c:pt idx="11">
                  <c:v>11</c:v>
                </c:pt>
                <c:pt idx="12">
                  <c:v>10</c:v>
                </c:pt>
              </c:numCache>
            </c:numRef>
          </c:xVal>
          <c:yVal>
            <c:numRef>
              <c:f>Cement!$C$2:$C$14</c:f>
              <c:numCache>
                <c:formatCode>General</c:formatCode>
                <c:ptCount val="13"/>
                <c:pt idx="0">
                  <c:v>6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17</c:v>
                </c:pt>
                <c:pt idx="7">
                  <c:v>22</c:v>
                </c:pt>
                <c:pt idx="8">
                  <c:v>18</c:v>
                </c:pt>
                <c:pt idx="9">
                  <c:v>4</c:v>
                </c:pt>
                <c:pt idx="10">
                  <c:v>23</c:v>
                </c:pt>
                <c:pt idx="11">
                  <c:v>9</c:v>
                </c:pt>
                <c:pt idx="1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2368"/>
        <c:axId val="190288640"/>
      </c:scatterChart>
      <c:valAx>
        <c:axId val="1877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88640"/>
        <c:crosses val="autoZero"/>
        <c:crossBetween val="midCat"/>
      </c:valAx>
      <c:valAx>
        <c:axId val="19028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2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8740549222391976"/>
                  <c:y val="-0.45345417377848701"/>
                </c:manualLayout>
              </c:layout>
              <c:numFmt formatCode="General" sourceLinked="0"/>
            </c:trendlineLbl>
          </c:trendline>
          <c:xVal>
            <c:numRef>
              <c:f>Cement!$B$2:$B$14</c:f>
              <c:numCache>
                <c:formatCode>General</c:formatCode>
                <c:ptCount val="13"/>
                <c:pt idx="0">
                  <c:v>26</c:v>
                </c:pt>
                <c:pt idx="1">
                  <c:v>29</c:v>
                </c:pt>
                <c:pt idx="2">
                  <c:v>56</c:v>
                </c:pt>
                <c:pt idx="3">
                  <c:v>31</c:v>
                </c:pt>
                <c:pt idx="4">
                  <c:v>52</c:v>
                </c:pt>
                <c:pt idx="5">
                  <c:v>55</c:v>
                </c:pt>
                <c:pt idx="6">
                  <c:v>71</c:v>
                </c:pt>
                <c:pt idx="7">
                  <c:v>31</c:v>
                </c:pt>
                <c:pt idx="8">
                  <c:v>54</c:v>
                </c:pt>
                <c:pt idx="9">
                  <c:v>47</c:v>
                </c:pt>
                <c:pt idx="10">
                  <c:v>40</c:v>
                </c:pt>
                <c:pt idx="11">
                  <c:v>66</c:v>
                </c:pt>
                <c:pt idx="12">
                  <c:v>68</c:v>
                </c:pt>
              </c:numCache>
            </c:numRef>
          </c:xVal>
          <c:yVal>
            <c:numRef>
              <c:f>Cement!$D$2:$D$14</c:f>
              <c:numCache>
                <c:formatCode>General</c:formatCode>
                <c:ptCount val="13"/>
                <c:pt idx="0">
                  <c:v>60</c:v>
                </c:pt>
                <c:pt idx="1">
                  <c:v>52</c:v>
                </c:pt>
                <c:pt idx="2">
                  <c:v>20</c:v>
                </c:pt>
                <c:pt idx="3">
                  <c:v>47</c:v>
                </c:pt>
                <c:pt idx="4">
                  <c:v>33</c:v>
                </c:pt>
                <c:pt idx="5">
                  <c:v>22</c:v>
                </c:pt>
                <c:pt idx="6">
                  <c:v>6</c:v>
                </c:pt>
                <c:pt idx="7">
                  <c:v>44</c:v>
                </c:pt>
                <c:pt idx="8">
                  <c:v>22</c:v>
                </c:pt>
                <c:pt idx="9">
                  <c:v>26</c:v>
                </c:pt>
                <c:pt idx="10">
                  <c:v>34</c:v>
                </c:pt>
                <c:pt idx="11">
                  <c:v>12</c:v>
                </c:pt>
                <c:pt idx="12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05248"/>
        <c:axId val="193290624"/>
      </c:scatterChart>
      <c:valAx>
        <c:axId val="19040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3290624"/>
        <c:crosses val="autoZero"/>
        <c:crossBetween val="midCat"/>
      </c:valAx>
      <c:valAx>
        <c:axId val="1932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Cars!$A$32:$A$41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60</c:v>
                </c:pt>
                <c:pt idx="9">
                  <c:v>60</c:v>
                </c:pt>
              </c:numCache>
            </c:numRef>
          </c:xVal>
          <c:yVal>
            <c:numRef>
              <c:f>Cars!$C$32:$C$41</c:f>
              <c:numCache>
                <c:formatCode>General</c:formatCode>
                <c:ptCount val="10"/>
                <c:pt idx="0">
                  <c:v>4.2499999999999893</c:v>
                </c:pt>
                <c:pt idx="1">
                  <c:v>14.649999999999988</c:v>
                </c:pt>
                <c:pt idx="2">
                  <c:v>-14.200000000000017</c:v>
                </c:pt>
                <c:pt idx="3">
                  <c:v>10.09999999999998</c:v>
                </c:pt>
                <c:pt idx="4">
                  <c:v>-29.049999999999997</c:v>
                </c:pt>
                <c:pt idx="5">
                  <c:v>3.6500000000000057</c:v>
                </c:pt>
                <c:pt idx="6">
                  <c:v>-32.000000000000028</c:v>
                </c:pt>
                <c:pt idx="7">
                  <c:v>19.499999999999972</c:v>
                </c:pt>
                <c:pt idx="8">
                  <c:v>-16.650000000000006</c:v>
                </c:pt>
                <c:pt idx="9">
                  <c:v>39.749999999999972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94848"/>
        <c:axId val="194496768"/>
      </c:scatterChart>
      <c:valAx>
        <c:axId val="1944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496768"/>
        <c:crosses val="autoZero"/>
        <c:crossBetween val="midCat"/>
      </c:valAx>
      <c:valAx>
        <c:axId val="19449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9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2899406442119263"/>
                  <c:y val="-0.11606948670932743"/>
                </c:manualLayout>
              </c:layout>
              <c:numFmt formatCode="General" sourceLinked="0"/>
            </c:trendlineLbl>
          </c:trendline>
          <c:xVal>
            <c:numRef>
              <c:f>Cars!$K$31:$K$40</c:f>
              <c:numCache>
                <c:formatCode>General</c:formatCode>
                <c:ptCount val="10"/>
                <c:pt idx="0">
                  <c:v>400</c:v>
                </c:pt>
                <c:pt idx="1">
                  <c:v>400</c:v>
                </c:pt>
                <c:pt idx="2">
                  <c:v>900</c:v>
                </c:pt>
                <c:pt idx="3">
                  <c:v>900</c:v>
                </c:pt>
                <c:pt idx="4">
                  <c:v>1600</c:v>
                </c:pt>
                <c:pt idx="5">
                  <c:v>1600</c:v>
                </c:pt>
                <c:pt idx="6">
                  <c:v>2500</c:v>
                </c:pt>
                <c:pt idx="7">
                  <c:v>2500</c:v>
                </c:pt>
                <c:pt idx="8">
                  <c:v>3600</c:v>
                </c:pt>
                <c:pt idx="9">
                  <c:v>3600</c:v>
                </c:pt>
              </c:numCache>
            </c:numRef>
          </c:xVal>
          <c:yVal>
            <c:numRef>
              <c:f>Cars!$L$31:$L$40</c:f>
              <c:numCache>
                <c:formatCode>General</c:formatCode>
                <c:ptCount val="10"/>
                <c:pt idx="0">
                  <c:v>16.3</c:v>
                </c:pt>
                <c:pt idx="1">
                  <c:v>26.7</c:v>
                </c:pt>
                <c:pt idx="2">
                  <c:v>39.200000000000003</c:v>
                </c:pt>
                <c:pt idx="3">
                  <c:v>63.5</c:v>
                </c:pt>
                <c:pt idx="4">
                  <c:v>65.7</c:v>
                </c:pt>
                <c:pt idx="5">
                  <c:v>98.4</c:v>
                </c:pt>
                <c:pt idx="6">
                  <c:v>104.1</c:v>
                </c:pt>
                <c:pt idx="7">
                  <c:v>155.6</c:v>
                </c:pt>
                <c:pt idx="8">
                  <c:v>160.80000000000001</c:v>
                </c:pt>
                <c:pt idx="9">
                  <c:v>217.2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560"/>
        <c:axId val="190297216"/>
      </c:scatterChart>
      <c:valAx>
        <c:axId val="2015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97216"/>
        <c:crosses val="autoZero"/>
        <c:crossBetween val="midCat"/>
      </c:valAx>
      <c:valAx>
        <c:axId val="19029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52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Planets!$B$2:$B$11</c:f>
              <c:numCache>
                <c:formatCode>General</c:formatCode>
                <c:ptCount val="10"/>
                <c:pt idx="0">
                  <c:v>47.16</c:v>
                </c:pt>
                <c:pt idx="1">
                  <c:v>67.239999999999995</c:v>
                </c:pt>
                <c:pt idx="2">
                  <c:v>92.96</c:v>
                </c:pt>
                <c:pt idx="3">
                  <c:v>141.6</c:v>
                </c:pt>
                <c:pt idx="4">
                  <c:v>257.5</c:v>
                </c:pt>
                <c:pt idx="5">
                  <c:v>483.6</c:v>
                </c:pt>
                <c:pt idx="6">
                  <c:v>886.7</c:v>
                </c:pt>
                <c:pt idx="7">
                  <c:v>1783</c:v>
                </c:pt>
                <c:pt idx="8">
                  <c:v>2794</c:v>
                </c:pt>
                <c:pt idx="9">
                  <c:v>3666</c:v>
                </c:pt>
              </c:numCache>
            </c:numRef>
          </c:xVal>
          <c:yVal>
            <c:numRef>
              <c:f>Planets!$D$2:$D$11</c:f>
              <c:numCache>
                <c:formatCode>General</c:formatCode>
                <c:ptCount val="10"/>
                <c:pt idx="0">
                  <c:v>107380</c:v>
                </c:pt>
                <c:pt idx="1">
                  <c:v>78295</c:v>
                </c:pt>
                <c:pt idx="2">
                  <c:v>67109</c:v>
                </c:pt>
                <c:pt idx="3">
                  <c:v>53687</c:v>
                </c:pt>
                <c:pt idx="4">
                  <c:v>40009</c:v>
                </c:pt>
                <c:pt idx="5">
                  <c:v>29080</c:v>
                </c:pt>
                <c:pt idx="6">
                  <c:v>21600</c:v>
                </c:pt>
                <c:pt idx="7">
                  <c:v>15212</c:v>
                </c:pt>
                <c:pt idx="8">
                  <c:v>12080</c:v>
                </c:pt>
                <c:pt idx="9">
                  <c:v>10515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4400"/>
        <c:axId val="190535936"/>
      </c:scatterChart>
      <c:valAx>
        <c:axId val="1905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35936"/>
        <c:crosses val="autoZero"/>
        <c:crossBetween val="midCat"/>
      </c:valAx>
      <c:valAx>
        <c:axId val="19053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3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8365652054687193E-2"/>
                  <c:y val="9.0284523273472E-2"/>
                </c:manualLayout>
              </c:layout>
              <c:numFmt formatCode="General" sourceLinked="0"/>
            </c:trendlineLbl>
          </c:trendline>
          <c:xVal>
            <c:numRef>
              <c:f>Planets!$B$16:$B$25</c:f>
              <c:numCache>
                <c:formatCode>General</c:formatCode>
                <c:ptCount val="10"/>
                <c:pt idx="0">
                  <c:v>3.8535460756691702</c:v>
                </c:pt>
                <c:pt idx="1">
                  <c:v>4.2082683085404149</c:v>
                </c:pt>
                <c:pt idx="2">
                  <c:v>4.5321692931036006</c:v>
                </c:pt>
                <c:pt idx="3">
                  <c:v>4.9530061812596191</c:v>
                </c:pt>
                <c:pt idx="4">
                  <c:v>5.551019720103791</c:v>
                </c:pt>
                <c:pt idx="5">
                  <c:v>6.1812581187406375</c:v>
                </c:pt>
                <c:pt idx="6">
                  <c:v>6.7875067063859618</c:v>
                </c:pt>
                <c:pt idx="7">
                  <c:v>7.4860526178631401</c:v>
                </c:pt>
                <c:pt idx="8">
                  <c:v>7.9352295398169073</c:v>
                </c:pt>
                <c:pt idx="9">
                  <c:v>8.2068564283996501</c:v>
                </c:pt>
              </c:numCache>
            </c:numRef>
          </c:xVal>
          <c:yVal>
            <c:numRef>
              <c:f>Planets!$C$16:$C$25</c:f>
              <c:numCache>
                <c:formatCode>General</c:formatCode>
                <c:ptCount val="10"/>
                <c:pt idx="0">
                  <c:v>11.584129223976561</c:v>
                </c:pt>
                <c:pt idx="1">
                  <c:v>11.268239022979543</c:v>
                </c:pt>
                <c:pt idx="2">
                  <c:v>11.114073442132311</c:v>
                </c:pt>
                <c:pt idx="3">
                  <c:v>10.890926165528413</c:v>
                </c:pt>
                <c:pt idx="4">
                  <c:v>10.59685970778737</c:v>
                </c:pt>
                <c:pt idx="5">
                  <c:v>10.277805931647455</c:v>
                </c:pt>
                <c:pt idx="6">
                  <c:v>9.9804485936722571</c:v>
                </c:pt>
                <c:pt idx="7">
                  <c:v>9.6298398690481495</c:v>
                </c:pt>
                <c:pt idx="8">
                  <c:v>9.3993064714888064</c:v>
                </c:pt>
                <c:pt idx="9">
                  <c:v>9.2605580881368006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1472"/>
        <c:axId val="190611456"/>
      </c:scatterChart>
      <c:valAx>
        <c:axId val="190601472"/>
        <c:scaling>
          <c:orientation val="minMax"/>
          <c:max val="9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90611456"/>
        <c:crosses val="autoZero"/>
        <c:crossBetween val="midCat"/>
      </c:valAx>
      <c:valAx>
        <c:axId val="1906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0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166687</xdr:rowOff>
    </xdr:from>
    <xdr:to>
      <xdr:col>5</xdr:col>
      <xdr:colOff>19050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109538</xdr:rowOff>
    </xdr:from>
    <xdr:to>
      <xdr:col>3</xdr:col>
      <xdr:colOff>419100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80962</xdr:rowOff>
    </xdr:from>
    <xdr:to>
      <xdr:col>2</xdr:col>
      <xdr:colOff>381000</xdr:colOff>
      <xdr:row>21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80963</xdr:rowOff>
    </xdr:from>
    <xdr:to>
      <xdr:col>2</xdr:col>
      <xdr:colOff>390525</xdr:colOff>
      <xdr:row>28</xdr:row>
      <xdr:rowOff>152401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4763</xdr:rowOff>
    </xdr:from>
    <xdr:to>
      <xdr:col>7</xdr:col>
      <xdr:colOff>581025</xdr:colOff>
      <xdr:row>40</xdr:row>
      <xdr:rowOff>190501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47626</xdr:colOff>
      <xdr:row>30</xdr:row>
      <xdr:rowOff>4762</xdr:rowOff>
    </xdr:from>
    <xdr:to>
      <xdr:col>17</xdr:col>
      <xdr:colOff>238126</xdr:colOff>
      <xdr:row>40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33337</xdr:rowOff>
    </xdr:from>
    <xdr:to>
      <xdr:col>11</xdr:col>
      <xdr:colOff>323850</xdr:colOff>
      <xdr:row>13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25</xdr:row>
      <xdr:rowOff>100012</xdr:rowOff>
    </xdr:from>
    <xdr:to>
      <xdr:col>4</xdr:col>
      <xdr:colOff>114300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A24" sqref="A24"/>
    </sheetView>
  </sheetViews>
  <sheetFormatPr defaultRowHeight="15" x14ac:dyDescent="0.25"/>
  <cols>
    <col min="2" max="2" width="13.42578125" bestFit="1" customWidth="1"/>
    <col min="3" max="3" width="17.140625" customWidth="1"/>
    <col min="4" max="4" width="20.42578125" bestFit="1" customWidth="1"/>
    <col min="5" max="5" width="16.140625" bestFit="1" customWidth="1"/>
  </cols>
  <sheetData>
    <row r="1" spans="2:7" x14ac:dyDescent="0.25">
      <c r="B1" s="1" t="s">
        <v>138</v>
      </c>
    </row>
    <row r="3" spans="2:7" x14ac:dyDescent="0.25">
      <c r="C3" t="s">
        <v>139</v>
      </c>
      <c r="D3" t="s">
        <v>140</v>
      </c>
      <c r="E3" t="s">
        <v>141</v>
      </c>
    </row>
    <row r="4" spans="2:7" x14ac:dyDescent="0.25">
      <c r="B4" t="s">
        <v>142</v>
      </c>
      <c r="C4" s="7">
        <v>40</v>
      </c>
      <c r="D4" s="18">
        <v>28</v>
      </c>
      <c r="E4" s="8">
        <v>10</v>
      </c>
    </row>
    <row r="5" spans="2:7" x14ac:dyDescent="0.25">
      <c r="B5" t="s">
        <v>143</v>
      </c>
      <c r="C5" s="11">
        <v>25</v>
      </c>
      <c r="D5" s="22">
        <v>20</v>
      </c>
      <c r="E5" s="12">
        <v>16</v>
      </c>
    </row>
    <row r="7" spans="2:7" x14ac:dyDescent="0.25">
      <c r="B7" t="s">
        <v>144</v>
      </c>
    </row>
    <row r="10" spans="2:7" x14ac:dyDescent="0.25">
      <c r="G10" t="s">
        <v>153</v>
      </c>
    </row>
    <row r="11" spans="2:7" x14ac:dyDescent="0.25">
      <c r="G11" t="s">
        <v>145</v>
      </c>
    </row>
    <row r="12" spans="2:7" x14ac:dyDescent="0.25">
      <c r="G12" t="s">
        <v>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"/>
    </sheetView>
  </sheetViews>
  <sheetFormatPr defaultRowHeight="15" x14ac:dyDescent="0.25"/>
  <cols>
    <col min="2" max="2" width="16.42578125" bestFit="1" customWidth="1"/>
    <col min="3" max="3" width="17.85546875" customWidth="1"/>
  </cols>
  <sheetData>
    <row r="1" spans="1:4" x14ac:dyDescent="0.25">
      <c r="A1" s="1" t="s">
        <v>147</v>
      </c>
      <c r="B1" s="1" t="s">
        <v>148</v>
      </c>
      <c r="C1" s="1" t="s">
        <v>149</v>
      </c>
      <c r="D1" s="1"/>
    </row>
    <row r="2" spans="1:4" x14ac:dyDescent="0.25">
      <c r="A2" s="7">
        <v>1973</v>
      </c>
      <c r="B2" s="18">
        <v>45</v>
      </c>
      <c r="C2" s="8">
        <v>4.9000000000000004</v>
      </c>
    </row>
    <row r="3" spans="1:4" x14ac:dyDescent="0.25">
      <c r="A3" s="9">
        <v>1974</v>
      </c>
      <c r="B3" s="19">
        <v>59</v>
      </c>
      <c r="C3" s="10">
        <v>5.6</v>
      </c>
    </row>
    <row r="4" spans="1:4" x14ac:dyDescent="0.25">
      <c r="A4" s="9">
        <v>1975</v>
      </c>
      <c r="B4" s="19">
        <v>82</v>
      </c>
      <c r="C4" s="10">
        <v>8.5</v>
      </c>
    </row>
    <row r="5" spans="1:4" x14ac:dyDescent="0.25">
      <c r="A5" s="9">
        <v>1976</v>
      </c>
      <c r="B5" s="19">
        <v>80</v>
      </c>
      <c r="C5" s="10">
        <v>7.7</v>
      </c>
    </row>
    <row r="6" spans="1:4" x14ac:dyDescent="0.25">
      <c r="A6" s="9">
        <v>1977</v>
      </c>
      <c r="B6" s="19">
        <v>71</v>
      </c>
      <c r="C6" s="10">
        <v>7.1</v>
      </c>
    </row>
    <row r="7" spans="1:4" x14ac:dyDescent="0.25">
      <c r="A7" s="9">
        <v>1978</v>
      </c>
      <c r="B7" s="19">
        <v>60</v>
      </c>
      <c r="C7" s="10">
        <v>6.1</v>
      </c>
    </row>
    <row r="8" spans="1:4" x14ac:dyDescent="0.25">
      <c r="A8" s="9">
        <v>1979</v>
      </c>
      <c r="B8" s="19">
        <v>55</v>
      </c>
      <c r="C8" s="10">
        <v>5.8</v>
      </c>
    </row>
    <row r="9" spans="1:4" x14ac:dyDescent="0.25">
      <c r="A9" s="9">
        <v>1980</v>
      </c>
      <c r="B9" s="19">
        <v>69</v>
      </c>
      <c r="C9" s="10">
        <v>7.1</v>
      </c>
    </row>
    <row r="10" spans="1:4" x14ac:dyDescent="0.25">
      <c r="A10" s="9">
        <v>1981</v>
      </c>
      <c r="B10" s="19">
        <v>79</v>
      </c>
      <c r="C10" s="10">
        <v>7.6</v>
      </c>
    </row>
    <row r="11" spans="1:4" x14ac:dyDescent="0.25">
      <c r="A11" s="11">
        <v>1982</v>
      </c>
      <c r="B11" s="22">
        <v>95</v>
      </c>
      <c r="C11" s="12">
        <v>9.6999999999999993</v>
      </c>
    </row>
    <row r="13" spans="1:4" x14ac:dyDescent="0.25">
      <c r="A13" t="s">
        <v>150</v>
      </c>
    </row>
    <row r="15" spans="1:4" x14ac:dyDescent="0.25">
      <c r="A15" t="s">
        <v>151</v>
      </c>
    </row>
    <row r="16" spans="1:4" x14ac:dyDescent="0.25">
      <c r="A16" t="s">
        <v>152</v>
      </c>
    </row>
    <row r="19" spans="1:2" x14ac:dyDescent="0.25">
      <c r="A19" t="s">
        <v>154</v>
      </c>
    </row>
    <row r="20" spans="1:2" x14ac:dyDescent="0.25">
      <c r="B20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workbookViewId="0">
      <selection activeCell="D21" sqref="D21"/>
    </sheetView>
  </sheetViews>
  <sheetFormatPr defaultRowHeight="15" x14ac:dyDescent="0.25"/>
  <cols>
    <col min="4" max="4" width="17.7109375" customWidth="1"/>
    <col min="5" max="5" width="12" bestFit="1" customWidth="1"/>
    <col min="6" max="6" width="14.5703125" bestFit="1" customWidth="1"/>
    <col min="7" max="7" width="12" bestFit="1" customWidth="1"/>
    <col min="8" max="8" width="14" customWidth="1"/>
    <col min="9" max="10" width="12" bestFit="1" customWidth="1"/>
    <col min="11" max="11" width="12.42578125" bestFit="1" customWidth="1"/>
    <col min="12" max="12" width="12.5703125" bestFit="1" customWidth="1"/>
  </cols>
  <sheetData>
    <row r="1" spans="1:12" x14ac:dyDescent="0.25">
      <c r="A1" s="34" t="s">
        <v>126</v>
      </c>
      <c r="B1" s="34" t="s">
        <v>127</v>
      </c>
      <c r="D1" t="s">
        <v>162</v>
      </c>
    </row>
    <row r="2" spans="1:12" x14ac:dyDescent="0.25">
      <c r="A2" s="35">
        <v>340</v>
      </c>
      <c r="B2" s="35">
        <v>0.75</v>
      </c>
      <c r="D2" t="s">
        <v>163</v>
      </c>
    </row>
    <row r="3" spans="1:12" x14ac:dyDescent="0.25">
      <c r="A3" s="35">
        <v>333</v>
      </c>
      <c r="B3" s="35">
        <v>0.68</v>
      </c>
      <c r="D3" t="s">
        <v>164</v>
      </c>
    </row>
    <row r="4" spans="1:12" x14ac:dyDescent="0.25">
      <c r="A4" s="35">
        <v>317</v>
      </c>
      <c r="B4" s="35">
        <v>0.57999999999999996</v>
      </c>
      <c r="D4" t="s">
        <v>165</v>
      </c>
    </row>
    <row r="5" spans="1:12" x14ac:dyDescent="0.25">
      <c r="A5" s="35">
        <v>281</v>
      </c>
      <c r="B5" s="35">
        <v>0.61</v>
      </c>
    </row>
    <row r="6" spans="1:12" x14ac:dyDescent="0.25">
      <c r="A6" s="35">
        <v>147</v>
      </c>
      <c r="B6" s="35">
        <v>0.5</v>
      </c>
      <c r="D6" t="s">
        <v>160</v>
      </c>
    </row>
    <row r="7" spans="1:12" x14ac:dyDescent="0.25">
      <c r="A7" s="35">
        <v>196</v>
      </c>
      <c r="B7" s="35">
        <v>0.66</v>
      </c>
      <c r="D7" t="s">
        <v>161</v>
      </c>
    </row>
    <row r="8" spans="1:12" x14ac:dyDescent="0.25">
      <c r="A8" s="35">
        <v>171</v>
      </c>
      <c r="B8" s="35">
        <v>0.82</v>
      </c>
    </row>
    <row r="9" spans="1:12" x14ac:dyDescent="0.25">
      <c r="A9" s="35">
        <v>228</v>
      </c>
      <c r="B9" s="35">
        <v>0.65</v>
      </c>
      <c r="D9" t="s">
        <v>128</v>
      </c>
      <c r="E9">
        <v>71.092861087063795</v>
      </c>
    </row>
    <row r="10" spans="1:12" x14ac:dyDescent="0.25">
      <c r="A10" s="35">
        <v>251</v>
      </c>
      <c r="B10" s="35">
        <v>0.55000000000000004</v>
      </c>
      <c r="D10" t="s">
        <v>129</v>
      </c>
      <c r="E10">
        <v>0.13614265768885417</v>
      </c>
    </row>
    <row r="11" spans="1:12" x14ac:dyDescent="0.25">
      <c r="A11" s="35">
        <v>372</v>
      </c>
      <c r="B11" s="35">
        <v>0.61</v>
      </c>
      <c r="D11" t="s">
        <v>130</v>
      </c>
      <c r="E11">
        <v>3.5489557090613597</v>
      </c>
    </row>
    <row r="12" spans="1:12" x14ac:dyDescent="0.25">
      <c r="A12" s="35">
        <v>198</v>
      </c>
      <c r="B12" s="35">
        <v>0.5</v>
      </c>
      <c r="D12" t="s">
        <v>31</v>
      </c>
      <c r="E12">
        <f>COUNT(A2:A323)</f>
        <v>322</v>
      </c>
    </row>
    <row r="13" spans="1:12" x14ac:dyDescent="0.25">
      <c r="A13" s="35">
        <v>364</v>
      </c>
      <c r="B13" s="35">
        <v>0.4</v>
      </c>
      <c r="D13" t="s">
        <v>131</v>
      </c>
      <c r="E13">
        <f>E11/(E10*E9)</f>
        <v>0.36667420794698685</v>
      </c>
      <c r="H13" s="27"/>
      <c r="I13" s="27"/>
      <c r="J13" s="27"/>
      <c r="K13" s="27"/>
      <c r="L13" s="27"/>
    </row>
    <row r="14" spans="1:12" x14ac:dyDescent="0.25">
      <c r="A14" s="35">
        <v>226</v>
      </c>
      <c r="B14" s="35">
        <v>0.51</v>
      </c>
      <c r="D14" s="29" t="s">
        <v>156</v>
      </c>
      <c r="H14" s="4"/>
      <c r="I14" s="4"/>
      <c r="J14" s="4"/>
      <c r="K14" s="4"/>
      <c r="L14" s="4"/>
    </row>
    <row r="15" spans="1:12" x14ac:dyDescent="0.25">
      <c r="A15" s="35">
        <v>283</v>
      </c>
      <c r="B15" s="35">
        <v>0.66</v>
      </c>
      <c r="D15" s="29" t="s">
        <v>132</v>
      </c>
      <c r="E15">
        <f>E13*SQRT(E12-2)/SQRT(1-E13^2)</f>
        <v>7.0503270749429001</v>
      </c>
      <c r="H15" s="4"/>
      <c r="I15" s="4"/>
      <c r="J15" s="4"/>
      <c r="K15" s="3"/>
      <c r="L15" s="3"/>
    </row>
    <row r="16" spans="1:12" x14ac:dyDescent="0.25">
      <c r="A16" s="35">
        <v>230</v>
      </c>
      <c r="B16" s="35">
        <v>0.44</v>
      </c>
      <c r="D16" s="29" t="s">
        <v>187</v>
      </c>
      <c r="E16">
        <f>_xlfn.NORM.S.INV(1-0.01/2)</f>
        <v>2.5758293035488999</v>
      </c>
      <c r="F16" t="s">
        <v>157</v>
      </c>
    </row>
    <row r="17" spans="1:7" x14ac:dyDescent="0.25">
      <c r="A17" s="35">
        <v>239</v>
      </c>
      <c r="B17" s="35">
        <v>0.62</v>
      </c>
      <c r="D17" s="29"/>
    </row>
    <row r="18" spans="1:7" x14ac:dyDescent="0.25">
      <c r="A18" s="35">
        <v>269</v>
      </c>
      <c r="B18" s="35">
        <v>0.54</v>
      </c>
      <c r="D18" t="s">
        <v>158</v>
      </c>
      <c r="E18" s="27"/>
      <c r="F18" s="27"/>
      <c r="G18" s="27"/>
    </row>
    <row r="19" spans="1:7" x14ac:dyDescent="0.25">
      <c r="A19" s="35">
        <v>198</v>
      </c>
      <c r="B19" s="35">
        <v>0.41</v>
      </c>
      <c r="D19" t="s">
        <v>159</v>
      </c>
      <c r="E19" s="4"/>
      <c r="F19" s="4"/>
      <c r="G19" s="4"/>
    </row>
    <row r="20" spans="1:7" x14ac:dyDescent="0.25">
      <c r="A20" s="35">
        <v>187</v>
      </c>
      <c r="B20" s="35">
        <v>0.63</v>
      </c>
    </row>
    <row r="21" spans="1:7" x14ac:dyDescent="0.25">
      <c r="A21" s="35">
        <v>236</v>
      </c>
      <c r="B21" s="35">
        <v>0.46</v>
      </c>
    </row>
    <row r="22" spans="1:7" x14ac:dyDescent="0.25">
      <c r="A22" s="35">
        <v>281</v>
      </c>
      <c r="B22" s="35">
        <v>0.39</v>
      </c>
    </row>
    <row r="23" spans="1:7" x14ac:dyDescent="0.25">
      <c r="A23" s="35">
        <v>213</v>
      </c>
      <c r="B23" s="35">
        <v>0.46</v>
      </c>
    </row>
    <row r="24" spans="1:7" x14ac:dyDescent="0.25">
      <c r="A24" s="35">
        <v>249</v>
      </c>
      <c r="B24" s="35">
        <v>0.37</v>
      </c>
    </row>
    <row r="25" spans="1:7" x14ac:dyDescent="0.25">
      <c r="A25" s="35">
        <v>278</v>
      </c>
      <c r="B25" s="35">
        <v>0.84</v>
      </c>
    </row>
    <row r="26" spans="1:7" x14ac:dyDescent="0.25">
      <c r="A26" s="35">
        <v>223</v>
      </c>
      <c r="B26" s="35">
        <v>0.33</v>
      </c>
    </row>
    <row r="27" spans="1:7" x14ac:dyDescent="0.25">
      <c r="A27" s="35">
        <v>169</v>
      </c>
      <c r="B27" s="35">
        <v>0.55000000000000004</v>
      </c>
    </row>
    <row r="28" spans="1:7" x14ac:dyDescent="0.25">
      <c r="A28" s="35">
        <v>273</v>
      </c>
      <c r="B28" s="35">
        <v>0.4</v>
      </c>
    </row>
    <row r="29" spans="1:7" x14ac:dyDescent="0.25">
      <c r="A29" s="35">
        <v>166</v>
      </c>
      <c r="B29" s="35">
        <v>0.32</v>
      </c>
    </row>
    <row r="30" spans="1:7" x14ac:dyDescent="0.25">
      <c r="A30" s="35">
        <v>152</v>
      </c>
      <c r="B30" s="35">
        <v>0.63</v>
      </c>
    </row>
    <row r="31" spans="1:7" x14ac:dyDescent="0.25">
      <c r="A31" s="35">
        <v>371</v>
      </c>
      <c r="B31" s="35">
        <v>0.45</v>
      </c>
    </row>
    <row r="32" spans="1:7" x14ac:dyDescent="0.25">
      <c r="A32" s="35">
        <v>204</v>
      </c>
      <c r="B32" s="35">
        <v>0.6</v>
      </c>
    </row>
    <row r="33" spans="1:2" x14ac:dyDescent="0.25">
      <c r="A33" s="35">
        <v>260</v>
      </c>
      <c r="B33" s="35">
        <v>0.7</v>
      </c>
    </row>
    <row r="34" spans="1:2" x14ac:dyDescent="0.25">
      <c r="A34" s="35">
        <v>189</v>
      </c>
      <c r="B34" s="35">
        <v>0.66</v>
      </c>
    </row>
    <row r="35" spans="1:2" x14ac:dyDescent="0.25">
      <c r="A35" s="35">
        <v>271</v>
      </c>
      <c r="B35" s="35">
        <v>0.67</v>
      </c>
    </row>
    <row r="36" spans="1:2" x14ac:dyDescent="0.25">
      <c r="A36" s="35">
        <v>227</v>
      </c>
      <c r="B36" s="35">
        <v>0.65</v>
      </c>
    </row>
    <row r="37" spans="1:2" x14ac:dyDescent="0.25">
      <c r="A37" s="35">
        <v>148</v>
      </c>
      <c r="B37" s="35">
        <v>0.59</v>
      </c>
    </row>
    <row r="38" spans="1:2" x14ac:dyDescent="0.25">
      <c r="A38" s="35">
        <v>248</v>
      </c>
      <c r="B38" s="35">
        <v>0.61</v>
      </c>
    </row>
    <row r="39" spans="1:2" x14ac:dyDescent="0.25">
      <c r="A39" s="35">
        <v>202</v>
      </c>
      <c r="B39" s="35">
        <v>0.55000000000000004</v>
      </c>
    </row>
    <row r="40" spans="1:2" x14ac:dyDescent="0.25">
      <c r="A40" s="35">
        <v>196</v>
      </c>
      <c r="B40" s="35">
        <v>0.63</v>
      </c>
    </row>
    <row r="41" spans="1:2" x14ac:dyDescent="0.25">
      <c r="A41" s="35">
        <v>197</v>
      </c>
      <c r="B41" s="35">
        <v>0.45</v>
      </c>
    </row>
    <row r="42" spans="1:2" x14ac:dyDescent="0.25">
      <c r="A42" s="35">
        <v>319</v>
      </c>
      <c r="B42" s="35">
        <v>0.62</v>
      </c>
    </row>
    <row r="43" spans="1:2" x14ac:dyDescent="0.25">
      <c r="A43" s="35">
        <v>167</v>
      </c>
      <c r="B43" s="35">
        <v>0.47</v>
      </c>
    </row>
    <row r="44" spans="1:2" x14ac:dyDescent="0.25">
      <c r="A44" s="35">
        <v>214</v>
      </c>
      <c r="B44" s="35">
        <v>0.59</v>
      </c>
    </row>
    <row r="45" spans="1:2" x14ac:dyDescent="0.25">
      <c r="A45" s="35">
        <v>234</v>
      </c>
      <c r="B45" s="35">
        <v>0.59</v>
      </c>
    </row>
    <row r="46" spans="1:2" x14ac:dyDescent="0.25">
      <c r="A46" s="35">
        <v>268</v>
      </c>
      <c r="B46" s="35">
        <v>0.66</v>
      </c>
    </row>
    <row r="47" spans="1:2" x14ac:dyDescent="0.25">
      <c r="A47" s="35">
        <v>209</v>
      </c>
      <c r="B47" s="35">
        <v>0.7</v>
      </c>
    </row>
    <row r="48" spans="1:2" x14ac:dyDescent="0.25">
      <c r="A48" s="35">
        <v>235</v>
      </c>
      <c r="B48" s="35">
        <v>0.6</v>
      </c>
    </row>
    <row r="49" spans="1:2" x14ac:dyDescent="0.25">
      <c r="A49" s="35">
        <v>218</v>
      </c>
      <c r="B49" s="35">
        <v>0.65</v>
      </c>
    </row>
    <row r="50" spans="1:2" x14ac:dyDescent="0.25">
      <c r="A50" s="35">
        <v>274</v>
      </c>
      <c r="B50" s="35">
        <v>0.72</v>
      </c>
    </row>
    <row r="51" spans="1:2" x14ac:dyDescent="0.25">
      <c r="A51" s="35">
        <v>200</v>
      </c>
      <c r="B51" s="35">
        <v>0.68</v>
      </c>
    </row>
    <row r="52" spans="1:2" x14ac:dyDescent="0.25">
      <c r="A52" s="35">
        <v>253</v>
      </c>
      <c r="B52" s="35">
        <v>0.63</v>
      </c>
    </row>
    <row r="53" spans="1:2" x14ac:dyDescent="0.25">
      <c r="A53" s="35">
        <v>266</v>
      </c>
      <c r="B53" s="35">
        <v>0.63</v>
      </c>
    </row>
    <row r="54" spans="1:2" x14ac:dyDescent="0.25">
      <c r="A54" s="35">
        <v>155</v>
      </c>
      <c r="B54" s="35">
        <v>0.54</v>
      </c>
    </row>
    <row r="55" spans="1:2" x14ac:dyDescent="0.25">
      <c r="A55" s="35">
        <v>320</v>
      </c>
      <c r="B55" s="35">
        <v>0.61</v>
      </c>
    </row>
    <row r="56" spans="1:2" x14ac:dyDescent="0.25">
      <c r="A56" s="35">
        <v>223</v>
      </c>
      <c r="B56" s="35">
        <v>0.56999999999999995</v>
      </c>
    </row>
    <row r="57" spans="1:2" x14ac:dyDescent="0.25">
      <c r="A57" s="35">
        <v>218</v>
      </c>
      <c r="B57" s="35">
        <v>0.56999999999999995</v>
      </c>
    </row>
    <row r="58" spans="1:2" x14ac:dyDescent="0.25">
      <c r="A58" s="35">
        <v>269</v>
      </c>
      <c r="B58" s="35">
        <v>0.61</v>
      </c>
    </row>
    <row r="59" spans="1:2" x14ac:dyDescent="0.25">
      <c r="A59" s="35">
        <v>206</v>
      </c>
      <c r="B59" s="35">
        <v>0.66</v>
      </c>
    </row>
    <row r="60" spans="1:2" x14ac:dyDescent="0.25">
      <c r="A60" s="35">
        <v>200</v>
      </c>
      <c r="B60" s="35">
        <v>0.66</v>
      </c>
    </row>
    <row r="61" spans="1:2" x14ac:dyDescent="0.25">
      <c r="A61" s="35">
        <v>265</v>
      </c>
      <c r="B61" s="35">
        <v>0.71</v>
      </c>
    </row>
    <row r="62" spans="1:2" x14ac:dyDescent="0.25">
      <c r="A62" s="35">
        <v>253</v>
      </c>
      <c r="B62" s="35">
        <v>0.65</v>
      </c>
    </row>
    <row r="63" spans="1:2" x14ac:dyDescent="0.25">
      <c r="A63" s="35">
        <v>300</v>
      </c>
      <c r="B63" s="35">
        <v>0.65</v>
      </c>
    </row>
    <row r="64" spans="1:2" x14ac:dyDescent="0.25">
      <c r="A64" s="35">
        <v>388</v>
      </c>
      <c r="B64" s="35">
        <v>0.6</v>
      </c>
    </row>
    <row r="65" spans="1:2" x14ac:dyDescent="0.25">
      <c r="A65" s="35">
        <v>201</v>
      </c>
      <c r="B65" s="35">
        <v>0.5</v>
      </c>
    </row>
    <row r="66" spans="1:2" x14ac:dyDescent="0.25">
      <c r="A66" s="35">
        <v>121</v>
      </c>
      <c r="B66" s="35">
        <v>0.55000000000000004</v>
      </c>
    </row>
    <row r="67" spans="1:2" x14ac:dyDescent="0.25">
      <c r="A67" s="35">
        <v>452</v>
      </c>
      <c r="B67" s="35">
        <v>0.56999999999999995</v>
      </c>
    </row>
    <row r="68" spans="1:2" x14ac:dyDescent="0.25">
      <c r="A68" s="35">
        <v>206</v>
      </c>
      <c r="B68" s="35">
        <v>0.56999999999999995</v>
      </c>
    </row>
    <row r="69" spans="1:2" x14ac:dyDescent="0.25">
      <c r="A69" s="35">
        <v>245</v>
      </c>
      <c r="B69" s="35">
        <v>0.56999999999999995</v>
      </c>
    </row>
    <row r="70" spans="1:2" x14ac:dyDescent="0.25">
      <c r="A70" s="35">
        <v>391</v>
      </c>
      <c r="B70" s="35">
        <v>0.72</v>
      </c>
    </row>
    <row r="71" spans="1:2" x14ac:dyDescent="0.25">
      <c r="A71" s="35">
        <v>256</v>
      </c>
      <c r="B71" s="35">
        <v>0.55000000000000004</v>
      </c>
    </row>
    <row r="72" spans="1:2" x14ac:dyDescent="0.25">
      <c r="A72" s="35">
        <v>350</v>
      </c>
      <c r="B72" s="35">
        <v>0.61</v>
      </c>
    </row>
    <row r="73" spans="1:2" x14ac:dyDescent="0.25">
      <c r="A73" s="35">
        <v>233</v>
      </c>
      <c r="B73" s="35">
        <v>0.66</v>
      </c>
    </row>
    <row r="74" spans="1:2" x14ac:dyDescent="0.25">
      <c r="A74" s="35">
        <v>320</v>
      </c>
      <c r="B74" s="35">
        <v>0.7</v>
      </c>
    </row>
    <row r="75" spans="1:2" x14ac:dyDescent="0.25">
      <c r="A75" s="35">
        <v>237</v>
      </c>
      <c r="B75" s="35">
        <v>0.57999999999999996</v>
      </c>
    </row>
    <row r="76" spans="1:2" x14ac:dyDescent="0.25">
      <c r="A76" s="35">
        <v>219</v>
      </c>
      <c r="B76" s="35">
        <v>0.57999999999999996</v>
      </c>
    </row>
    <row r="77" spans="1:2" x14ac:dyDescent="0.25">
      <c r="A77" s="35">
        <v>184</v>
      </c>
      <c r="B77" s="35">
        <v>0.57999999999999996</v>
      </c>
    </row>
    <row r="78" spans="1:2" x14ac:dyDescent="0.25">
      <c r="A78" s="35">
        <v>277</v>
      </c>
      <c r="B78" s="35">
        <v>0.7</v>
      </c>
    </row>
    <row r="79" spans="1:2" x14ac:dyDescent="0.25">
      <c r="A79" s="35">
        <v>227</v>
      </c>
      <c r="B79" s="35">
        <v>0.62</v>
      </c>
    </row>
    <row r="80" spans="1:2" x14ac:dyDescent="0.25">
      <c r="A80" s="35">
        <v>349</v>
      </c>
      <c r="B80" s="35">
        <v>0.81</v>
      </c>
    </row>
    <row r="81" spans="1:2" x14ac:dyDescent="0.25">
      <c r="A81" s="35">
        <v>302</v>
      </c>
      <c r="B81" s="35">
        <v>0.5</v>
      </c>
    </row>
    <row r="82" spans="1:2" x14ac:dyDescent="0.25">
      <c r="A82" s="35">
        <v>188</v>
      </c>
      <c r="B82" s="35">
        <v>0.37</v>
      </c>
    </row>
    <row r="83" spans="1:2" x14ac:dyDescent="0.25">
      <c r="A83" s="35">
        <v>216</v>
      </c>
      <c r="B83" s="35">
        <v>0.5</v>
      </c>
    </row>
    <row r="84" spans="1:2" x14ac:dyDescent="0.25">
      <c r="A84" s="35">
        <v>374</v>
      </c>
      <c r="B84" s="35">
        <v>0.31</v>
      </c>
    </row>
    <row r="85" spans="1:2" x14ac:dyDescent="0.25">
      <c r="A85" s="35">
        <v>353</v>
      </c>
      <c r="B85" s="35">
        <v>0.5</v>
      </c>
    </row>
    <row r="86" spans="1:2" x14ac:dyDescent="0.25">
      <c r="A86" s="35">
        <v>261</v>
      </c>
      <c r="B86" s="35">
        <v>0.53</v>
      </c>
    </row>
    <row r="87" spans="1:2" x14ac:dyDescent="0.25">
      <c r="A87" s="35">
        <v>302</v>
      </c>
      <c r="B87" s="35">
        <v>0.73</v>
      </c>
    </row>
    <row r="88" spans="1:2" x14ac:dyDescent="0.25">
      <c r="A88" s="35">
        <v>183</v>
      </c>
      <c r="B88" s="35">
        <v>0.53</v>
      </c>
    </row>
    <row r="89" spans="1:2" x14ac:dyDescent="0.25">
      <c r="A89" s="35">
        <v>213</v>
      </c>
      <c r="B89" s="35">
        <v>0.6</v>
      </c>
    </row>
    <row r="90" spans="1:2" x14ac:dyDescent="0.25">
      <c r="A90" s="35">
        <v>244</v>
      </c>
      <c r="B90" s="35">
        <v>0.73</v>
      </c>
    </row>
    <row r="91" spans="1:2" x14ac:dyDescent="0.25">
      <c r="A91" s="35">
        <v>291</v>
      </c>
      <c r="B91" s="35">
        <v>0.6</v>
      </c>
    </row>
    <row r="92" spans="1:2" x14ac:dyDescent="0.25">
      <c r="A92" s="35">
        <v>227</v>
      </c>
      <c r="B92" s="35">
        <v>0.64</v>
      </c>
    </row>
    <row r="93" spans="1:2" x14ac:dyDescent="0.25">
      <c r="A93" s="35">
        <v>224</v>
      </c>
      <c r="B93" s="35">
        <v>0.56999999999999995</v>
      </c>
    </row>
    <row r="94" spans="1:2" x14ac:dyDescent="0.25">
      <c r="A94" s="35">
        <v>222</v>
      </c>
      <c r="B94" s="35">
        <v>0.56999999999999995</v>
      </c>
    </row>
    <row r="95" spans="1:2" x14ac:dyDescent="0.25">
      <c r="A95" s="35">
        <v>152</v>
      </c>
      <c r="B95" s="35">
        <v>0.64</v>
      </c>
    </row>
    <row r="96" spans="1:2" x14ac:dyDescent="0.25">
      <c r="A96" s="35">
        <v>188</v>
      </c>
      <c r="B96" s="35">
        <v>0.5</v>
      </c>
    </row>
    <row r="97" spans="1:2" x14ac:dyDescent="0.25">
      <c r="A97" s="35">
        <v>170</v>
      </c>
      <c r="B97" s="35">
        <v>0.35</v>
      </c>
    </row>
    <row r="98" spans="1:2" x14ac:dyDescent="0.25">
      <c r="A98" s="35">
        <v>184</v>
      </c>
      <c r="B98" s="35">
        <v>0.5</v>
      </c>
    </row>
    <row r="99" spans="1:2" x14ac:dyDescent="0.25">
      <c r="A99" s="35">
        <v>321</v>
      </c>
      <c r="B99" s="35">
        <v>0.64</v>
      </c>
    </row>
    <row r="100" spans="1:2" x14ac:dyDescent="0.25">
      <c r="A100" s="35">
        <v>182</v>
      </c>
      <c r="B100" s="35">
        <v>0.61</v>
      </c>
    </row>
    <row r="101" spans="1:2" x14ac:dyDescent="0.25">
      <c r="A101" s="35">
        <v>167</v>
      </c>
      <c r="B101" s="35">
        <v>0.61</v>
      </c>
    </row>
    <row r="102" spans="1:2" x14ac:dyDescent="0.25">
      <c r="A102" s="35">
        <v>226</v>
      </c>
      <c r="B102" s="35">
        <v>0.61</v>
      </c>
    </row>
    <row r="103" spans="1:2" x14ac:dyDescent="0.25">
      <c r="A103" s="35">
        <v>251</v>
      </c>
      <c r="B103" s="35">
        <v>0.46</v>
      </c>
    </row>
    <row r="104" spans="1:2" x14ac:dyDescent="0.25">
      <c r="A104" s="35">
        <v>168</v>
      </c>
      <c r="B104" s="35">
        <v>0.61</v>
      </c>
    </row>
    <row r="105" spans="1:2" x14ac:dyDescent="0.25">
      <c r="A105" s="35">
        <v>221</v>
      </c>
      <c r="B105" s="35">
        <v>0.3</v>
      </c>
    </row>
    <row r="106" spans="1:2" x14ac:dyDescent="0.25">
      <c r="A106" s="35">
        <v>217</v>
      </c>
      <c r="B106" s="35">
        <v>0.23</v>
      </c>
    </row>
    <row r="107" spans="1:2" x14ac:dyDescent="0.25">
      <c r="A107" s="35">
        <v>145</v>
      </c>
      <c r="B107" s="35">
        <v>0.61</v>
      </c>
    </row>
    <row r="108" spans="1:2" x14ac:dyDescent="0.25">
      <c r="A108" s="35">
        <v>291</v>
      </c>
      <c r="B108" s="35">
        <v>0.76</v>
      </c>
    </row>
    <row r="109" spans="1:2" x14ac:dyDescent="0.25">
      <c r="A109" s="35">
        <v>229</v>
      </c>
      <c r="B109" s="35">
        <v>0.53</v>
      </c>
    </row>
    <row r="110" spans="1:2" x14ac:dyDescent="0.25">
      <c r="A110" s="35">
        <v>375</v>
      </c>
      <c r="B110" s="35">
        <v>0.46</v>
      </c>
    </row>
    <row r="111" spans="1:2" x14ac:dyDescent="0.25">
      <c r="A111" s="35">
        <v>240</v>
      </c>
      <c r="B111" s="35">
        <v>0.53</v>
      </c>
    </row>
    <row r="112" spans="1:2" x14ac:dyDescent="0.25">
      <c r="A112" s="35">
        <v>254</v>
      </c>
      <c r="B112" s="35">
        <v>0.61</v>
      </c>
    </row>
    <row r="113" spans="1:2" x14ac:dyDescent="0.25">
      <c r="A113" s="35">
        <v>254</v>
      </c>
      <c r="B113" s="35">
        <v>0.53</v>
      </c>
    </row>
    <row r="114" spans="1:2" x14ac:dyDescent="0.25">
      <c r="A114" s="35">
        <v>295</v>
      </c>
      <c r="B114" s="35">
        <v>0.38</v>
      </c>
    </row>
    <row r="115" spans="1:2" x14ac:dyDescent="0.25">
      <c r="A115" s="35">
        <v>213</v>
      </c>
      <c r="B115" s="35">
        <v>0.61</v>
      </c>
    </row>
    <row r="116" spans="1:2" x14ac:dyDescent="0.25">
      <c r="A116" s="35">
        <v>296</v>
      </c>
      <c r="B116" s="35">
        <v>0.66</v>
      </c>
    </row>
    <row r="117" spans="1:2" x14ac:dyDescent="0.25">
      <c r="A117" s="35">
        <v>273</v>
      </c>
      <c r="B117" s="35">
        <v>0.83</v>
      </c>
    </row>
    <row r="118" spans="1:2" x14ac:dyDescent="0.25">
      <c r="A118" s="35">
        <v>154</v>
      </c>
      <c r="B118" s="35">
        <v>0.41</v>
      </c>
    </row>
    <row r="119" spans="1:2" x14ac:dyDescent="0.25">
      <c r="A119" s="35">
        <v>199</v>
      </c>
      <c r="B119" s="35">
        <v>0.57999999999999996</v>
      </c>
    </row>
    <row r="120" spans="1:2" x14ac:dyDescent="0.25">
      <c r="A120" s="35">
        <v>235</v>
      </c>
      <c r="B120" s="35">
        <v>0.57999999999999996</v>
      </c>
    </row>
    <row r="121" spans="1:2" x14ac:dyDescent="0.25">
      <c r="A121" s="35">
        <v>174</v>
      </c>
      <c r="B121" s="35">
        <v>0.57999999999999996</v>
      </c>
    </row>
    <row r="122" spans="1:2" x14ac:dyDescent="0.25">
      <c r="A122" s="35">
        <v>234</v>
      </c>
      <c r="B122" s="35">
        <v>0.66</v>
      </c>
    </row>
    <row r="123" spans="1:2" x14ac:dyDescent="0.25">
      <c r="A123" s="35">
        <v>306</v>
      </c>
      <c r="B123" s="35">
        <v>0.66</v>
      </c>
    </row>
    <row r="124" spans="1:2" x14ac:dyDescent="0.25">
      <c r="A124" s="35">
        <v>351</v>
      </c>
      <c r="B124" s="35">
        <v>1</v>
      </c>
    </row>
    <row r="125" spans="1:2" x14ac:dyDescent="0.25">
      <c r="A125" s="35">
        <v>230</v>
      </c>
      <c r="B125" s="35">
        <v>0.5</v>
      </c>
    </row>
    <row r="126" spans="1:2" x14ac:dyDescent="0.25">
      <c r="A126" s="35">
        <v>160</v>
      </c>
      <c r="B126" s="35">
        <v>0.5</v>
      </c>
    </row>
    <row r="127" spans="1:2" x14ac:dyDescent="0.25">
      <c r="A127" s="35">
        <v>163</v>
      </c>
      <c r="B127" s="35">
        <v>0.57999999999999996</v>
      </c>
    </row>
    <row r="128" spans="1:2" x14ac:dyDescent="0.25">
      <c r="A128" s="35">
        <v>319</v>
      </c>
      <c r="B128" s="35">
        <v>0.57999999999999996</v>
      </c>
    </row>
    <row r="129" spans="1:2" x14ac:dyDescent="0.25">
      <c r="A129" s="35">
        <v>166</v>
      </c>
      <c r="B129" s="35">
        <v>0.57999999999999996</v>
      </c>
    </row>
    <row r="130" spans="1:2" x14ac:dyDescent="0.25">
      <c r="A130" s="35">
        <v>136</v>
      </c>
      <c r="B130" s="35">
        <v>0.63</v>
      </c>
    </row>
    <row r="131" spans="1:2" x14ac:dyDescent="0.25">
      <c r="A131" s="35">
        <v>382</v>
      </c>
      <c r="B131" s="35">
        <v>0.72</v>
      </c>
    </row>
    <row r="132" spans="1:2" x14ac:dyDescent="0.25">
      <c r="A132" s="35">
        <v>223</v>
      </c>
      <c r="B132" s="35">
        <v>0.54</v>
      </c>
    </row>
    <row r="133" spans="1:2" x14ac:dyDescent="0.25">
      <c r="A133" s="35">
        <v>227</v>
      </c>
      <c r="B133" s="35">
        <v>0.45</v>
      </c>
    </row>
    <row r="134" spans="1:2" x14ac:dyDescent="0.25">
      <c r="A134" s="35">
        <v>183</v>
      </c>
      <c r="B134" s="35">
        <v>0.45</v>
      </c>
    </row>
    <row r="135" spans="1:2" x14ac:dyDescent="0.25">
      <c r="A135" s="35">
        <v>236</v>
      </c>
      <c r="B135" s="35">
        <v>0.54</v>
      </c>
    </row>
    <row r="136" spans="1:2" x14ac:dyDescent="0.25">
      <c r="A136" s="35">
        <v>178</v>
      </c>
      <c r="B136" s="35">
        <v>0.54</v>
      </c>
    </row>
    <row r="137" spans="1:2" x14ac:dyDescent="0.25">
      <c r="A137" s="35">
        <v>369</v>
      </c>
      <c r="B137" s="35">
        <v>0.54</v>
      </c>
    </row>
    <row r="138" spans="1:2" x14ac:dyDescent="0.25">
      <c r="A138" s="35">
        <v>211</v>
      </c>
      <c r="B138" s="35">
        <v>0.54</v>
      </c>
    </row>
    <row r="139" spans="1:2" x14ac:dyDescent="0.25">
      <c r="A139" s="35">
        <v>180</v>
      </c>
      <c r="B139" s="35">
        <v>0.45</v>
      </c>
    </row>
    <row r="140" spans="1:2" x14ac:dyDescent="0.25">
      <c r="A140" s="35">
        <v>187</v>
      </c>
      <c r="B140" s="35">
        <v>0.54</v>
      </c>
    </row>
    <row r="141" spans="1:2" x14ac:dyDescent="0.25">
      <c r="A141" s="35">
        <v>298</v>
      </c>
      <c r="B141" s="35">
        <v>0.54</v>
      </c>
    </row>
    <row r="142" spans="1:2" x14ac:dyDescent="0.25">
      <c r="A142" s="35">
        <v>168</v>
      </c>
      <c r="B142" s="35">
        <v>0.54</v>
      </c>
    </row>
    <row r="143" spans="1:2" x14ac:dyDescent="0.25">
      <c r="A143" s="35">
        <v>214</v>
      </c>
      <c r="B143" s="35">
        <v>0.45</v>
      </c>
    </row>
    <row r="144" spans="1:2" x14ac:dyDescent="0.25">
      <c r="A144" s="35">
        <v>207</v>
      </c>
      <c r="B144" s="35">
        <v>0.54</v>
      </c>
    </row>
    <row r="145" spans="1:2" x14ac:dyDescent="0.25">
      <c r="A145" s="35">
        <v>172</v>
      </c>
      <c r="B145" s="35">
        <v>0.63</v>
      </c>
    </row>
    <row r="146" spans="1:2" x14ac:dyDescent="0.25">
      <c r="A146" s="35">
        <v>347</v>
      </c>
      <c r="B146" s="35">
        <v>0.54</v>
      </c>
    </row>
    <row r="147" spans="1:2" x14ac:dyDescent="0.25">
      <c r="A147" s="35">
        <v>145</v>
      </c>
      <c r="B147" s="35">
        <v>0.54</v>
      </c>
    </row>
    <row r="148" spans="1:2" x14ac:dyDescent="0.25">
      <c r="A148" s="35">
        <v>214</v>
      </c>
      <c r="B148" s="35">
        <v>0.45</v>
      </c>
    </row>
    <row r="149" spans="1:2" x14ac:dyDescent="0.25">
      <c r="A149" s="35">
        <v>144</v>
      </c>
      <c r="B149" s="35">
        <v>0.45</v>
      </c>
    </row>
    <row r="150" spans="1:2" x14ac:dyDescent="0.25">
      <c r="A150" s="35">
        <v>210</v>
      </c>
      <c r="B150" s="35">
        <v>0.5</v>
      </c>
    </row>
    <row r="151" spans="1:2" x14ac:dyDescent="0.25">
      <c r="A151" s="35">
        <v>144</v>
      </c>
      <c r="B151" s="35">
        <v>0.4</v>
      </c>
    </row>
    <row r="152" spans="1:2" x14ac:dyDescent="0.25">
      <c r="A152" s="35">
        <v>237</v>
      </c>
      <c r="B152" s="35">
        <v>0.5</v>
      </c>
    </row>
    <row r="153" spans="1:2" x14ac:dyDescent="0.25">
      <c r="A153" s="35">
        <v>143</v>
      </c>
      <c r="B153" s="35">
        <v>0.2</v>
      </c>
    </row>
    <row r="154" spans="1:2" x14ac:dyDescent="0.25">
      <c r="A154" s="35">
        <v>191</v>
      </c>
      <c r="B154" s="35">
        <v>0.4</v>
      </c>
    </row>
    <row r="155" spans="1:2" x14ac:dyDescent="0.25">
      <c r="A155" s="35">
        <v>348</v>
      </c>
      <c r="B155" s="35">
        <v>0.6</v>
      </c>
    </row>
    <row r="156" spans="1:2" x14ac:dyDescent="0.25">
      <c r="A156" s="35">
        <v>325</v>
      </c>
      <c r="B156" s="35">
        <v>0.5</v>
      </c>
    </row>
    <row r="157" spans="1:2" x14ac:dyDescent="0.25">
      <c r="A157" s="35">
        <v>302</v>
      </c>
      <c r="B157" s="35">
        <v>0.5</v>
      </c>
    </row>
    <row r="158" spans="1:2" x14ac:dyDescent="0.25">
      <c r="A158" s="35">
        <v>181</v>
      </c>
      <c r="B158" s="35">
        <v>0.6</v>
      </c>
    </row>
    <row r="159" spans="1:2" x14ac:dyDescent="0.25">
      <c r="A159" s="35">
        <v>139</v>
      </c>
      <c r="B159" s="35">
        <v>0.4</v>
      </c>
    </row>
    <row r="160" spans="1:2" x14ac:dyDescent="0.25">
      <c r="A160" s="35">
        <v>356</v>
      </c>
      <c r="B160" s="35">
        <v>0.6</v>
      </c>
    </row>
    <row r="161" spans="1:2" x14ac:dyDescent="0.25">
      <c r="A161" s="35">
        <v>262</v>
      </c>
      <c r="B161" s="35">
        <v>0.5</v>
      </c>
    </row>
    <row r="162" spans="1:2" x14ac:dyDescent="0.25">
      <c r="A162" s="35">
        <v>228</v>
      </c>
      <c r="B162" s="35">
        <v>0.5</v>
      </c>
    </row>
    <row r="163" spans="1:2" x14ac:dyDescent="0.25">
      <c r="A163" s="35">
        <v>264</v>
      </c>
      <c r="B163" s="35">
        <v>0.7</v>
      </c>
    </row>
    <row r="164" spans="1:2" x14ac:dyDescent="0.25">
      <c r="A164" s="35">
        <v>107</v>
      </c>
      <c r="B164" s="35">
        <v>0.4</v>
      </c>
    </row>
    <row r="165" spans="1:2" x14ac:dyDescent="0.25">
      <c r="A165" s="35">
        <v>168</v>
      </c>
      <c r="B165" s="35">
        <v>0.5</v>
      </c>
    </row>
    <row r="166" spans="1:2" x14ac:dyDescent="0.25">
      <c r="A166" s="35">
        <v>291</v>
      </c>
      <c r="B166" s="35">
        <v>0.6</v>
      </c>
    </row>
    <row r="167" spans="1:2" x14ac:dyDescent="0.25">
      <c r="A167" s="35">
        <v>116</v>
      </c>
      <c r="B167" s="35">
        <v>0.4</v>
      </c>
    </row>
    <row r="168" spans="1:2" x14ac:dyDescent="0.25">
      <c r="A168" s="35">
        <v>186</v>
      </c>
      <c r="B168" s="35">
        <v>0.44</v>
      </c>
    </row>
    <row r="169" spans="1:2" x14ac:dyDescent="0.25">
      <c r="A169" s="35">
        <v>155</v>
      </c>
      <c r="B169" s="35">
        <v>0.44</v>
      </c>
    </row>
    <row r="170" spans="1:2" x14ac:dyDescent="0.25">
      <c r="A170" s="35">
        <v>293</v>
      </c>
      <c r="B170" s="35">
        <v>0.44</v>
      </c>
    </row>
    <row r="171" spans="1:2" x14ac:dyDescent="0.25">
      <c r="A171" s="35">
        <v>390</v>
      </c>
      <c r="B171" s="35">
        <v>0.44</v>
      </c>
    </row>
    <row r="172" spans="1:2" x14ac:dyDescent="0.25">
      <c r="A172" s="35">
        <v>207</v>
      </c>
      <c r="B172" s="35">
        <v>0.55000000000000004</v>
      </c>
    </row>
    <row r="173" spans="1:2" x14ac:dyDescent="0.25">
      <c r="A173" s="35">
        <v>180</v>
      </c>
      <c r="B173" s="35">
        <v>0.44</v>
      </c>
    </row>
    <row r="174" spans="1:2" x14ac:dyDescent="0.25">
      <c r="A174" s="35">
        <v>312</v>
      </c>
      <c r="B174" s="35">
        <v>0.44</v>
      </c>
    </row>
    <row r="175" spans="1:2" x14ac:dyDescent="0.25">
      <c r="A175" s="35">
        <v>310</v>
      </c>
      <c r="B175" s="35">
        <v>0.55000000000000004</v>
      </c>
    </row>
    <row r="176" spans="1:2" x14ac:dyDescent="0.25">
      <c r="A176" s="35">
        <v>208</v>
      </c>
      <c r="B176" s="35">
        <v>0.88</v>
      </c>
    </row>
    <row r="177" spans="1:2" x14ac:dyDescent="0.25">
      <c r="A177" s="35">
        <v>329</v>
      </c>
      <c r="B177" s="35">
        <v>0.88</v>
      </c>
    </row>
    <row r="178" spans="1:2" x14ac:dyDescent="0.25">
      <c r="A178" s="35">
        <v>277</v>
      </c>
      <c r="B178" s="35">
        <v>0.44</v>
      </c>
    </row>
    <row r="179" spans="1:2" x14ac:dyDescent="0.25">
      <c r="A179" s="35">
        <v>110</v>
      </c>
      <c r="B179" s="35">
        <v>0.44</v>
      </c>
    </row>
    <row r="180" spans="1:2" x14ac:dyDescent="0.25">
      <c r="A180" s="35">
        <v>146</v>
      </c>
      <c r="B180" s="35">
        <v>0.55000000000000004</v>
      </c>
    </row>
    <row r="181" spans="1:2" x14ac:dyDescent="0.25">
      <c r="A181" s="35">
        <v>169</v>
      </c>
      <c r="B181" s="35">
        <v>0.55000000000000004</v>
      </c>
    </row>
    <row r="182" spans="1:2" x14ac:dyDescent="0.25">
      <c r="A182" s="35">
        <v>159</v>
      </c>
      <c r="B182" s="35">
        <v>0.44</v>
      </c>
    </row>
    <row r="183" spans="1:2" x14ac:dyDescent="0.25">
      <c r="A183" s="35">
        <v>247</v>
      </c>
      <c r="B183" s="35">
        <v>0.66</v>
      </c>
    </row>
    <row r="184" spans="1:2" x14ac:dyDescent="0.25">
      <c r="A184" s="35">
        <v>204</v>
      </c>
      <c r="B184" s="35">
        <v>0.55000000000000004</v>
      </c>
    </row>
    <row r="185" spans="1:2" x14ac:dyDescent="0.25">
      <c r="A185" s="35">
        <v>112</v>
      </c>
      <c r="B185" s="35">
        <v>0.55000000000000004</v>
      </c>
    </row>
    <row r="186" spans="1:2" x14ac:dyDescent="0.25">
      <c r="A186" s="35">
        <v>149</v>
      </c>
      <c r="B186" s="35">
        <v>0.55000000000000004</v>
      </c>
    </row>
    <row r="187" spans="1:2" x14ac:dyDescent="0.25">
      <c r="A187" s="35">
        <v>186</v>
      </c>
      <c r="B187" s="35">
        <v>0.44</v>
      </c>
    </row>
    <row r="188" spans="1:2" x14ac:dyDescent="0.25">
      <c r="A188" s="35">
        <v>164</v>
      </c>
      <c r="B188" s="35">
        <v>0.55000000000000004</v>
      </c>
    </row>
    <row r="189" spans="1:2" x14ac:dyDescent="0.25">
      <c r="A189" s="35">
        <v>272</v>
      </c>
      <c r="B189" s="35">
        <v>0.44</v>
      </c>
    </row>
    <row r="190" spans="1:2" x14ac:dyDescent="0.25">
      <c r="A190" s="35">
        <v>305</v>
      </c>
      <c r="B190" s="35">
        <v>0.55000000000000004</v>
      </c>
    </row>
    <row r="191" spans="1:2" x14ac:dyDescent="0.25">
      <c r="A191" s="35">
        <v>282</v>
      </c>
      <c r="B191" s="35">
        <v>0.55000000000000004</v>
      </c>
    </row>
    <row r="192" spans="1:2" x14ac:dyDescent="0.25">
      <c r="A192" s="35">
        <v>211</v>
      </c>
      <c r="B192" s="35">
        <v>0.66</v>
      </c>
    </row>
    <row r="193" spans="1:2" x14ac:dyDescent="0.25">
      <c r="A193" s="35">
        <v>322</v>
      </c>
      <c r="B193" s="35">
        <v>0.44</v>
      </c>
    </row>
    <row r="194" spans="1:2" x14ac:dyDescent="0.25">
      <c r="A194" s="35">
        <v>194</v>
      </c>
      <c r="B194" s="35">
        <v>0.44</v>
      </c>
    </row>
    <row r="195" spans="1:2" x14ac:dyDescent="0.25">
      <c r="A195" s="35">
        <v>218</v>
      </c>
      <c r="B195" s="35">
        <v>0.55000000000000004</v>
      </c>
    </row>
    <row r="196" spans="1:2" x14ac:dyDescent="0.25">
      <c r="A196" s="35">
        <v>101</v>
      </c>
      <c r="B196" s="35">
        <v>0.55000000000000004</v>
      </c>
    </row>
    <row r="197" spans="1:2" x14ac:dyDescent="0.25">
      <c r="A197" s="35">
        <v>227</v>
      </c>
      <c r="B197" s="35">
        <v>0.37</v>
      </c>
    </row>
    <row r="198" spans="1:2" x14ac:dyDescent="0.25">
      <c r="A198" s="35">
        <v>299</v>
      </c>
      <c r="B198" s="35">
        <v>0.5</v>
      </c>
    </row>
    <row r="199" spans="1:2" x14ac:dyDescent="0.25">
      <c r="A199" s="35">
        <v>219</v>
      </c>
      <c r="B199" s="35">
        <v>0.5</v>
      </c>
    </row>
    <row r="200" spans="1:2" x14ac:dyDescent="0.25">
      <c r="A200" s="35">
        <v>163</v>
      </c>
      <c r="B200" s="35">
        <v>0.5</v>
      </c>
    </row>
    <row r="201" spans="1:2" x14ac:dyDescent="0.25">
      <c r="A201" s="35">
        <v>203</v>
      </c>
      <c r="B201" s="35">
        <v>0.5</v>
      </c>
    </row>
    <row r="202" spans="1:2" x14ac:dyDescent="0.25">
      <c r="A202" s="35">
        <v>189</v>
      </c>
      <c r="B202" s="35">
        <v>0.5</v>
      </c>
    </row>
    <row r="203" spans="1:2" x14ac:dyDescent="0.25">
      <c r="A203" s="35">
        <v>162</v>
      </c>
      <c r="B203" s="35">
        <v>0.5</v>
      </c>
    </row>
    <row r="204" spans="1:2" x14ac:dyDescent="0.25">
      <c r="A204" s="35">
        <v>177</v>
      </c>
      <c r="B204" s="35">
        <v>0.5</v>
      </c>
    </row>
    <row r="205" spans="1:2" x14ac:dyDescent="0.25">
      <c r="A205" s="35">
        <v>128</v>
      </c>
      <c r="B205" s="35">
        <v>0.5</v>
      </c>
    </row>
    <row r="206" spans="1:2" x14ac:dyDescent="0.25">
      <c r="A206" s="35">
        <v>194</v>
      </c>
      <c r="B206" s="35">
        <v>0.5</v>
      </c>
    </row>
    <row r="207" spans="1:2" x14ac:dyDescent="0.25">
      <c r="A207" s="35">
        <v>218</v>
      </c>
      <c r="B207" s="35">
        <v>0.5</v>
      </c>
    </row>
    <row r="208" spans="1:2" x14ac:dyDescent="0.25">
      <c r="A208" s="35">
        <v>126</v>
      </c>
      <c r="B208" s="35">
        <v>0.5</v>
      </c>
    </row>
    <row r="209" spans="1:2" x14ac:dyDescent="0.25">
      <c r="A209" s="35">
        <v>182</v>
      </c>
      <c r="B209" s="35">
        <v>0.5</v>
      </c>
    </row>
    <row r="210" spans="1:2" x14ac:dyDescent="0.25">
      <c r="A210" s="35">
        <v>344</v>
      </c>
      <c r="B210" s="35">
        <v>0.37</v>
      </c>
    </row>
    <row r="211" spans="1:2" x14ac:dyDescent="0.25">
      <c r="A211" s="35">
        <v>173</v>
      </c>
      <c r="B211" s="35">
        <v>0.5</v>
      </c>
    </row>
    <row r="212" spans="1:2" x14ac:dyDescent="0.25">
      <c r="A212" s="35">
        <v>218</v>
      </c>
      <c r="B212" s="35">
        <v>0.5</v>
      </c>
    </row>
    <row r="213" spans="1:2" x14ac:dyDescent="0.25">
      <c r="A213" s="35">
        <v>209</v>
      </c>
      <c r="B213" s="35">
        <v>0.5</v>
      </c>
    </row>
    <row r="214" spans="1:2" x14ac:dyDescent="0.25">
      <c r="A214" s="35">
        <v>157</v>
      </c>
      <c r="B214" s="35">
        <v>0.37</v>
      </c>
    </row>
    <row r="215" spans="1:2" x14ac:dyDescent="0.25">
      <c r="A215" s="35">
        <v>134</v>
      </c>
      <c r="B215" s="35">
        <v>0.37</v>
      </c>
    </row>
    <row r="216" spans="1:2" x14ac:dyDescent="0.25">
      <c r="A216" s="35">
        <v>165</v>
      </c>
      <c r="B216" s="35">
        <v>0.5</v>
      </c>
    </row>
    <row r="217" spans="1:2" x14ac:dyDescent="0.25">
      <c r="A217" s="35">
        <v>179</v>
      </c>
      <c r="B217" s="35">
        <v>0.37</v>
      </c>
    </row>
    <row r="218" spans="1:2" x14ac:dyDescent="0.25">
      <c r="A218" s="35">
        <v>209</v>
      </c>
      <c r="B218" s="35">
        <v>0.37</v>
      </c>
    </row>
    <row r="219" spans="1:2" x14ac:dyDescent="0.25">
      <c r="A219" s="35">
        <v>234</v>
      </c>
      <c r="B219" s="35">
        <v>0.5</v>
      </c>
    </row>
    <row r="220" spans="1:2" x14ac:dyDescent="0.25">
      <c r="A220" s="35">
        <v>162</v>
      </c>
      <c r="B220" s="35">
        <v>0.37</v>
      </c>
    </row>
    <row r="221" spans="1:2" x14ac:dyDescent="0.25">
      <c r="A221" s="35">
        <v>205</v>
      </c>
      <c r="B221" s="35">
        <v>0.5</v>
      </c>
    </row>
    <row r="222" spans="1:2" x14ac:dyDescent="0.25">
      <c r="A222" s="35">
        <v>120</v>
      </c>
      <c r="B222" s="35">
        <v>0.5</v>
      </c>
    </row>
    <row r="223" spans="1:2" x14ac:dyDescent="0.25">
      <c r="A223" s="35">
        <v>94</v>
      </c>
      <c r="B223" s="35">
        <v>0.37</v>
      </c>
    </row>
    <row r="224" spans="1:2" x14ac:dyDescent="0.25">
      <c r="A224" s="35">
        <v>129</v>
      </c>
      <c r="B224" s="35">
        <v>0.5</v>
      </c>
    </row>
    <row r="225" spans="1:2" x14ac:dyDescent="0.25">
      <c r="A225" s="35">
        <v>356</v>
      </c>
      <c r="B225" s="35">
        <v>0.5</v>
      </c>
    </row>
    <row r="226" spans="1:2" x14ac:dyDescent="0.25">
      <c r="A226" s="35">
        <v>141</v>
      </c>
      <c r="B226" s="35">
        <v>0.5</v>
      </c>
    </row>
    <row r="227" spans="1:2" x14ac:dyDescent="0.25">
      <c r="A227" s="35">
        <v>200</v>
      </c>
      <c r="B227" s="35">
        <v>0.42</v>
      </c>
    </row>
    <row r="228" spans="1:2" x14ac:dyDescent="0.25">
      <c r="A228" s="35">
        <v>183</v>
      </c>
      <c r="B228" s="35">
        <v>0.28000000000000003</v>
      </c>
    </row>
    <row r="229" spans="1:2" x14ac:dyDescent="0.25">
      <c r="A229" s="35">
        <v>210</v>
      </c>
      <c r="B229" s="35">
        <v>0.42</v>
      </c>
    </row>
    <row r="230" spans="1:2" x14ac:dyDescent="0.25">
      <c r="A230" s="35">
        <v>196</v>
      </c>
      <c r="B230" s="35">
        <v>0.42</v>
      </c>
    </row>
    <row r="231" spans="1:2" x14ac:dyDescent="0.25">
      <c r="A231" s="35">
        <v>242</v>
      </c>
      <c r="B231" s="35">
        <v>0.42</v>
      </c>
    </row>
    <row r="232" spans="1:2" x14ac:dyDescent="0.25">
      <c r="A232" s="35">
        <v>131</v>
      </c>
      <c r="B232" s="35">
        <v>0.56999999999999995</v>
      </c>
    </row>
    <row r="233" spans="1:2" x14ac:dyDescent="0.25">
      <c r="A233" s="35">
        <v>140</v>
      </c>
      <c r="B233" s="35">
        <v>0.28000000000000003</v>
      </c>
    </row>
    <row r="234" spans="1:2" x14ac:dyDescent="0.25">
      <c r="A234" s="35">
        <v>153</v>
      </c>
      <c r="B234" s="35">
        <v>0.42</v>
      </c>
    </row>
    <row r="235" spans="1:2" x14ac:dyDescent="0.25">
      <c r="A235" s="35">
        <v>152</v>
      </c>
      <c r="B235" s="35">
        <v>0.28000000000000003</v>
      </c>
    </row>
    <row r="236" spans="1:2" x14ac:dyDescent="0.25">
      <c r="A236" s="35">
        <v>203</v>
      </c>
      <c r="B236" s="35">
        <v>0.42</v>
      </c>
    </row>
    <row r="237" spans="1:2" x14ac:dyDescent="0.25">
      <c r="A237" s="35">
        <v>145</v>
      </c>
      <c r="B237" s="35">
        <v>0.42</v>
      </c>
    </row>
    <row r="238" spans="1:2" x14ac:dyDescent="0.25">
      <c r="A238" s="35">
        <v>139</v>
      </c>
      <c r="B238" s="35">
        <v>0.28000000000000003</v>
      </c>
    </row>
    <row r="239" spans="1:2" x14ac:dyDescent="0.25">
      <c r="A239" s="35">
        <v>193</v>
      </c>
      <c r="B239" s="35">
        <v>0.42</v>
      </c>
    </row>
    <row r="240" spans="1:2" x14ac:dyDescent="0.25">
      <c r="A240" s="35">
        <v>154</v>
      </c>
      <c r="B240" s="35">
        <v>0.42</v>
      </c>
    </row>
    <row r="241" spans="1:2" x14ac:dyDescent="0.25">
      <c r="A241" s="35">
        <v>252</v>
      </c>
      <c r="B241" s="35">
        <v>0.42</v>
      </c>
    </row>
    <row r="242" spans="1:2" x14ac:dyDescent="0.25">
      <c r="A242" s="35">
        <v>71</v>
      </c>
      <c r="B242" s="35">
        <v>0.42</v>
      </c>
    </row>
    <row r="243" spans="1:2" x14ac:dyDescent="0.25">
      <c r="A243" s="35">
        <v>150</v>
      </c>
      <c r="B243" s="35">
        <v>0.42</v>
      </c>
    </row>
    <row r="244" spans="1:2" x14ac:dyDescent="0.25">
      <c r="A244" s="35">
        <v>175</v>
      </c>
      <c r="B244" s="35">
        <v>0.42</v>
      </c>
    </row>
    <row r="245" spans="1:2" x14ac:dyDescent="0.25">
      <c r="A245" s="35">
        <v>129</v>
      </c>
      <c r="B245" s="35">
        <v>0.42</v>
      </c>
    </row>
    <row r="246" spans="1:2" x14ac:dyDescent="0.25">
      <c r="A246" s="35">
        <v>185</v>
      </c>
      <c r="B246" s="35">
        <v>0.28000000000000003</v>
      </c>
    </row>
    <row r="247" spans="1:2" x14ac:dyDescent="0.25">
      <c r="A247" s="35">
        <v>164</v>
      </c>
      <c r="B247" s="35">
        <v>0.42</v>
      </c>
    </row>
    <row r="248" spans="1:2" x14ac:dyDescent="0.25">
      <c r="A248" s="35">
        <v>158</v>
      </c>
      <c r="B248" s="35">
        <v>0.42</v>
      </c>
    </row>
    <row r="249" spans="1:2" x14ac:dyDescent="0.25">
      <c r="A249" s="35">
        <v>209</v>
      </c>
      <c r="B249" s="35">
        <v>0.42</v>
      </c>
    </row>
    <row r="250" spans="1:2" x14ac:dyDescent="0.25">
      <c r="A250" s="35">
        <v>177</v>
      </c>
      <c r="B250" s="35">
        <v>0.42</v>
      </c>
    </row>
    <row r="251" spans="1:2" x14ac:dyDescent="0.25">
      <c r="A251" s="35">
        <v>192</v>
      </c>
      <c r="B251" s="35">
        <v>0.42</v>
      </c>
    </row>
    <row r="252" spans="1:2" x14ac:dyDescent="0.25">
      <c r="A252" s="35">
        <v>151</v>
      </c>
      <c r="B252" s="35">
        <v>0.42</v>
      </c>
    </row>
    <row r="253" spans="1:2" x14ac:dyDescent="0.25">
      <c r="A253" s="35">
        <v>105</v>
      </c>
      <c r="B253" s="35">
        <v>0.28000000000000003</v>
      </c>
    </row>
    <row r="254" spans="1:2" x14ac:dyDescent="0.25">
      <c r="A254" s="35">
        <v>254</v>
      </c>
      <c r="B254" s="35">
        <v>0.42</v>
      </c>
    </row>
    <row r="255" spans="1:2" x14ac:dyDescent="0.25">
      <c r="A255" s="35">
        <v>396</v>
      </c>
      <c r="B255" s="35">
        <v>0.66</v>
      </c>
    </row>
    <row r="256" spans="1:2" x14ac:dyDescent="0.25">
      <c r="A256" s="35">
        <v>117</v>
      </c>
      <c r="B256" s="35">
        <v>0.42</v>
      </c>
    </row>
    <row r="257" spans="1:2" x14ac:dyDescent="0.25">
      <c r="A257" s="35">
        <v>171</v>
      </c>
      <c r="B257" s="35">
        <v>0.28000000000000003</v>
      </c>
    </row>
    <row r="258" spans="1:2" x14ac:dyDescent="0.25">
      <c r="A258" s="35">
        <v>306</v>
      </c>
      <c r="B258" s="35">
        <v>0.42</v>
      </c>
    </row>
    <row r="259" spans="1:2" x14ac:dyDescent="0.25">
      <c r="A259" s="35">
        <v>164</v>
      </c>
      <c r="B259" s="35">
        <v>0.42</v>
      </c>
    </row>
    <row r="260" spans="1:2" x14ac:dyDescent="0.25">
      <c r="A260" s="35">
        <v>227</v>
      </c>
      <c r="B260" s="35">
        <v>0.42</v>
      </c>
    </row>
    <row r="261" spans="1:2" x14ac:dyDescent="0.25">
      <c r="A261" s="35">
        <v>239</v>
      </c>
      <c r="B261" s="35">
        <v>0.28000000000000003</v>
      </c>
    </row>
    <row r="262" spans="1:2" x14ac:dyDescent="0.25">
      <c r="A262" s="35">
        <v>168</v>
      </c>
      <c r="B262" s="35">
        <v>0.28000000000000003</v>
      </c>
    </row>
    <row r="263" spans="1:2" x14ac:dyDescent="0.25">
      <c r="A263" s="35">
        <v>152</v>
      </c>
      <c r="B263" s="35">
        <v>0.42</v>
      </c>
    </row>
    <row r="264" spans="1:2" x14ac:dyDescent="0.25">
      <c r="A264" s="35">
        <v>326</v>
      </c>
      <c r="B264" s="35">
        <v>0.85</v>
      </c>
    </row>
    <row r="265" spans="1:2" x14ac:dyDescent="0.25">
      <c r="A265" s="35">
        <v>151</v>
      </c>
      <c r="B265" s="35">
        <v>0.42</v>
      </c>
    </row>
    <row r="266" spans="1:2" x14ac:dyDescent="0.25">
      <c r="A266" s="35">
        <v>244</v>
      </c>
      <c r="B266" s="35">
        <v>0.42</v>
      </c>
    </row>
    <row r="267" spans="1:2" x14ac:dyDescent="0.25">
      <c r="A267" s="35">
        <v>312</v>
      </c>
      <c r="B267" s="35">
        <v>0.42</v>
      </c>
    </row>
    <row r="268" spans="1:2" x14ac:dyDescent="0.25">
      <c r="A268" s="35">
        <v>351</v>
      </c>
      <c r="B268" s="35">
        <v>0.56999999999999995</v>
      </c>
    </row>
    <row r="269" spans="1:2" x14ac:dyDescent="0.25">
      <c r="A269" s="35">
        <v>174</v>
      </c>
      <c r="B269" s="35">
        <v>0.28000000000000003</v>
      </c>
    </row>
    <row r="270" spans="1:2" x14ac:dyDescent="0.25">
      <c r="A270" s="35">
        <v>248</v>
      </c>
      <c r="B270" s="35">
        <v>0.42</v>
      </c>
    </row>
    <row r="271" spans="1:2" x14ac:dyDescent="0.25">
      <c r="A271" s="35">
        <v>142</v>
      </c>
      <c r="B271" s="35">
        <v>0.42</v>
      </c>
    </row>
    <row r="272" spans="1:2" x14ac:dyDescent="0.25">
      <c r="A272" s="35">
        <v>149</v>
      </c>
      <c r="B272" s="35">
        <v>0.33</v>
      </c>
    </row>
    <row r="273" spans="1:2" x14ac:dyDescent="0.25">
      <c r="A273" s="35">
        <v>125</v>
      </c>
      <c r="B273" s="35">
        <v>0.33</v>
      </c>
    </row>
    <row r="274" spans="1:2" x14ac:dyDescent="0.25">
      <c r="A274" s="35">
        <v>266</v>
      </c>
      <c r="B274" s="35">
        <v>0.33</v>
      </c>
    </row>
    <row r="275" spans="1:2" x14ac:dyDescent="0.25">
      <c r="A275" s="35">
        <v>179</v>
      </c>
      <c r="B275" s="35">
        <v>0.33</v>
      </c>
    </row>
    <row r="276" spans="1:2" x14ac:dyDescent="0.25">
      <c r="A276" s="35">
        <v>138</v>
      </c>
      <c r="B276" s="35">
        <v>0.33</v>
      </c>
    </row>
    <row r="277" spans="1:2" x14ac:dyDescent="0.25">
      <c r="A277" s="35">
        <v>304</v>
      </c>
      <c r="B277" s="35">
        <v>0.33</v>
      </c>
    </row>
    <row r="278" spans="1:2" x14ac:dyDescent="0.25">
      <c r="A278" s="35">
        <v>189</v>
      </c>
      <c r="B278" s="35">
        <v>0.33</v>
      </c>
    </row>
    <row r="279" spans="1:2" x14ac:dyDescent="0.25">
      <c r="A279" s="35">
        <v>68</v>
      </c>
      <c r="B279" s="35">
        <v>0.33</v>
      </c>
    </row>
    <row r="280" spans="1:2" x14ac:dyDescent="0.25">
      <c r="A280" s="35">
        <v>151</v>
      </c>
      <c r="B280" s="35">
        <v>0.33</v>
      </c>
    </row>
    <row r="281" spans="1:2" x14ac:dyDescent="0.25">
      <c r="A281" s="35">
        <v>89</v>
      </c>
      <c r="B281" s="35">
        <v>0.33</v>
      </c>
    </row>
    <row r="282" spans="1:2" x14ac:dyDescent="0.25">
      <c r="A282" s="35">
        <v>110</v>
      </c>
      <c r="B282" s="35">
        <v>0.33</v>
      </c>
    </row>
    <row r="283" spans="1:2" x14ac:dyDescent="0.25">
      <c r="A283" s="35">
        <v>96</v>
      </c>
      <c r="B283" s="35">
        <v>0.33</v>
      </c>
    </row>
    <row r="284" spans="1:2" x14ac:dyDescent="0.25">
      <c r="A284" s="35">
        <v>73</v>
      </c>
      <c r="B284" s="35">
        <v>0.33</v>
      </c>
    </row>
    <row r="285" spans="1:2" x14ac:dyDescent="0.25">
      <c r="A285" s="35">
        <v>272</v>
      </c>
      <c r="B285" s="35">
        <v>0.33</v>
      </c>
    </row>
    <row r="286" spans="1:2" x14ac:dyDescent="0.25">
      <c r="A286" s="35">
        <v>236</v>
      </c>
      <c r="B286" s="35">
        <v>0.33</v>
      </c>
    </row>
    <row r="287" spans="1:2" x14ac:dyDescent="0.25">
      <c r="A287" s="35">
        <v>183</v>
      </c>
      <c r="B287" s="35">
        <v>0.33</v>
      </c>
    </row>
    <row r="288" spans="1:2" x14ac:dyDescent="0.25">
      <c r="A288" s="35">
        <v>137</v>
      </c>
      <c r="B288" s="35">
        <v>0.33</v>
      </c>
    </row>
    <row r="289" spans="1:2" x14ac:dyDescent="0.25">
      <c r="A289" s="35">
        <v>198</v>
      </c>
      <c r="B289" s="35">
        <v>0.33</v>
      </c>
    </row>
    <row r="290" spans="1:2" x14ac:dyDescent="0.25">
      <c r="A290" s="35">
        <v>255</v>
      </c>
      <c r="B290" s="35">
        <v>0.5</v>
      </c>
    </row>
    <row r="291" spans="1:2" x14ac:dyDescent="0.25">
      <c r="A291" s="35">
        <v>414</v>
      </c>
      <c r="B291" s="35">
        <v>0.33</v>
      </c>
    </row>
    <row r="292" spans="1:2" x14ac:dyDescent="0.25">
      <c r="A292" s="35">
        <v>365</v>
      </c>
      <c r="B292" s="35">
        <v>0.5</v>
      </c>
    </row>
    <row r="293" spans="1:2" x14ac:dyDescent="0.25">
      <c r="A293" s="35">
        <v>165</v>
      </c>
      <c r="B293" s="35">
        <v>0.33</v>
      </c>
    </row>
    <row r="294" spans="1:2" x14ac:dyDescent="0.25">
      <c r="A294" s="35">
        <v>203</v>
      </c>
      <c r="B294" s="35">
        <v>0.33</v>
      </c>
    </row>
    <row r="295" spans="1:2" x14ac:dyDescent="0.25">
      <c r="A295" s="35">
        <v>231</v>
      </c>
      <c r="B295" s="35">
        <v>0.33</v>
      </c>
    </row>
    <row r="296" spans="1:2" x14ac:dyDescent="0.25">
      <c r="A296" s="35">
        <v>161</v>
      </c>
      <c r="B296" s="35">
        <v>0.33</v>
      </c>
    </row>
    <row r="297" spans="1:2" x14ac:dyDescent="0.25">
      <c r="A297" s="35">
        <v>167</v>
      </c>
      <c r="B297" s="35">
        <v>0</v>
      </c>
    </row>
    <row r="298" spans="1:2" x14ac:dyDescent="0.25">
      <c r="A298" s="35">
        <v>148</v>
      </c>
      <c r="B298" s="35">
        <v>0.33</v>
      </c>
    </row>
    <row r="299" spans="1:2" x14ac:dyDescent="0.25">
      <c r="A299" s="35">
        <v>162</v>
      </c>
      <c r="B299" s="35">
        <v>0.33</v>
      </c>
    </row>
    <row r="300" spans="1:2" x14ac:dyDescent="0.25">
      <c r="A300" s="35">
        <v>122</v>
      </c>
      <c r="B300" s="35">
        <v>0.33</v>
      </c>
    </row>
    <row r="301" spans="1:2" x14ac:dyDescent="0.25">
      <c r="A301" s="35">
        <v>160</v>
      </c>
      <c r="B301" s="35">
        <v>0.33</v>
      </c>
    </row>
    <row r="302" spans="1:2" x14ac:dyDescent="0.25">
      <c r="A302" s="35">
        <v>157</v>
      </c>
      <c r="B302" s="35">
        <v>0.66</v>
      </c>
    </row>
    <row r="303" spans="1:2" x14ac:dyDescent="0.25">
      <c r="A303" s="35">
        <v>129</v>
      </c>
      <c r="B303" s="35">
        <v>0.33</v>
      </c>
    </row>
    <row r="304" spans="1:2" x14ac:dyDescent="0.25">
      <c r="A304" s="35">
        <v>142</v>
      </c>
      <c r="B304" s="35">
        <v>0.33</v>
      </c>
    </row>
    <row r="305" spans="1:2" x14ac:dyDescent="0.25">
      <c r="A305" s="35">
        <v>255</v>
      </c>
      <c r="B305" s="35">
        <v>0.33</v>
      </c>
    </row>
    <row r="306" spans="1:2" x14ac:dyDescent="0.25">
      <c r="A306" s="35">
        <v>194</v>
      </c>
      <c r="B306" s="35">
        <v>0.33</v>
      </c>
    </row>
    <row r="307" spans="1:2" x14ac:dyDescent="0.25">
      <c r="A307" s="35">
        <v>137</v>
      </c>
      <c r="B307" s="35">
        <v>0.33</v>
      </c>
    </row>
    <row r="308" spans="1:2" x14ac:dyDescent="0.25">
      <c r="A308" s="35">
        <v>241</v>
      </c>
      <c r="B308" s="35">
        <v>0.33</v>
      </c>
    </row>
    <row r="309" spans="1:2" x14ac:dyDescent="0.25">
      <c r="A309" s="35">
        <v>123</v>
      </c>
      <c r="B309" s="35">
        <v>0.33</v>
      </c>
    </row>
    <row r="310" spans="1:2" x14ac:dyDescent="0.25">
      <c r="A310" s="35">
        <v>157</v>
      </c>
      <c r="B310" s="35">
        <v>0.33</v>
      </c>
    </row>
    <row r="311" spans="1:2" x14ac:dyDescent="0.25">
      <c r="A311" s="35">
        <v>215</v>
      </c>
      <c r="B311" s="35">
        <v>0.33</v>
      </c>
    </row>
    <row r="312" spans="1:2" x14ac:dyDescent="0.25">
      <c r="A312" s="35">
        <v>329</v>
      </c>
      <c r="B312" s="35">
        <v>0.33</v>
      </c>
    </row>
    <row r="313" spans="1:2" x14ac:dyDescent="0.25">
      <c r="A313" s="35">
        <v>129</v>
      </c>
      <c r="B313" s="35">
        <v>0.33</v>
      </c>
    </row>
    <row r="314" spans="1:2" x14ac:dyDescent="0.25">
      <c r="A314" s="35">
        <v>138</v>
      </c>
      <c r="B314" s="35">
        <v>0.33</v>
      </c>
    </row>
    <row r="315" spans="1:2" x14ac:dyDescent="0.25">
      <c r="A315" s="35">
        <v>177</v>
      </c>
      <c r="B315" s="35">
        <v>0.7</v>
      </c>
    </row>
    <row r="316" spans="1:2" x14ac:dyDescent="0.25">
      <c r="A316" s="35">
        <v>136</v>
      </c>
      <c r="B316" s="35">
        <v>0.69</v>
      </c>
    </row>
    <row r="317" spans="1:2" x14ac:dyDescent="0.25">
      <c r="A317" s="35">
        <v>296</v>
      </c>
      <c r="B317" s="35">
        <v>0.46</v>
      </c>
    </row>
    <row r="318" spans="1:2" x14ac:dyDescent="0.25">
      <c r="A318" s="35">
        <v>152</v>
      </c>
      <c r="B318" s="35">
        <v>0.57999999999999996</v>
      </c>
    </row>
    <row r="319" spans="1:2" x14ac:dyDescent="0.25">
      <c r="A319" s="35">
        <v>270</v>
      </c>
      <c r="B319" s="35">
        <v>0.81</v>
      </c>
    </row>
    <row r="320" spans="1:2" x14ac:dyDescent="0.25">
      <c r="A320" s="35">
        <v>242</v>
      </c>
      <c r="B320" s="35">
        <v>0.65</v>
      </c>
    </row>
    <row r="321" spans="1:2" x14ac:dyDescent="0.25">
      <c r="A321" s="35">
        <v>239</v>
      </c>
      <c r="B321" s="35">
        <v>0.72</v>
      </c>
    </row>
    <row r="322" spans="1:2" x14ac:dyDescent="0.25">
      <c r="A322" s="35">
        <v>170</v>
      </c>
      <c r="B322" s="35">
        <v>0.6</v>
      </c>
    </row>
    <row r="323" spans="1:2" x14ac:dyDescent="0.25">
      <c r="A323" s="35">
        <v>211</v>
      </c>
      <c r="B323" s="35">
        <v>0.57999999999999996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workbookViewId="0">
      <selection activeCell="H27" sqref="H27"/>
    </sheetView>
  </sheetViews>
  <sheetFormatPr defaultRowHeight="15" x14ac:dyDescent="0.25"/>
  <cols>
    <col min="1" max="1" width="17.28515625" customWidth="1"/>
    <col min="4" max="4" width="10" customWidth="1"/>
    <col min="5" max="5" width="14.140625" bestFit="1" customWidth="1"/>
  </cols>
  <sheetData>
    <row r="1" spans="1:5" x14ac:dyDescent="0.25">
      <c r="A1" t="s">
        <v>0</v>
      </c>
    </row>
    <row r="3" spans="1:5" x14ac:dyDescent="0.25">
      <c r="A3" s="1" t="s">
        <v>1</v>
      </c>
      <c r="B3" s="2" t="s">
        <v>2</v>
      </c>
      <c r="C3" s="2" t="s">
        <v>3</v>
      </c>
      <c r="D3" s="2" t="s">
        <v>4</v>
      </c>
      <c r="E3" s="37" t="s">
        <v>169</v>
      </c>
    </row>
    <row r="4" spans="1:5" x14ac:dyDescent="0.25">
      <c r="A4" t="s">
        <v>5</v>
      </c>
      <c r="B4">
        <v>11.9</v>
      </c>
      <c r="C4">
        <v>4</v>
      </c>
      <c r="D4">
        <v>8.4</v>
      </c>
      <c r="E4" s="17" t="s">
        <v>170</v>
      </c>
    </row>
    <row r="5" spans="1:5" x14ac:dyDescent="0.25">
      <c r="A5" t="s">
        <v>6</v>
      </c>
      <c r="B5">
        <v>9.8000000000000007</v>
      </c>
      <c r="C5">
        <v>19</v>
      </c>
      <c r="D5">
        <v>10.4</v>
      </c>
      <c r="E5" s="17" t="s">
        <v>170</v>
      </c>
    </row>
    <row r="6" spans="1:5" x14ac:dyDescent="0.25">
      <c r="A6" t="s">
        <v>7</v>
      </c>
      <c r="B6">
        <v>8.1</v>
      </c>
      <c r="C6">
        <v>18</v>
      </c>
      <c r="D6">
        <v>14.8</v>
      </c>
      <c r="E6" s="17" t="s">
        <v>170</v>
      </c>
    </row>
    <row r="7" spans="1:5" x14ac:dyDescent="0.25">
      <c r="A7" t="s">
        <v>8</v>
      </c>
      <c r="B7">
        <v>7.3</v>
      </c>
      <c r="C7">
        <v>6</v>
      </c>
      <c r="D7">
        <v>10.1</v>
      </c>
      <c r="E7" s="17" t="s">
        <v>170</v>
      </c>
    </row>
    <row r="8" spans="1:5" x14ac:dyDescent="0.25">
      <c r="A8" t="s">
        <v>9</v>
      </c>
      <c r="B8">
        <v>6.9</v>
      </c>
      <c r="C8">
        <v>6</v>
      </c>
      <c r="D8">
        <v>7</v>
      </c>
      <c r="E8" s="17" t="s">
        <v>170</v>
      </c>
    </row>
    <row r="9" spans="1:5" x14ac:dyDescent="0.25">
      <c r="A9" t="s">
        <v>10</v>
      </c>
      <c r="B9">
        <v>9.1999999999999993</v>
      </c>
      <c r="C9">
        <v>6</v>
      </c>
      <c r="D9">
        <v>11.8</v>
      </c>
      <c r="E9" s="17" t="s">
        <v>170</v>
      </c>
    </row>
    <row r="10" spans="1:5" x14ac:dyDescent="0.25">
      <c r="A10" t="s">
        <v>11</v>
      </c>
      <c r="B10">
        <v>14.7</v>
      </c>
      <c r="C10">
        <v>12</v>
      </c>
      <c r="D10">
        <v>11.9</v>
      </c>
      <c r="E10" s="17" t="s">
        <v>171</v>
      </c>
    </row>
    <row r="11" spans="1:5" x14ac:dyDescent="0.25">
      <c r="A11" t="s">
        <v>12</v>
      </c>
      <c r="B11">
        <v>13.9</v>
      </c>
      <c r="C11">
        <v>14</v>
      </c>
      <c r="D11">
        <v>16.2</v>
      </c>
      <c r="E11" s="17" t="s">
        <v>171</v>
      </c>
    </row>
    <row r="12" spans="1:5" x14ac:dyDescent="0.25">
      <c r="A12" t="s">
        <v>13</v>
      </c>
      <c r="B12">
        <v>20.3</v>
      </c>
      <c r="C12">
        <v>16</v>
      </c>
      <c r="D12">
        <v>21</v>
      </c>
      <c r="E12" s="17" t="s">
        <v>171</v>
      </c>
    </row>
    <row r="13" spans="1:5" x14ac:dyDescent="0.25">
      <c r="A13" t="s">
        <v>14</v>
      </c>
      <c r="B13">
        <v>16.899999999999999</v>
      </c>
      <c r="C13">
        <v>11</v>
      </c>
      <c r="D13">
        <v>13.3</v>
      </c>
      <c r="E13" s="17" t="s">
        <v>171</v>
      </c>
    </row>
    <row r="14" spans="1:5" x14ac:dyDescent="0.25">
      <c r="A14" t="s">
        <v>15</v>
      </c>
      <c r="B14">
        <v>15.2</v>
      </c>
      <c r="C14">
        <v>18</v>
      </c>
      <c r="D14">
        <v>15.5</v>
      </c>
      <c r="E14" s="17" t="s">
        <v>171</v>
      </c>
    </row>
    <row r="15" spans="1:5" x14ac:dyDescent="0.25">
      <c r="A15" t="s">
        <v>16</v>
      </c>
      <c r="B15">
        <v>18.7</v>
      </c>
      <c r="C15">
        <v>11</v>
      </c>
      <c r="D15">
        <v>18.899999999999999</v>
      </c>
      <c r="E15" s="17" t="s">
        <v>171</v>
      </c>
    </row>
    <row r="16" spans="1:5" x14ac:dyDescent="0.25">
      <c r="A16" t="s">
        <v>17</v>
      </c>
      <c r="B16">
        <v>12.8</v>
      </c>
      <c r="C16">
        <v>10</v>
      </c>
      <c r="D16">
        <v>14.6</v>
      </c>
      <c r="E16" s="17" t="s">
        <v>171</v>
      </c>
    </row>
    <row r="17" spans="1:7" x14ac:dyDescent="0.25">
      <c r="A17" t="s">
        <v>18</v>
      </c>
      <c r="B17">
        <v>8.6999999999999993</v>
      </c>
      <c r="C17">
        <v>7</v>
      </c>
      <c r="D17">
        <v>16</v>
      </c>
      <c r="E17" s="17" t="s">
        <v>171</v>
      </c>
    </row>
    <row r="19" spans="1:7" x14ac:dyDescent="0.25">
      <c r="A19" s="30" t="s">
        <v>19</v>
      </c>
      <c r="B19" s="30" t="s">
        <v>116</v>
      </c>
      <c r="C19" t="s">
        <v>117</v>
      </c>
      <c r="D19" t="s">
        <v>31</v>
      </c>
      <c r="E19" t="s">
        <v>188</v>
      </c>
    </row>
    <row r="20" spans="1:7" x14ac:dyDescent="0.25">
      <c r="A20" s="31" t="s">
        <v>20</v>
      </c>
      <c r="B20" s="32">
        <v>0.54155063140076609</v>
      </c>
      <c r="C20">
        <v>2</v>
      </c>
      <c r="D20">
        <v>14</v>
      </c>
      <c r="E20" s="39">
        <f>1-(D20-1)/(D20-1-C20)*(1-B20)</f>
        <v>0.45819620074635992</v>
      </c>
      <c r="F20" t="s">
        <v>172</v>
      </c>
      <c r="G20" s="3"/>
    </row>
    <row r="21" spans="1:7" x14ac:dyDescent="0.25">
      <c r="A21" s="31" t="s">
        <v>2</v>
      </c>
      <c r="B21" s="32">
        <v>0.47908358290021591</v>
      </c>
      <c r="C21">
        <v>1</v>
      </c>
      <c r="D21">
        <v>14</v>
      </c>
      <c r="E21">
        <f>1-(D21-1)/(D21-1-C21)*(1-B21)</f>
        <v>0.43567388147523389</v>
      </c>
      <c r="G21" s="4"/>
    </row>
    <row r="22" spans="1:7" x14ac:dyDescent="0.25">
      <c r="A22" s="31" t="s">
        <v>3</v>
      </c>
      <c r="B22" s="32">
        <v>0.22978167074989464</v>
      </c>
      <c r="C22">
        <v>1</v>
      </c>
      <c r="D22">
        <v>14</v>
      </c>
      <c r="E22">
        <f>1-(D22-1)/(D22-1-C22)*(1-B22)</f>
        <v>0.16559680997905257</v>
      </c>
      <c r="G22" s="4"/>
    </row>
    <row r="24" spans="1:7" x14ac:dyDescent="0.25">
      <c r="A24" t="s">
        <v>166</v>
      </c>
    </row>
    <row r="25" spans="1:7" x14ac:dyDescent="0.25">
      <c r="A25" t="s">
        <v>167</v>
      </c>
    </row>
    <row r="26" spans="1:7" x14ac:dyDescent="0.25">
      <c r="A26" t="s">
        <v>168</v>
      </c>
    </row>
    <row r="28" spans="1:7" x14ac:dyDescent="0.25">
      <c r="A28" t="s">
        <v>184</v>
      </c>
    </row>
    <row r="29" spans="1:7" x14ac:dyDescent="0.25">
      <c r="B29" t="s">
        <v>173</v>
      </c>
      <c r="C29">
        <f>(D22-2)*B22/(1-B22)</f>
        <v>3.579997961984827</v>
      </c>
    </row>
    <row r="30" spans="1:7" x14ac:dyDescent="0.25">
      <c r="B30" t="s">
        <v>174</v>
      </c>
    </row>
    <row r="32" spans="1:7" x14ac:dyDescent="0.25">
      <c r="A32" t="s">
        <v>178</v>
      </c>
    </row>
    <row r="34" spans="1:7" x14ac:dyDescent="0.25">
      <c r="A34" s="1" t="s">
        <v>1</v>
      </c>
      <c r="B34" s="2" t="s">
        <v>2</v>
      </c>
      <c r="C34" s="2" t="s">
        <v>3</v>
      </c>
      <c r="D34" s="38" t="s">
        <v>175</v>
      </c>
      <c r="E34" t="s">
        <v>177</v>
      </c>
      <c r="F34" t="s">
        <v>176</v>
      </c>
      <c r="G34" s="2" t="s">
        <v>4</v>
      </c>
    </row>
    <row r="35" spans="1:7" x14ac:dyDescent="0.25">
      <c r="A35" t="s">
        <v>5</v>
      </c>
      <c r="B35">
        <v>11.9</v>
      </c>
      <c r="C35">
        <v>4</v>
      </c>
      <c r="D35" s="17">
        <v>0</v>
      </c>
      <c r="E35">
        <f>B35*D35</f>
        <v>0</v>
      </c>
      <c r="F35">
        <f>C35*D35</f>
        <v>0</v>
      </c>
      <c r="G35">
        <v>8.4</v>
      </c>
    </row>
    <row r="36" spans="1:7" x14ac:dyDescent="0.25">
      <c r="A36" t="s">
        <v>6</v>
      </c>
      <c r="B36">
        <v>9.8000000000000007</v>
      </c>
      <c r="C36">
        <v>19</v>
      </c>
      <c r="D36" s="17">
        <v>0</v>
      </c>
      <c r="E36">
        <f t="shared" ref="E36:E48" si="0">B36*D36</f>
        <v>0</v>
      </c>
      <c r="F36">
        <f t="shared" ref="F36:F48" si="1">C36*D36</f>
        <v>0</v>
      </c>
      <c r="G36">
        <v>10.4</v>
      </c>
    </row>
    <row r="37" spans="1:7" x14ac:dyDescent="0.25">
      <c r="A37" t="s">
        <v>7</v>
      </c>
      <c r="B37">
        <v>8.1</v>
      </c>
      <c r="C37">
        <v>18</v>
      </c>
      <c r="D37" s="17">
        <v>0</v>
      </c>
      <c r="E37">
        <f t="shared" si="0"/>
        <v>0</v>
      </c>
      <c r="F37">
        <f t="shared" si="1"/>
        <v>0</v>
      </c>
      <c r="G37">
        <v>14.8</v>
      </c>
    </row>
    <row r="38" spans="1:7" x14ac:dyDescent="0.25">
      <c r="A38" t="s">
        <v>8</v>
      </c>
      <c r="B38">
        <v>7.3</v>
      </c>
      <c r="C38">
        <v>6</v>
      </c>
      <c r="D38" s="17">
        <v>0</v>
      </c>
      <c r="E38">
        <f t="shared" si="0"/>
        <v>0</v>
      </c>
      <c r="F38">
        <f t="shared" si="1"/>
        <v>0</v>
      </c>
      <c r="G38">
        <v>10.1</v>
      </c>
    </row>
    <row r="39" spans="1:7" x14ac:dyDescent="0.25">
      <c r="A39" t="s">
        <v>9</v>
      </c>
      <c r="B39">
        <v>6.9</v>
      </c>
      <c r="C39">
        <v>6</v>
      </c>
      <c r="D39" s="17">
        <v>0</v>
      </c>
      <c r="E39">
        <f t="shared" si="0"/>
        <v>0</v>
      </c>
      <c r="F39">
        <f t="shared" si="1"/>
        <v>0</v>
      </c>
      <c r="G39">
        <v>7</v>
      </c>
    </row>
    <row r="40" spans="1:7" x14ac:dyDescent="0.25">
      <c r="A40" t="s">
        <v>10</v>
      </c>
      <c r="B40">
        <v>9.1999999999999993</v>
      </c>
      <c r="C40">
        <v>6</v>
      </c>
      <c r="D40" s="17">
        <v>0</v>
      </c>
      <c r="E40">
        <f t="shared" si="0"/>
        <v>0</v>
      </c>
      <c r="F40">
        <f t="shared" si="1"/>
        <v>0</v>
      </c>
      <c r="G40">
        <v>11.8</v>
      </c>
    </row>
    <row r="41" spans="1:7" x14ac:dyDescent="0.25">
      <c r="A41" t="s">
        <v>11</v>
      </c>
      <c r="B41">
        <v>14.7</v>
      </c>
      <c r="C41">
        <v>12</v>
      </c>
      <c r="D41" s="17">
        <v>1</v>
      </c>
      <c r="E41">
        <f t="shared" si="0"/>
        <v>14.7</v>
      </c>
      <c r="F41">
        <f t="shared" si="1"/>
        <v>12</v>
      </c>
      <c r="G41">
        <v>11.9</v>
      </c>
    </row>
    <row r="42" spans="1:7" x14ac:dyDescent="0.25">
      <c r="A42" t="s">
        <v>12</v>
      </c>
      <c r="B42">
        <v>13.9</v>
      </c>
      <c r="C42">
        <v>14</v>
      </c>
      <c r="D42" s="17">
        <v>1</v>
      </c>
      <c r="E42">
        <f t="shared" si="0"/>
        <v>13.9</v>
      </c>
      <c r="F42">
        <f t="shared" si="1"/>
        <v>14</v>
      </c>
      <c r="G42">
        <v>16.2</v>
      </c>
    </row>
    <row r="43" spans="1:7" x14ac:dyDescent="0.25">
      <c r="A43" t="s">
        <v>13</v>
      </c>
      <c r="B43">
        <v>20.3</v>
      </c>
      <c r="C43">
        <v>16</v>
      </c>
      <c r="D43" s="17">
        <v>1</v>
      </c>
      <c r="E43">
        <f t="shared" si="0"/>
        <v>20.3</v>
      </c>
      <c r="F43">
        <f t="shared" si="1"/>
        <v>16</v>
      </c>
      <c r="G43">
        <v>21</v>
      </c>
    </row>
    <row r="44" spans="1:7" x14ac:dyDescent="0.25">
      <c r="A44" t="s">
        <v>14</v>
      </c>
      <c r="B44">
        <v>16.899999999999999</v>
      </c>
      <c r="C44">
        <v>11</v>
      </c>
      <c r="D44" s="17">
        <v>1</v>
      </c>
      <c r="E44">
        <f t="shared" si="0"/>
        <v>16.899999999999999</v>
      </c>
      <c r="F44">
        <f t="shared" si="1"/>
        <v>11</v>
      </c>
      <c r="G44">
        <v>13.3</v>
      </c>
    </row>
    <row r="45" spans="1:7" x14ac:dyDescent="0.25">
      <c r="A45" t="s">
        <v>15</v>
      </c>
      <c r="B45">
        <v>15.2</v>
      </c>
      <c r="C45">
        <v>18</v>
      </c>
      <c r="D45" s="17">
        <v>1</v>
      </c>
      <c r="E45">
        <f t="shared" si="0"/>
        <v>15.2</v>
      </c>
      <c r="F45">
        <f t="shared" si="1"/>
        <v>18</v>
      </c>
      <c r="G45">
        <v>15.5</v>
      </c>
    </row>
    <row r="46" spans="1:7" x14ac:dyDescent="0.25">
      <c r="A46" t="s">
        <v>16</v>
      </c>
      <c r="B46">
        <v>18.7</v>
      </c>
      <c r="C46">
        <v>11</v>
      </c>
      <c r="D46" s="17">
        <v>1</v>
      </c>
      <c r="E46">
        <f t="shared" si="0"/>
        <v>18.7</v>
      </c>
      <c r="F46">
        <f t="shared" si="1"/>
        <v>11</v>
      </c>
      <c r="G46">
        <v>18.899999999999999</v>
      </c>
    </row>
    <row r="47" spans="1:7" x14ac:dyDescent="0.25">
      <c r="A47" t="s">
        <v>17</v>
      </c>
      <c r="B47">
        <v>12.8</v>
      </c>
      <c r="C47">
        <v>10</v>
      </c>
      <c r="D47" s="17">
        <v>1</v>
      </c>
      <c r="E47">
        <f t="shared" si="0"/>
        <v>12.8</v>
      </c>
      <c r="F47">
        <f t="shared" si="1"/>
        <v>10</v>
      </c>
      <c r="G47">
        <v>14.6</v>
      </c>
    </row>
    <row r="48" spans="1:7" x14ac:dyDescent="0.25">
      <c r="A48" t="s">
        <v>18</v>
      </c>
      <c r="B48">
        <v>8.6999999999999993</v>
      </c>
      <c r="C48">
        <v>7</v>
      </c>
      <c r="D48" s="17">
        <v>1</v>
      </c>
      <c r="E48">
        <f t="shared" si="0"/>
        <v>8.6999999999999993</v>
      </c>
      <c r="F48">
        <f t="shared" si="1"/>
        <v>7</v>
      </c>
      <c r="G48">
        <v>16</v>
      </c>
    </row>
    <row r="50" spans="1:1" x14ac:dyDescent="0.25">
      <c r="A50" t="s">
        <v>179</v>
      </c>
    </row>
    <row r="51" spans="1:1" x14ac:dyDescent="0.25">
      <c r="A51" t="s">
        <v>180</v>
      </c>
    </row>
    <row r="52" spans="1:1" x14ac:dyDescent="0.25">
      <c r="A52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E19" sqref="E19"/>
    </sheetView>
  </sheetViews>
  <sheetFormatPr defaultRowHeight="15" x14ac:dyDescent="0.25"/>
  <cols>
    <col min="1" max="1" width="14.140625" bestFit="1" customWidth="1"/>
    <col min="2" max="2" width="13.85546875" customWidth="1"/>
    <col min="5" max="5" width="10.85546875" customWidth="1"/>
    <col min="6" max="6" width="13.570312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3" customWidth="1"/>
  </cols>
  <sheetData>
    <row r="1" spans="1:6" x14ac:dyDescent="0.25">
      <c r="A1" s="1" t="s">
        <v>32</v>
      </c>
      <c r="B1" s="1" t="s">
        <v>33</v>
      </c>
    </row>
    <row r="2" spans="1:6" x14ac:dyDescent="0.25">
      <c r="A2" s="7">
        <v>1</v>
      </c>
      <c r="B2" s="8">
        <v>11.9</v>
      </c>
    </row>
    <row r="3" spans="1:6" x14ac:dyDescent="0.25">
      <c r="A3" s="9">
        <v>2</v>
      </c>
      <c r="B3" s="10">
        <v>11.5</v>
      </c>
    </row>
    <row r="4" spans="1:6" x14ac:dyDescent="0.25">
      <c r="A4" s="9">
        <v>3</v>
      </c>
      <c r="B4" s="10">
        <v>11.2</v>
      </c>
    </row>
    <row r="5" spans="1:6" x14ac:dyDescent="0.25">
      <c r="A5" s="9">
        <v>4</v>
      </c>
      <c r="B5" s="10">
        <v>10.8</v>
      </c>
    </row>
    <row r="6" spans="1:6" x14ac:dyDescent="0.25">
      <c r="A6" s="9">
        <v>5</v>
      </c>
      <c r="B6" s="10">
        <v>10.6</v>
      </c>
    </row>
    <row r="7" spans="1:6" x14ac:dyDescent="0.25">
      <c r="A7" s="9">
        <v>6</v>
      </c>
      <c r="B7" s="10">
        <v>10.4</v>
      </c>
    </row>
    <row r="8" spans="1:6" x14ac:dyDescent="0.25">
      <c r="A8" s="9">
        <v>7</v>
      </c>
      <c r="B8" s="10">
        <v>10.1</v>
      </c>
    </row>
    <row r="9" spans="1:6" x14ac:dyDescent="0.25">
      <c r="A9" s="9">
        <v>8</v>
      </c>
      <c r="B9" s="10">
        <v>10</v>
      </c>
      <c r="E9" s="1"/>
    </row>
    <row r="10" spans="1:6" x14ac:dyDescent="0.25">
      <c r="A10" s="9">
        <v>9</v>
      </c>
      <c r="B10" s="10">
        <v>9.8000000000000007</v>
      </c>
    </row>
    <row r="11" spans="1:6" x14ac:dyDescent="0.25">
      <c r="A11" s="11">
        <v>10</v>
      </c>
      <c r="B11" s="12">
        <v>9.1999999999999993</v>
      </c>
    </row>
    <row r="12" spans="1:6" x14ac:dyDescent="0.25">
      <c r="E12" t="s">
        <v>118</v>
      </c>
    </row>
    <row r="13" spans="1:6" x14ac:dyDescent="0.25">
      <c r="E13" t="s">
        <v>182</v>
      </c>
    </row>
    <row r="15" spans="1:6" x14ac:dyDescent="0.25">
      <c r="E15" t="s">
        <v>119</v>
      </c>
    </row>
    <row r="16" spans="1:6" x14ac:dyDescent="0.25">
      <c r="E16" t="s">
        <v>120</v>
      </c>
      <c r="F16" s="1">
        <f>B32-_xlfn.T.INV(0.95,B28-2)*B27/_xlfn.STDEV.S(A2:A11)/SQRT(B28-1)</f>
        <v>-0.29521049039804542</v>
      </c>
    </row>
    <row r="17" spans="1:14" x14ac:dyDescent="0.25">
      <c r="E17" t="s">
        <v>121</v>
      </c>
      <c r="F17" s="19"/>
      <c r="G17" s="27"/>
      <c r="H17" s="27"/>
      <c r="I17" s="27"/>
      <c r="J17" s="27"/>
      <c r="K17" s="27"/>
      <c r="L17" s="27"/>
      <c r="M17" s="27"/>
      <c r="N17" s="19"/>
    </row>
    <row r="18" spans="1:14" x14ac:dyDescent="0.25">
      <c r="E18" s="19"/>
      <c r="F18" s="19"/>
      <c r="G18" s="4"/>
      <c r="H18" s="4"/>
      <c r="I18" s="4"/>
      <c r="J18" s="4"/>
      <c r="K18" s="4"/>
      <c r="L18" s="4"/>
      <c r="M18" s="4"/>
      <c r="N18" s="19"/>
    </row>
    <row r="19" spans="1:14" x14ac:dyDescent="0.25">
      <c r="E19" s="19"/>
      <c r="F19" s="19"/>
      <c r="G19" s="3"/>
      <c r="H19" s="4"/>
      <c r="I19" s="4"/>
      <c r="J19" s="3"/>
      <c r="K19" s="3"/>
      <c r="L19" s="4"/>
      <c r="M19" s="4"/>
      <c r="N19" s="19"/>
    </row>
    <row r="20" spans="1:14" x14ac:dyDescent="0.25">
      <c r="E20" s="19"/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5">
      <c r="E21" s="19"/>
      <c r="F21" s="19"/>
      <c r="G21" s="24"/>
      <c r="H21" s="33"/>
      <c r="I21" s="19"/>
      <c r="J21" s="19"/>
      <c r="K21" s="19"/>
      <c r="L21" s="19"/>
      <c r="M21" s="19"/>
      <c r="N21" s="19"/>
    </row>
    <row r="22" spans="1:14" ht="15.75" thickBot="1" x14ac:dyDescent="0.3"/>
    <row r="23" spans="1:14" x14ac:dyDescent="0.25">
      <c r="A23" s="16" t="s">
        <v>43</v>
      </c>
      <c r="B23" s="16"/>
    </row>
    <row r="24" spans="1:14" x14ac:dyDescent="0.25">
      <c r="A24" s="4" t="s">
        <v>44</v>
      </c>
      <c r="B24" s="4">
        <v>0.98980580043393629</v>
      </c>
      <c r="K24" s="1"/>
    </row>
    <row r="25" spans="1:14" x14ac:dyDescent="0.25">
      <c r="A25" s="4" t="s">
        <v>45</v>
      </c>
      <c r="B25" s="4">
        <v>0.97971552257266536</v>
      </c>
      <c r="C25" s="1"/>
    </row>
    <row r="26" spans="1:14" x14ac:dyDescent="0.25">
      <c r="A26" s="4" t="s">
        <v>46</v>
      </c>
      <c r="B26" s="4">
        <v>0.97717996289424858</v>
      </c>
    </row>
    <row r="27" spans="1:14" x14ac:dyDescent="0.25">
      <c r="A27" s="4" t="s">
        <v>36</v>
      </c>
      <c r="B27" s="4">
        <v>0.1246206364544135</v>
      </c>
      <c r="C27" s="2" t="s">
        <v>47</v>
      </c>
      <c r="E27" s="17"/>
      <c r="F27" s="1"/>
      <c r="G27" s="1"/>
    </row>
    <row r="28" spans="1:14" ht="15.75" thickBot="1" x14ac:dyDescent="0.3">
      <c r="A28" s="14" t="s">
        <v>48</v>
      </c>
      <c r="B28" s="14">
        <v>10</v>
      </c>
      <c r="C28" s="1"/>
    </row>
    <row r="29" spans="1:14" ht="15.75" thickBot="1" x14ac:dyDescent="0.3"/>
    <row r="30" spans="1:14" x14ac:dyDescent="0.25">
      <c r="A30" s="13"/>
      <c r="B30" s="13" t="s">
        <v>35</v>
      </c>
    </row>
    <row r="31" spans="1:14" x14ac:dyDescent="0.25">
      <c r="A31" s="4" t="s">
        <v>41</v>
      </c>
      <c r="B31" s="4">
        <v>12.033333333333333</v>
      </c>
    </row>
    <row r="32" spans="1:14" ht="15.75" thickBot="1" x14ac:dyDescent="0.3">
      <c r="A32" s="14" t="s">
        <v>42</v>
      </c>
      <c r="B32" s="15">
        <v>-0.26969696969696977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E21" sqref="E21"/>
    </sheetView>
  </sheetViews>
  <sheetFormatPr defaultRowHeight="15" x14ac:dyDescent="0.25"/>
  <cols>
    <col min="1" max="4" width="11.7109375" bestFit="1" customWidth="1"/>
    <col min="5" max="5" width="14" bestFit="1" customWidth="1"/>
    <col min="9" max="9" width="16.5703125" customWidth="1"/>
    <col min="10" max="10" width="10" customWidth="1"/>
    <col min="16" max="16" width="7.42578125" customWidth="1"/>
  </cols>
  <sheetData>
    <row r="1" spans="1:16" x14ac:dyDescent="0.25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</row>
    <row r="2" spans="1:16" x14ac:dyDescent="0.25">
      <c r="A2" s="7">
        <v>7</v>
      </c>
      <c r="B2" s="18">
        <v>26</v>
      </c>
      <c r="C2" s="18">
        <v>6</v>
      </c>
      <c r="D2" s="18">
        <v>60</v>
      </c>
      <c r="E2" s="8">
        <v>78.5</v>
      </c>
      <c r="G2" t="s">
        <v>54</v>
      </c>
    </row>
    <row r="3" spans="1:16" x14ac:dyDescent="0.25">
      <c r="A3" s="9">
        <v>1</v>
      </c>
      <c r="B3" s="19">
        <v>29</v>
      </c>
      <c r="C3" s="19">
        <v>15</v>
      </c>
      <c r="D3" s="19">
        <v>52</v>
      </c>
      <c r="E3" s="10">
        <v>74.3</v>
      </c>
      <c r="G3" t="s">
        <v>55</v>
      </c>
    </row>
    <row r="4" spans="1:16" x14ac:dyDescent="0.25">
      <c r="A4" s="9">
        <v>11</v>
      </c>
      <c r="B4" s="19">
        <v>56</v>
      </c>
      <c r="C4" s="19">
        <v>8</v>
      </c>
      <c r="D4" s="19">
        <v>20</v>
      </c>
      <c r="E4" s="10">
        <v>104.3</v>
      </c>
      <c r="G4" t="s">
        <v>56</v>
      </c>
    </row>
    <row r="5" spans="1:16" x14ac:dyDescent="0.25">
      <c r="A5" s="9">
        <v>11</v>
      </c>
      <c r="B5" s="19">
        <v>31</v>
      </c>
      <c r="C5" s="19">
        <v>8</v>
      </c>
      <c r="D5" s="19">
        <v>47</v>
      </c>
      <c r="E5" s="10">
        <v>87.6</v>
      </c>
      <c r="G5" t="s">
        <v>57</v>
      </c>
    </row>
    <row r="6" spans="1:16" x14ac:dyDescent="0.25">
      <c r="A6" s="9">
        <v>7</v>
      </c>
      <c r="B6" s="19">
        <v>52</v>
      </c>
      <c r="C6" s="19">
        <v>6</v>
      </c>
      <c r="D6" s="19">
        <v>33</v>
      </c>
      <c r="E6" s="10">
        <v>95.9</v>
      </c>
    </row>
    <row r="7" spans="1:16" x14ac:dyDescent="0.25">
      <c r="A7" s="9">
        <v>11</v>
      </c>
      <c r="B7" s="19">
        <v>55</v>
      </c>
      <c r="C7" s="19">
        <v>9</v>
      </c>
      <c r="D7" s="19">
        <v>22</v>
      </c>
      <c r="E7" s="10">
        <v>109.2</v>
      </c>
    </row>
    <row r="8" spans="1:16" x14ac:dyDescent="0.25">
      <c r="A8" s="9">
        <v>3</v>
      </c>
      <c r="B8" s="19">
        <v>71</v>
      </c>
      <c r="C8" s="19">
        <v>17</v>
      </c>
      <c r="D8" s="19">
        <v>6</v>
      </c>
      <c r="E8" s="10">
        <v>102.7</v>
      </c>
      <c r="G8" s="1" t="s">
        <v>34</v>
      </c>
    </row>
    <row r="9" spans="1:16" x14ac:dyDescent="0.25">
      <c r="A9" s="9">
        <v>1</v>
      </c>
      <c r="B9" s="19">
        <v>31</v>
      </c>
      <c r="C9" s="19">
        <v>22</v>
      </c>
      <c r="D9" s="19">
        <v>44</v>
      </c>
      <c r="E9" s="10">
        <v>72.5</v>
      </c>
      <c r="G9" t="s">
        <v>58</v>
      </c>
      <c r="K9">
        <f>CORREL(A2:A14,C2:C14)</f>
        <v>-0.82413376441719943</v>
      </c>
      <c r="L9" t="s">
        <v>59</v>
      </c>
      <c r="P9">
        <f>CORREL(B2:B14,D2:D14)</f>
        <v>-0.9729549989072811</v>
      </c>
    </row>
    <row r="10" spans="1:16" x14ac:dyDescent="0.25">
      <c r="A10" s="9">
        <v>2</v>
      </c>
      <c r="B10" s="19">
        <v>54</v>
      </c>
      <c r="C10" s="19">
        <v>18</v>
      </c>
      <c r="D10" s="19">
        <v>22</v>
      </c>
      <c r="E10" s="10">
        <v>93.1</v>
      </c>
      <c r="G10" t="s">
        <v>133</v>
      </c>
    </row>
    <row r="11" spans="1:16" x14ac:dyDescent="0.25">
      <c r="A11" s="9">
        <v>21</v>
      </c>
      <c r="B11" s="19">
        <v>47</v>
      </c>
      <c r="C11" s="19">
        <v>4</v>
      </c>
      <c r="D11" s="19">
        <v>26</v>
      </c>
      <c r="E11" s="10">
        <v>115.9</v>
      </c>
      <c r="G11" t="s">
        <v>60</v>
      </c>
    </row>
    <row r="12" spans="1:16" x14ac:dyDescent="0.25">
      <c r="A12" s="9">
        <v>1</v>
      </c>
      <c r="B12" s="19">
        <v>40</v>
      </c>
      <c r="C12" s="19">
        <v>23</v>
      </c>
      <c r="D12" s="19">
        <v>34</v>
      </c>
      <c r="E12" s="10">
        <v>83.8</v>
      </c>
      <c r="G12" s="20">
        <f>SUM(A2:D2)</f>
        <v>99</v>
      </c>
      <c r="I12" t="s">
        <v>134</v>
      </c>
    </row>
    <row r="13" spans="1:16" x14ac:dyDescent="0.25">
      <c r="A13" s="9">
        <v>11</v>
      </c>
      <c r="B13" s="19">
        <v>66</v>
      </c>
      <c r="C13" s="19">
        <v>9</v>
      </c>
      <c r="D13" s="19">
        <v>12</v>
      </c>
      <c r="E13" s="10">
        <v>113.3</v>
      </c>
      <c r="G13" s="21">
        <f t="shared" ref="G13:G24" si="0">SUM(A3:D3)</f>
        <v>97</v>
      </c>
      <c r="I13" t="s">
        <v>61</v>
      </c>
    </row>
    <row r="14" spans="1:16" x14ac:dyDescent="0.25">
      <c r="A14" s="11">
        <v>10</v>
      </c>
      <c r="B14" s="22">
        <v>68</v>
      </c>
      <c r="C14" s="22">
        <v>8</v>
      </c>
      <c r="D14" s="22">
        <v>12</v>
      </c>
      <c r="E14" s="12">
        <v>109.4</v>
      </c>
      <c r="G14" s="21">
        <f t="shared" si="0"/>
        <v>95</v>
      </c>
    </row>
    <row r="15" spans="1:16" x14ac:dyDescent="0.25">
      <c r="G15" s="21">
        <f t="shared" si="0"/>
        <v>97</v>
      </c>
      <c r="I15" t="s">
        <v>135</v>
      </c>
    </row>
    <row r="16" spans="1:16" x14ac:dyDescent="0.25">
      <c r="G16" s="21">
        <f t="shared" si="0"/>
        <v>98</v>
      </c>
      <c r="I16" t="s">
        <v>136</v>
      </c>
    </row>
    <row r="17" spans="7:11" x14ac:dyDescent="0.25">
      <c r="G17" s="21">
        <f t="shared" si="0"/>
        <v>97</v>
      </c>
      <c r="I17" t="s">
        <v>62</v>
      </c>
    </row>
    <row r="18" spans="7:11" ht="15.75" thickBot="1" x14ac:dyDescent="0.3">
      <c r="G18" s="21">
        <f t="shared" si="0"/>
        <v>97</v>
      </c>
      <c r="I18" t="s">
        <v>63</v>
      </c>
    </row>
    <row r="19" spans="7:11" x14ac:dyDescent="0.25">
      <c r="G19" s="21">
        <f t="shared" si="0"/>
        <v>98</v>
      </c>
      <c r="I19" s="16" t="s">
        <v>43</v>
      </c>
      <c r="J19" s="16"/>
      <c r="K19" t="s">
        <v>64</v>
      </c>
    </row>
    <row r="20" spans="7:11" x14ac:dyDescent="0.25">
      <c r="G20" s="21">
        <f t="shared" si="0"/>
        <v>96</v>
      </c>
      <c r="I20" s="4" t="s">
        <v>44</v>
      </c>
      <c r="J20" s="4">
        <v>0.98928174679189951</v>
      </c>
    </row>
    <row r="21" spans="7:11" x14ac:dyDescent="0.25">
      <c r="G21" s="21">
        <f t="shared" si="0"/>
        <v>98</v>
      </c>
      <c r="I21" s="4" t="s">
        <v>45</v>
      </c>
      <c r="J21" s="4">
        <v>0.97867837453563189</v>
      </c>
    </row>
    <row r="22" spans="7:11" x14ac:dyDescent="0.25">
      <c r="G22" s="21">
        <f t="shared" si="0"/>
        <v>98</v>
      </c>
      <c r="I22" s="4" t="s">
        <v>46</v>
      </c>
      <c r="J22" s="3">
        <v>0.97441404944275833</v>
      </c>
      <c r="K22" t="s">
        <v>65</v>
      </c>
    </row>
    <row r="23" spans="7:11" x14ac:dyDescent="0.25">
      <c r="G23" s="21">
        <f t="shared" si="0"/>
        <v>98</v>
      </c>
      <c r="I23" s="4" t="s">
        <v>36</v>
      </c>
      <c r="J23" s="4">
        <v>2.4063350385204827</v>
      </c>
    </row>
    <row r="24" spans="7:11" ht="15.75" thickBot="1" x14ac:dyDescent="0.3">
      <c r="G24" s="23">
        <f t="shared" si="0"/>
        <v>98</v>
      </c>
      <c r="I24" s="14" t="s">
        <v>48</v>
      </c>
      <c r="J24" s="14">
        <v>13</v>
      </c>
    </row>
    <row r="27" spans="7:11" x14ac:dyDescent="0.25">
      <c r="I27" s="4"/>
      <c r="J27" s="4"/>
    </row>
    <row r="28" spans="7:11" x14ac:dyDescent="0.25">
      <c r="I28" s="3"/>
      <c r="J28" s="3"/>
    </row>
    <row r="29" spans="7:11" x14ac:dyDescent="0.25">
      <c r="I29" s="3"/>
      <c r="J29" s="3"/>
    </row>
    <row r="30" spans="7:11" x14ac:dyDescent="0.25">
      <c r="I30" s="4"/>
      <c r="J30" s="4"/>
    </row>
    <row r="31" spans="7:11" x14ac:dyDescent="0.25">
      <c r="I31" s="4"/>
      <c r="J31" s="4"/>
      <c r="K31" s="19"/>
    </row>
  </sheetData>
  <pageMargins left="0.7" right="0.7" top="0.75" bottom="0.75" header="0.3" footer="0.3"/>
  <ignoredErrors>
    <ignoredError sqref="G12:G13 G14:G24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3" sqref="A23"/>
    </sheetView>
  </sheetViews>
  <sheetFormatPr defaultRowHeight="15" x14ac:dyDescent="0.25"/>
  <cols>
    <col min="1" max="1" width="11.7109375" bestFit="1" customWidth="1"/>
    <col min="2" max="2" width="11.7109375" customWidth="1"/>
    <col min="3" max="3" width="10.7109375" bestFit="1" customWidth="1"/>
    <col min="4" max="4" width="10.28515625" bestFit="1" customWidth="1"/>
    <col min="5" max="5" width="12.140625" bestFit="1" customWidth="1"/>
    <col min="6" max="6" width="11.140625" customWidth="1"/>
    <col min="7" max="7" width="10.7109375" customWidth="1"/>
  </cols>
  <sheetData>
    <row r="1" spans="1:7" x14ac:dyDescent="0.25">
      <c r="A1" t="s">
        <v>122</v>
      </c>
    </row>
    <row r="2" spans="1:7" x14ac:dyDescent="0.25">
      <c r="A2" t="s">
        <v>123</v>
      </c>
    </row>
    <row r="4" spans="1:7" x14ac:dyDescent="0.25">
      <c r="A4" t="s">
        <v>21</v>
      </c>
      <c r="B4" t="s">
        <v>30</v>
      </c>
      <c r="C4" t="s">
        <v>22</v>
      </c>
      <c r="D4" t="s">
        <v>23</v>
      </c>
      <c r="E4" t="s">
        <v>24</v>
      </c>
      <c r="F4" t="s">
        <v>124</v>
      </c>
      <c r="G4" t="s">
        <v>25</v>
      </c>
    </row>
    <row r="5" spans="1:7" x14ac:dyDescent="0.25">
      <c r="A5">
        <v>1</v>
      </c>
      <c r="B5">
        <v>94.999999999999986</v>
      </c>
      <c r="C5" s="5">
        <f>B5/$B$17</f>
        <v>0.24804177545691905</v>
      </c>
      <c r="D5" s="5">
        <f>C5*(A5-0.5)</f>
        <v>0.12402088772845953</v>
      </c>
      <c r="E5" s="5">
        <f>_xlfn.EXPON.DIST(A5,$D$17,1)-_xlfn.EXPON.DIST(A5-1,$D$17,1)</f>
        <v>0.25176759761580664</v>
      </c>
      <c r="F5" s="5">
        <f>E5*$B$17</f>
        <v>96.426989886853931</v>
      </c>
      <c r="G5" s="5">
        <f>(F5-B5)^2/F5</f>
        <v>2.111753296014739E-2</v>
      </c>
    </row>
    <row r="6" spans="1:7" x14ac:dyDescent="0.25">
      <c r="A6">
        <v>2</v>
      </c>
      <c r="B6">
        <v>65.999999999999986</v>
      </c>
      <c r="C6" s="5">
        <f t="shared" ref="C6:C14" si="0">B6/$B$17</f>
        <v>0.17232375979112272</v>
      </c>
      <c r="D6" s="5">
        <f t="shared" ref="D6:D14" si="1">C6*(A6-0.5)</f>
        <v>0.25848563968668409</v>
      </c>
      <c r="E6" s="5">
        <f t="shared" ref="E6:E13" si="2">_xlfn.EXPON.DIST(A6,$D$17,1)-_xlfn.EXPON.DIST(A6-1,$D$17,1)</f>
        <v>0.18838067440657186</v>
      </c>
      <c r="F6" s="5">
        <f t="shared" ref="F6:F14" si="3">E6*$B$17</f>
        <v>72.149798297717012</v>
      </c>
      <c r="G6" s="5">
        <f t="shared" ref="G6:G14" si="4">(F6-B6)^2/F6</f>
        <v>0.52418745436464997</v>
      </c>
    </row>
    <row r="7" spans="1:7" x14ac:dyDescent="0.25">
      <c r="A7">
        <v>3</v>
      </c>
      <c r="B7">
        <v>44.999999999999993</v>
      </c>
      <c r="C7" s="5">
        <f t="shared" si="0"/>
        <v>0.1174934725848564</v>
      </c>
      <c r="D7" s="5">
        <f t="shared" si="1"/>
        <v>0.29373368146214102</v>
      </c>
      <c r="E7" s="5">
        <f t="shared" si="2"/>
        <v>0.14095252457398388</v>
      </c>
      <c r="F7" s="5">
        <f t="shared" si="3"/>
        <v>53.984816911835821</v>
      </c>
      <c r="G7" s="5">
        <f t="shared" si="4"/>
        <v>1.4953636884802004</v>
      </c>
    </row>
    <row r="8" spans="1:7" x14ac:dyDescent="0.25">
      <c r="A8">
        <v>4</v>
      </c>
      <c r="B8">
        <v>42</v>
      </c>
      <c r="C8" s="5">
        <f t="shared" si="0"/>
        <v>0.10966057441253266</v>
      </c>
      <c r="D8" s="5">
        <f t="shared" si="1"/>
        <v>0.38381201044386432</v>
      </c>
      <c r="E8" s="5">
        <f t="shared" si="2"/>
        <v>0.10546524608410901</v>
      </c>
      <c r="F8" s="5">
        <f t="shared" si="3"/>
        <v>40.393189250213744</v>
      </c>
      <c r="G8" s="5">
        <f t="shared" si="4"/>
        <v>6.3917725575853276E-2</v>
      </c>
    </row>
    <row r="9" spans="1:7" x14ac:dyDescent="0.25">
      <c r="A9">
        <v>5</v>
      </c>
      <c r="B9">
        <v>26.999999999999996</v>
      </c>
      <c r="C9" s="5">
        <f t="shared" si="0"/>
        <v>7.0496083550913843E-2</v>
      </c>
      <c r="D9" s="5">
        <f t="shared" si="1"/>
        <v>0.3172323759791123</v>
      </c>
      <c r="E9" s="5">
        <f t="shared" si="2"/>
        <v>7.8912514445552917E-2</v>
      </c>
      <c r="F9" s="5">
        <f t="shared" si="3"/>
        <v>30.223493032646761</v>
      </c>
      <c r="G9" s="5">
        <f t="shared" si="4"/>
        <v>0.34380233020379886</v>
      </c>
    </row>
    <row r="10" spans="1:7" x14ac:dyDescent="0.25">
      <c r="A10">
        <v>6</v>
      </c>
      <c r="B10">
        <v>25.999999999999996</v>
      </c>
      <c r="C10" s="5">
        <f t="shared" si="0"/>
        <v>6.7885117493472591E-2</v>
      </c>
      <c r="D10" s="5">
        <f t="shared" si="1"/>
        <v>0.37336814621409925</v>
      </c>
      <c r="E10" s="5">
        <f t="shared" si="2"/>
        <v>5.9044900261773448E-2</v>
      </c>
      <c r="F10" s="5">
        <f t="shared" si="3"/>
        <v>22.614196800259226</v>
      </c>
      <c r="G10" s="5">
        <f t="shared" si="4"/>
        <v>0.50692330170415045</v>
      </c>
    </row>
    <row r="11" spans="1:7" x14ac:dyDescent="0.25">
      <c r="A11">
        <v>7</v>
      </c>
      <c r="B11">
        <v>22</v>
      </c>
      <c r="C11" s="5">
        <f t="shared" si="0"/>
        <v>5.7441253263707581E-2</v>
      </c>
      <c r="D11" s="5">
        <f t="shared" si="1"/>
        <v>0.37336814621409931</v>
      </c>
      <c r="E11" s="5">
        <f t="shared" si="2"/>
        <v>4.4179307571401871E-2</v>
      </c>
      <c r="F11" s="5">
        <f t="shared" si="3"/>
        <v>16.920674799846914</v>
      </c>
      <c r="G11" s="5">
        <f t="shared" si="4"/>
        <v>1.5247349644201897</v>
      </c>
    </row>
    <row r="12" spans="1:7" x14ac:dyDescent="0.25">
      <c r="A12">
        <v>8</v>
      </c>
      <c r="B12">
        <v>22</v>
      </c>
      <c r="C12" s="5">
        <f t="shared" si="0"/>
        <v>5.7441253263707581E-2</v>
      </c>
      <c r="D12" s="5">
        <f t="shared" si="1"/>
        <v>0.43080939947780683</v>
      </c>
      <c r="E12" s="5">
        <f t="shared" si="2"/>
        <v>3.3056389439820255E-2</v>
      </c>
      <c r="F12" s="5">
        <f t="shared" si="3"/>
        <v>12.660597155451155</v>
      </c>
      <c r="G12" s="5">
        <f t="shared" si="4"/>
        <v>6.8894416607522846</v>
      </c>
    </row>
    <row r="13" spans="1:7" x14ac:dyDescent="0.25">
      <c r="A13">
        <v>9</v>
      </c>
      <c r="B13">
        <v>18.999999999999996</v>
      </c>
      <c r="C13" s="5">
        <f t="shared" si="0"/>
        <v>4.960835509138381E-2</v>
      </c>
      <c r="D13" s="5">
        <f t="shared" si="1"/>
        <v>0.4216710182767624</v>
      </c>
      <c r="E13" s="5">
        <f t="shared" si="2"/>
        <v>2.473386168470415E-2</v>
      </c>
      <c r="F13" s="5">
        <f t="shared" si="3"/>
        <v>9.4730690252416885</v>
      </c>
      <c r="G13" s="5">
        <f t="shared" si="4"/>
        <v>9.5810991723976855</v>
      </c>
    </row>
    <row r="14" spans="1:7" x14ac:dyDescent="0.25">
      <c r="A14">
        <v>10</v>
      </c>
      <c r="B14">
        <v>18.999999999999996</v>
      </c>
      <c r="C14" s="5">
        <f t="shared" si="0"/>
        <v>4.960835509138381E-2</v>
      </c>
      <c r="D14" s="5">
        <f t="shared" si="1"/>
        <v>0.47127937336814618</v>
      </c>
      <c r="E14" s="6">
        <f>1-SUM(E5:E13)</f>
        <v>7.350698391627597E-2</v>
      </c>
      <c r="F14" s="5">
        <f t="shared" si="3"/>
        <v>28.153174839933691</v>
      </c>
      <c r="G14" s="5">
        <f t="shared" si="4"/>
        <v>2.9758849624148653</v>
      </c>
    </row>
    <row r="16" spans="1:7" x14ac:dyDescent="0.25">
      <c r="B16" t="s">
        <v>26</v>
      </c>
      <c r="D16" t="s">
        <v>27</v>
      </c>
      <c r="G16" t="s">
        <v>28</v>
      </c>
    </row>
    <row r="17" spans="1:7" x14ac:dyDescent="0.25">
      <c r="B17">
        <f>SUM(B5:B14)</f>
        <v>382.99999999999994</v>
      </c>
      <c r="D17" s="5">
        <f>1/SUM(D5:D14)</f>
        <v>0.29004165088981443</v>
      </c>
      <c r="G17" s="36">
        <f>SUM(G5:G14)</f>
        <v>23.926472793273827</v>
      </c>
    </row>
    <row r="18" spans="1:7" x14ac:dyDescent="0.25">
      <c r="G18" t="s">
        <v>29</v>
      </c>
    </row>
    <row r="19" spans="1:7" x14ac:dyDescent="0.25">
      <c r="G19" s="6">
        <f>_xlfn.CHISQ.INV(0.99,8)</f>
        <v>20.090235029663219</v>
      </c>
    </row>
    <row r="21" spans="1:7" x14ac:dyDescent="0.25">
      <c r="A21" t="s">
        <v>189</v>
      </c>
    </row>
    <row r="22" spans="1:7" x14ac:dyDescent="0.25">
      <c r="A22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1.7109375" customWidth="1"/>
    <col min="3" max="3" width="11" customWidth="1"/>
    <col min="4" max="4" width="13.5703125" customWidth="1"/>
    <col min="5" max="5" width="17.85546875" customWidth="1"/>
    <col min="6" max="6" width="13.42578125" bestFit="1" customWidth="1"/>
    <col min="7" max="7" width="12.7109375" bestFit="1" customWidth="1"/>
    <col min="8" max="8" width="14.5703125" bestFit="1" customWidth="1"/>
    <col min="9" max="9" width="12.7109375" bestFit="1" customWidth="1"/>
  </cols>
  <sheetData>
    <row r="1" spans="1:15" x14ac:dyDescent="0.25">
      <c r="A1" s="1" t="s">
        <v>68</v>
      </c>
      <c r="B1" s="1" t="s">
        <v>69</v>
      </c>
    </row>
    <row r="2" spans="1:15" x14ac:dyDescent="0.25">
      <c r="A2" s="7">
        <v>20</v>
      </c>
      <c r="B2" s="8">
        <v>16.3</v>
      </c>
    </row>
    <row r="3" spans="1:15" x14ac:dyDescent="0.25">
      <c r="A3" s="9">
        <v>20</v>
      </c>
      <c r="B3" s="10">
        <v>26.7</v>
      </c>
    </row>
    <row r="4" spans="1:15" x14ac:dyDescent="0.25">
      <c r="A4" s="9">
        <v>30</v>
      </c>
      <c r="B4" s="10">
        <v>39.200000000000003</v>
      </c>
    </row>
    <row r="5" spans="1:15" x14ac:dyDescent="0.25">
      <c r="A5" s="9">
        <v>30</v>
      </c>
      <c r="B5" s="10">
        <v>63.5</v>
      </c>
    </row>
    <row r="6" spans="1:15" x14ac:dyDescent="0.25">
      <c r="A6" s="9">
        <v>40</v>
      </c>
      <c r="B6" s="10">
        <v>65.7</v>
      </c>
    </row>
    <row r="7" spans="1:15" x14ac:dyDescent="0.25">
      <c r="A7" s="9">
        <v>40</v>
      </c>
      <c r="B7" s="10">
        <v>98.4</v>
      </c>
    </row>
    <row r="8" spans="1:15" x14ac:dyDescent="0.25">
      <c r="A8" s="9">
        <v>50</v>
      </c>
      <c r="B8" s="10">
        <v>104.1</v>
      </c>
    </row>
    <row r="9" spans="1:15" x14ac:dyDescent="0.25">
      <c r="A9" s="9">
        <v>50</v>
      </c>
      <c r="B9" s="10">
        <v>155.6</v>
      </c>
      <c r="E9" s="24" t="s">
        <v>34</v>
      </c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x14ac:dyDescent="0.25">
      <c r="A10" s="9">
        <v>60</v>
      </c>
      <c r="B10" s="10">
        <v>160.80000000000001</v>
      </c>
      <c r="E10" s="19" t="s">
        <v>183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</row>
    <row r="11" spans="1:15" x14ac:dyDescent="0.25">
      <c r="A11" s="11">
        <v>60</v>
      </c>
      <c r="B11" s="12">
        <v>217.2</v>
      </c>
      <c r="E11" s="25" t="s">
        <v>185</v>
      </c>
      <c r="F11" s="26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15.75" thickBot="1" x14ac:dyDescent="0.3">
      <c r="E12" s="4" t="s">
        <v>70</v>
      </c>
      <c r="F12" s="3"/>
      <c r="G12" s="19"/>
      <c r="I12" s="19"/>
      <c r="J12" s="19"/>
      <c r="K12" s="19"/>
      <c r="L12" s="19"/>
      <c r="M12" s="19"/>
      <c r="N12" s="19"/>
      <c r="O12" s="19"/>
    </row>
    <row r="13" spans="1:15" x14ac:dyDescent="0.25">
      <c r="A13" s="16" t="s">
        <v>43</v>
      </c>
      <c r="B13" s="16"/>
      <c r="E13" s="4" t="s">
        <v>71</v>
      </c>
      <c r="J13" s="19"/>
      <c r="K13" s="19"/>
      <c r="L13" s="19"/>
      <c r="M13" s="19"/>
      <c r="N13" s="19"/>
      <c r="O13" s="19"/>
    </row>
    <row r="14" spans="1:15" x14ac:dyDescent="0.25">
      <c r="A14" s="4" t="s">
        <v>44</v>
      </c>
      <c r="B14" s="3">
        <v>0.93818041965327337</v>
      </c>
      <c r="E14" s="4" t="s">
        <v>72</v>
      </c>
      <c r="J14" s="19"/>
      <c r="K14" s="19"/>
      <c r="L14" s="19"/>
      <c r="M14" s="19"/>
      <c r="N14" s="19"/>
      <c r="O14" s="19"/>
    </row>
    <row r="15" spans="1:15" x14ac:dyDescent="0.25">
      <c r="A15" s="4" t="s">
        <v>45</v>
      </c>
      <c r="B15" s="4">
        <v>0.88018249982079211</v>
      </c>
      <c r="E15" s="4" t="s">
        <v>73</v>
      </c>
      <c r="J15" s="19"/>
      <c r="K15" s="19"/>
      <c r="L15" s="19"/>
      <c r="M15" s="19"/>
      <c r="N15" s="19"/>
      <c r="O15" s="19"/>
    </row>
    <row r="16" spans="1:15" x14ac:dyDescent="0.25">
      <c r="A16" s="4" t="s">
        <v>46</v>
      </c>
      <c r="B16" s="4">
        <v>0.86520531229839115</v>
      </c>
      <c r="E16" s="4" t="s">
        <v>74</v>
      </c>
      <c r="J16" s="19"/>
      <c r="K16" s="19"/>
      <c r="L16" s="19"/>
      <c r="M16" s="19"/>
      <c r="N16" s="19"/>
      <c r="O16" s="19"/>
    </row>
    <row r="17" spans="1:15" x14ac:dyDescent="0.25">
      <c r="A17" s="4" t="s">
        <v>36</v>
      </c>
      <c r="B17" s="4">
        <v>24.122331458629777</v>
      </c>
      <c r="J17" s="19"/>
      <c r="K17" s="19"/>
      <c r="L17" s="19"/>
      <c r="M17" s="19"/>
      <c r="N17" s="19"/>
      <c r="O17" s="19"/>
    </row>
    <row r="18" spans="1:15" ht="15.75" thickBot="1" x14ac:dyDescent="0.3">
      <c r="A18" s="14" t="s">
        <v>48</v>
      </c>
      <c r="B18" s="14">
        <v>10</v>
      </c>
      <c r="J18" s="19"/>
      <c r="K18" s="19"/>
      <c r="L18" s="19"/>
      <c r="M18" s="19"/>
      <c r="N18" s="19"/>
      <c r="O18" s="19"/>
    </row>
    <row r="19" spans="1:15" x14ac:dyDescent="0.25">
      <c r="J19" s="27"/>
      <c r="K19" s="19"/>
      <c r="L19" s="19"/>
      <c r="M19" s="19"/>
      <c r="N19" s="19"/>
      <c r="O19" s="19"/>
    </row>
    <row r="20" spans="1:15" ht="15.75" thickBot="1" x14ac:dyDescent="0.3">
      <c r="A20" t="s">
        <v>75</v>
      </c>
      <c r="J20" s="4"/>
      <c r="K20" s="19"/>
      <c r="L20" s="19"/>
      <c r="M20" s="19"/>
      <c r="N20" s="19"/>
      <c r="O20" s="19"/>
    </row>
    <row r="21" spans="1:15" x14ac:dyDescent="0.25">
      <c r="A21" s="13"/>
      <c r="B21" s="13" t="s">
        <v>76</v>
      </c>
      <c r="C21" s="13" t="s">
        <v>77</v>
      </c>
      <c r="D21" s="13" t="s">
        <v>78</v>
      </c>
      <c r="E21" s="13" t="s">
        <v>79</v>
      </c>
      <c r="F21" s="13" t="s">
        <v>80</v>
      </c>
      <c r="J21" s="4"/>
      <c r="K21" s="19"/>
      <c r="L21" s="19"/>
      <c r="M21" s="19"/>
      <c r="N21" s="19"/>
      <c r="O21" s="19"/>
    </row>
    <row r="22" spans="1:15" x14ac:dyDescent="0.25">
      <c r="A22" s="4" t="s">
        <v>81</v>
      </c>
      <c r="B22" s="4">
        <v>1</v>
      </c>
      <c r="C22" s="4">
        <v>34196.449999999997</v>
      </c>
      <c r="D22" s="4">
        <v>34196.449999999997</v>
      </c>
      <c r="E22" s="4">
        <v>58.768209886157024</v>
      </c>
      <c r="F22" s="4">
        <v>5.9278160785905102E-5</v>
      </c>
      <c r="J22" s="4"/>
      <c r="K22" s="19"/>
      <c r="L22" s="19"/>
      <c r="M22" s="19"/>
      <c r="N22" s="19"/>
      <c r="O22" s="19"/>
    </row>
    <row r="23" spans="1:15" x14ac:dyDescent="0.25">
      <c r="A23" s="4" t="s">
        <v>82</v>
      </c>
      <c r="B23" s="4">
        <v>8</v>
      </c>
      <c r="C23" s="4">
        <v>4655.0949999999975</v>
      </c>
      <c r="D23" s="4">
        <v>581.88687499999969</v>
      </c>
      <c r="E23" s="4"/>
      <c r="F23" s="4"/>
      <c r="J23" s="19"/>
      <c r="K23" s="19"/>
      <c r="L23" s="19"/>
      <c r="M23" s="19"/>
      <c r="N23" s="19"/>
      <c r="O23" s="19"/>
    </row>
    <row r="24" spans="1:15" ht="15.75" thickBot="1" x14ac:dyDescent="0.3">
      <c r="A24" s="14" t="s">
        <v>83</v>
      </c>
      <c r="B24" s="14">
        <v>9</v>
      </c>
      <c r="C24" s="14">
        <v>38851.544999999998</v>
      </c>
      <c r="D24" s="14"/>
      <c r="E24" s="14"/>
      <c r="F24" s="14"/>
      <c r="J24" s="27"/>
      <c r="K24" s="27"/>
      <c r="L24" s="27"/>
      <c r="M24" s="27"/>
      <c r="N24" s="19"/>
      <c r="O24" s="19"/>
    </row>
    <row r="25" spans="1:15" ht="15.75" thickBot="1" x14ac:dyDescent="0.3">
      <c r="J25" s="4"/>
      <c r="K25" s="4"/>
      <c r="L25" s="4"/>
      <c r="M25" s="4"/>
      <c r="N25" s="19"/>
      <c r="O25" s="19"/>
    </row>
    <row r="26" spans="1:15" x14ac:dyDescent="0.25">
      <c r="A26" s="13"/>
      <c r="B26" s="13" t="s">
        <v>35</v>
      </c>
      <c r="C26" s="13" t="s">
        <v>36</v>
      </c>
      <c r="D26" s="13" t="s">
        <v>37</v>
      </c>
      <c r="E26" s="13" t="s">
        <v>38</v>
      </c>
      <c r="F26" s="13" t="s">
        <v>39</v>
      </c>
      <c r="G26" s="13" t="s">
        <v>40</v>
      </c>
      <c r="H26" s="13" t="s">
        <v>84</v>
      </c>
      <c r="I26" s="13" t="s">
        <v>85</v>
      </c>
      <c r="J26" s="4"/>
      <c r="K26" s="4"/>
      <c r="L26" s="4"/>
      <c r="M26" s="4"/>
      <c r="N26" s="19"/>
      <c r="O26" s="19"/>
    </row>
    <row r="27" spans="1:15" x14ac:dyDescent="0.25">
      <c r="A27" s="4" t="s">
        <v>41</v>
      </c>
      <c r="B27" s="4">
        <v>-70.649999999999977</v>
      </c>
      <c r="C27" s="4">
        <v>22.884452964840559</v>
      </c>
      <c r="D27" s="4">
        <v>-3.0872488019943463</v>
      </c>
      <c r="E27" s="4">
        <v>1.4951745289895494E-2</v>
      </c>
      <c r="F27" s="4">
        <v>-123.42164316880758</v>
      </c>
      <c r="G27" s="4">
        <v>-17.878356831192384</v>
      </c>
      <c r="H27" s="4">
        <v>-123.42164316880758</v>
      </c>
      <c r="I27" s="4">
        <v>-17.878356831192384</v>
      </c>
      <c r="J27" s="19"/>
      <c r="K27" s="19"/>
      <c r="L27" s="19"/>
      <c r="M27" s="19"/>
      <c r="N27" s="19"/>
      <c r="O27" s="19"/>
    </row>
    <row r="28" spans="1:15" ht="15.75" thickBot="1" x14ac:dyDescent="0.3">
      <c r="A28" s="14" t="s">
        <v>42</v>
      </c>
      <c r="B28" s="14">
        <v>4.1349999999999998</v>
      </c>
      <c r="C28" s="14">
        <v>0.53939172917277833</v>
      </c>
      <c r="D28" s="14">
        <v>7.6660426483392996</v>
      </c>
      <c r="E28" s="14">
        <v>5.9278160785905102E-5</v>
      </c>
      <c r="F28" s="14">
        <v>2.8911604420326467</v>
      </c>
      <c r="G28" s="14">
        <v>5.3788395579673534</v>
      </c>
      <c r="H28" s="14">
        <v>2.8911604420326467</v>
      </c>
      <c r="I28" s="14">
        <v>5.3788395579673534</v>
      </c>
    </row>
    <row r="30" spans="1:15" ht="15.75" thickBot="1" x14ac:dyDescent="0.3">
      <c r="K30" s="1" t="s">
        <v>86</v>
      </c>
      <c r="L30" t="s">
        <v>87</v>
      </c>
    </row>
    <row r="31" spans="1:15" x14ac:dyDescent="0.25">
      <c r="A31" s="13" t="s">
        <v>88</v>
      </c>
      <c r="B31" s="13" t="s">
        <v>89</v>
      </c>
      <c r="C31" s="28" t="s">
        <v>90</v>
      </c>
      <c r="K31" s="20">
        <f>A2^2</f>
        <v>400</v>
      </c>
      <c r="L31" s="8">
        <v>16.3</v>
      </c>
    </row>
    <row r="32" spans="1:15" x14ac:dyDescent="0.25">
      <c r="A32" s="7">
        <v>20</v>
      </c>
      <c r="B32" s="4">
        <v>12.050000000000011</v>
      </c>
      <c r="C32" s="4">
        <v>4.2499999999999893</v>
      </c>
      <c r="K32" s="21">
        <f t="shared" ref="K32:K40" si="0">A3^2</f>
        <v>400</v>
      </c>
      <c r="L32" s="10">
        <v>26.7</v>
      </c>
    </row>
    <row r="33" spans="1:14" x14ac:dyDescent="0.25">
      <c r="A33" s="9">
        <v>20</v>
      </c>
      <c r="B33" s="4">
        <v>12.050000000000011</v>
      </c>
      <c r="C33" s="4">
        <v>14.649999999999988</v>
      </c>
      <c r="K33" s="21">
        <f t="shared" si="0"/>
        <v>900</v>
      </c>
      <c r="L33" s="10">
        <v>39.200000000000003</v>
      </c>
    </row>
    <row r="34" spans="1:14" x14ac:dyDescent="0.25">
      <c r="A34" s="9">
        <v>30</v>
      </c>
      <c r="B34" s="4">
        <v>53.40000000000002</v>
      </c>
      <c r="C34" s="4">
        <v>-14.200000000000017</v>
      </c>
      <c r="K34" s="21">
        <f t="shared" si="0"/>
        <v>900</v>
      </c>
      <c r="L34" s="10">
        <v>63.5</v>
      </c>
    </row>
    <row r="35" spans="1:14" x14ac:dyDescent="0.25">
      <c r="A35" s="9">
        <v>30</v>
      </c>
      <c r="B35" s="4">
        <v>53.40000000000002</v>
      </c>
      <c r="C35" s="4">
        <v>10.09999999999998</v>
      </c>
      <c r="K35" s="21">
        <f t="shared" si="0"/>
        <v>1600</v>
      </c>
      <c r="L35" s="10">
        <v>65.7</v>
      </c>
    </row>
    <row r="36" spans="1:14" x14ac:dyDescent="0.25">
      <c r="A36" s="9">
        <v>40</v>
      </c>
      <c r="B36" s="4">
        <v>94.75</v>
      </c>
      <c r="C36" s="4">
        <v>-29.049999999999997</v>
      </c>
      <c r="K36" s="21">
        <f t="shared" si="0"/>
        <v>1600</v>
      </c>
      <c r="L36" s="10">
        <v>98.4</v>
      </c>
    </row>
    <row r="37" spans="1:14" x14ac:dyDescent="0.25">
      <c r="A37" s="9">
        <v>40</v>
      </c>
      <c r="B37" s="4">
        <v>94.75</v>
      </c>
      <c r="C37" s="4">
        <v>3.6500000000000057</v>
      </c>
      <c r="K37" s="21">
        <f t="shared" si="0"/>
        <v>2500</v>
      </c>
      <c r="L37" s="10">
        <v>104.1</v>
      </c>
    </row>
    <row r="38" spans="1:14" x14ac:dyDescent="0.25">
      <c r="A38" s="9">
        <v>50</v>
      </c>
      <c r="B38" s="4">
        <v>136.10000000000002</v>
      </c>
      <c r="C38" s="4">
        <v>-32.000000000000028</v>
      </c>
      <c r="K38" s="21">
        <f t="shared" si="0"/>
        <v>2500</v>
      </c>
      <c r="L38" s="10">
        <v>155.6</v>
      </c>
    </row>
    <row r="39" spans="1:14" x14ac:dyDescent="0.25">
      <c r="A39" s="9">
        <v>50</v>
      </c>
      <c r="B39" s="4">
        <v>136.10000000000002</v>
      </c>
      <c r="C39" s="4">
        <v>19.499999999999972</v>
      </c>
      <c r="K39" s="21">
        <f t="shared" si="0"/>
        <v>3600</v>
      </c>
      <c r="L39" s="10">
        <v>160.80000000000001</v>
      </c>
    </row>
    <row r="40" spans="1:14" x14ac:dyDescent="0.25">
      <c r="A40" s="9">
        <v>60</v>
      </c>
      <c r="B40" s="4">
        <v>177.45000000000002</v>
      </c>
      <c r="C40" s="4">
        <v>-16.650000000000006</v>
      </c>
      <c r="K40" s="23">
        <f t="shared" si="0"/>
        <v>3600</v>
      </c>
      <c r="L40" s="12">
        <v>217.2</v>
      </c>
    </row>
    <row r="41" spans="1:14" ht="15.75" thickBot="1" x14ac:dyDescent="0.3">
      <c r="A41" s="11">
        <v>60</v>
      </c>
      <c r="B41" s="14">
        <v>177.45000000000002</v>
      </c>
      <c r="C41" s="14">
        <v>39.749999999999972</v>
      </c>
    </row>
    <row r="43" spans="1:14" ht="15.75" thickBot="1" x14ac:dyDescent="0.3">
      <c r="A43" s="1" t="s">
        <v>91</v>
      </c>
      <c r="C43" t="s">
        <v>92</v>
      </c>
    </row>
    <row r="44" spans="1:14" x14ac:dyDescent="0.25">
      <c r="A44" t="s">
        <v>87</v>
      </c>
      <c r="B44" t="s">
        <v>86</v>
      </c>
      <c r="C44" t="s">
        <v>93</v>
      </c>
      <c r="D44" t="s">
        <v>94</v>
      </c>
      <c r="F44" s="13"/>
      <c r="G44" s="13" t="s">
        <v>35</v>
      </c>
      <c r="H44" s="13" t="s">
        <v>36</v>
      </c>
      <c r="I44" s="13" t="s">
        <v>37</v>
      </c>
      <c r="J44" s="13" t="s">
        <v>38</v>
      </c>
      <c r="K44" s="13" t="s">
        <v>39</v>
      </c>
      <c r="L44" s="13" t="s">
        <v>40</v>
      </c>
      <c r="M44" s="13" t="s">
        <v>84</v>
      </c>
      <c r="N44" s="13" t="s">
        <v>85</v>
      </c>
    </row>
    <row r="45" spans="1:14" x14ac:dyDescent="0.25">
      <c r="A45" s="7">
        <v>16.3</v>
      </c>
      <c r="B45" s="18">
        <v>400</v>
      </c>
      <c r="C45" s="18">
        <v>1</v>
      </c>
      <c r="D45" s="8">
        <f>B45*C45</f>
        <v>400</v>
      </c>
      <c r="F45" s="4" t="s">
        <v>41</v>
      </c>
      <c r="G45" s="3">
        <v>6.1322935779817085</v>
      </c>
      <c r="H45" s="4">
        <v>3.0604997615442375</v>
      </c>
      <c r="I45" s="4">
        <v>2.0036902649152748</v>
      </c>
      <c r="J45" s="4">
        <v>9.1954909934326298E-2</v>
      </c>
      <c r="K45" s="4">
        <v>-1.3564795589672398</v>
      </c>
      <c r="L45" s="4">
        <v>13.621066714930656</v>
      </c>
      <c r="M45" s="4">
        <v>-1.3564795589672398</v>
      </c>
      <c r="N45" s="4">
        <v>13.621066714930656</v>
      </c>
    </row>
    <row r="46" spans="1:14" x14ac:dyDescent="0.25">
      <c r="A46" s="9">
        <v>26.7</v>
      </c>
      <c r="B46" s="19">
        <v>400</v>
      </c>
      <c r="C46" s="19">
        <v>0</v>
      </c>
      <c r="D46" s="10">
        <f t="shared" ref="D46:D54" si="1">B46*C46</f>
        <v>0</v>
      </c>
      <c r="F46" s="4" t="s">
        <v>42</v>
      </c>
      <c r="G46" s="3">
        <v>5.8970948012232384E-2</v>
      </c>
      <c r="H46" s="4">
        <v>1.4350998597277384E-3</v>
      </c>
      <c r="I46" s="4">
        <v>41.091877762025646</v>
      </c>
      <c r="J46" s="4">
        <v>1.3890693725260873E-8</v>
      </c>
      <c r="K46" s="4">
        <v>5.5459385157888098E-2</v>
      </c>
      <c r="L46" s="4">
        <v>6.248251086657667E-2</v>
      </c>
      <c r="M46" s="4">
        <v>5.5459385157888098E-2</v>
      </c>
      <c r="N46" s="4">
        <v>6.248251086657667E-2</v>
      </c>
    </row>
    <row r="47" spans="1:14" x14ac:dyDescent="0.25">
      <c r="A47" s="9">
        <v>39.200000000000003</v>
      </c>
      <c r="B47" s="19">
        <v>900</v>
      </c>
      <c r="C47" s="19">
        <v>1</v>
      </c>
      <c r="D47" s="10">
        <f t="shared" si="1"/>
        <v>900</v>
      </c>
      <c r="F47" s="4" t="s">
        <v>66</v>
      </c>
      <c r="G47" s="3">
        <v>-9.0233027522935974</v>
      </c>
      <c r="H47" s="4">
        <v>4.3282002704154836</v>
      </c>
      <c r="I47" s="4">
        <v>-2.0847701558475733</v>
      </c>
      <c r="J47" s="4">
        <v>8.2190656735664905E-2</v>
      </c>
      <c r="K47" s="4">
        <v>-19.614027288102108</v>
      </c>
      <c r="L47" s="4">
        <v>1.5674217835149111</v>
      </c>
      <c r="M47" s="4">
        <v>-19.614027288102108</v>
      </c>
      <c r="N47" s="4">
        <v>1.5674217835149111</v>
      </c>
    </row>
    <row r="48" spans="1:14" ht="15.75" thickBot="1" x14ac:dyDescent="0.3">
      <c r="A48" s="9">
        <v>63.5</v>
      </c>
      <c r="B48" s="19">
        <v>900</v>
      </c>
      <c r="C48" s="19">
        <v>0</v>
      </c>
      <c r="D48" s="10">
        <f t="shared" si="1"/>
        <v>0</v>
      </c>
      <c r="F48" s="14" t="s">
        <v>67</v>
      </c>
      <c r="G48" s="15">
        <v>-1.4464831804281332E-2</v>
      </c>
      <c r="H48" s="14">
        <v>2.0295376849866942E-3</v>
      </c>
      <c r="I48" s="14">
        <v>-7.127156056910648</v>
      </c>
      <c r="J48" s="14">
        <v>3.8401317511970031E-4</v>
      </c>
      <c r="K48" s="14">
        <v>-1.9430931618020598E-2</v>
      </c>
      <c r="L48" s="14">
        <v>-9.4987319905420631E-3</v>
      </c>
      <c r="M48" s="14">
        <v>-1.9430931618020598E-2</v>
      </c>
      <c r="N48" s="14">
        <v>-9.4987319905420631E-3</v>
      </c>
    </row>
    <row r="49" spans="1:7" x14ac:dyDescent="0.25">
      <c r="A49" s="9">
        <v>65.7</v>
      </c>
      <c r="B49" s="19">
        <v>1600</v>
      </c>
      <c r="C49" s="19">
        <v>1</v>
      </c>
      <c r="D49" s="10">
        <f t="shared" si="1"/>
        <v>1600</v>
      </c>
      <c r="G49" t="s">
        <v>95</v>
      </c>
    </row>
    <row r="50" spans="1:7" x14ac:dyDescent="0.25">
      <c r="A50" s="9">
        <v>98.4</v>
      </c>
      <c r="B50" s="19">
        <v>1600</v>
      </c>
      <c r="C50" s="19">
        <v>0</v>
      </c>
      <c r="D50" s="10">
        <f t="shared" si="1"/>
        <v>0</v>
      </c>
    </row>
    <row r="51" spans="1:7" x14ac:dyDescent="0.25">
      <c r="A51" s="9">
        <v>104.1</v>
      </c>
      <c r="B51" s="19">
        <v>2500</v>
      </c>
      <c r="C51" s="19">
        <v>1</v>
      </c>
      <c r="D51" s="10">
        <f t="shared" si="1"/>
        <v>2500</v>
      </c>
    </row>
    <row r="52" spans="1:7" x14ac:dyDescent="0.25">
      <c r="A52" s="9">
        <v>155.6</v>
      </c>
      <c r="B52" s="19">
        <v>2500</v>
      </c>
      <c r="C52" s="19">
        <v>0</v>
      </c>
      <c r="D52" s="10">
        <f t="shared" si="1"/>
        <v>0</v>
      </c>
    </row>
    <row r="53" spans="1:7" x14ac:dyDescent="0.25">
      <c r="A53" s="9">
        <v>160.80000000000001</v>
      </c>
      <c r="B53" s="19">
        <v>3600</v>
      </c>
      <c r="C53" s="19">
        <v>1</v>
      </c>
      <c r="D53" s="10">
        <f t="shared" si="1"/>
        <v>3600</v>
      </c>
    </row>
    <row r="54" spans="1:7" x14ac:dyDescent="0.25">
      <c r="A54" s="11">
        <v>217.2</v>
      </c>
      <c r="B54" s="22">
        <v>3600</v>
      </c>
      <c r="C54" s="22">
        <v>0</v>
      </c>
      <c r="D54" s="12">
        <f t="shared" si="1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18" sqref="E18"/>
    </sheetView>
  </sheetViews>
  <sheetFormatPr defaultRowHeight="15" x14ac:dyDescent="0.25"/>
  <cols>
    <col min="2" max="2" width="14.140625" customWidth="1"/>
    <col min="4" max="4" width="10.85546875" customWidth="1"/>
  </cols>
  <sheetData>
    <row r="1" spans="1:6" x14ac:dyDescent="0.25">
      <c r="B1" s="1" t="s">
        <v>96</v>
      </c>
      <c r="C1" s="1"/>
      <c r="D1" s="1" t="s">
        <v>97</v>
      </c>
      <c r="F1" t="s">
        <v>98</v>
      </c>
    </row>
    <row r="2" spans="1:6" x14ac:dyDescent="0.25">
      <c r="A2" s="1" t="s">
        <v>99</v>
      </c>
      <c r="B2" s="7">
        <v>47.16</v>
      </c>
      <c r="C2" s="18"/>
      <c r="D2" s="8">
        <v>107380</v>
      </c>
    </row>
    <row r="3" spans="1:6" x14ac:dyDescent="0.25">
      <c r="A3" s="1" t="s">
        <v>100</v>
      </c>
      <c r="B3" s="9">
        <v>67.239999999999995</v>
      </c>
      <c r="C3" s="19"/>
      <c r="D3" s="10">
        <v>78295</v>
      </c>
    </row>
    <row r="4" spans="1:6" x14ac:dyDescent="0.25">
      <c r="A4" s="1" t="s">
        <v>101</v>
      </c>
      <c r="B4" s="9">
        <v>92.96</v>
      </c>
      <c r="C4" s="19"/>
      <c r="D4" s="10">
        <v>67109</v>
      </c>
    </row>
    <row r="5" spans="1:6" x14ac:dyDescent="0.25">
      <c r="A5" s="1" t="s">
        <v>102</v>
      </c>
      <c r="B5" s="9">
        <v>141.6</v>
      </c>
      <c r="C5" s="19"/>
      <c r="D5" s="10">
        <v>53687</v>
      </c>
    </row>
    <row r="6" spans="1:6" x14ac:dyDescent="0.25">
      <c r="A6" s="1" t="s">
        <v>103</v>
      </c>
      <c r="B6" s="9">
        <v>257.5</v>
      </c>
      <c r="C6" s="19"/>
      <c r="D6" s="10">
        <v>40009</v>
      </c>
    </row>
    <row r="7" spans="1:6" x14ac:dyDescent="0.25">
      <c r="A7" s="1" t="s">
        <v>104</v>
      </c>
      <c r="B7" s="9">
        <v>483.6</v>
      </c>
      <c r="C7" s="19"/>
      <c r="D7" s="10">
        <v>29080</v>
      </c>
    </row>
    <row r="8" spans="1:6" x14ac:dyDescent="0.25">
      <c r="A8" s="1" t="s">
        <v>105</v>
      </c>
      <c r="B8" s="9">
        <v>886.7</v>
      </c>
      <c r="C8" s="19"/>
      <c r="D8" s="10">
        <v>21600</v>
      </c>
    </row>
    <row r="9" spans="1:6" x14ac:dyDescent="0.25">
      <c r="A9" s="1" t="s">
        <v>106</v>
      </c>
      <c r="B9" s="9">
        <v>1783</v>
      </c>
      <c r="C9" s="19"/>
      <c r="D9" s="10">
        <v>15212</v>
      </c>
    </row>
    <row r="10" spans="1:6" x14ac:dyDescent="0.25">
      <c r="A10" s="1" t="s">
        <v>107</v>
      </c>
      <c r="B10" s="9">
        <v>2794</v>
      </c>
      <c r="C10" s="19"/>
      <c r="D10" s="10">
        <v>12080</v>
      </c>
    </row>
    <row r="11" spans="1:6" x14ac:dyDescent="0.25">
      <c r="A11" s="1" t="s">
        <v>108</v>
      </c>
      <c r="B11" s="11">
        <v>3666</v>
      </c>
      <c r="C11" s="22"/>
      <c r="D11" s="12">
        <v>10515</v>
      </c>
    </row>
    <row r="15" spans="1:6" x14ac:dyDescent="0.25">
      <c r="B15" t="s">
        <v>109</v>
      </c>
      <c r="C15" t="s">
        <v>110</v>
      </c>
      <c r="F15" t="s">
        <v>111</v>
      </c>
    </row>
    <row r="16" spans="1:6" x14ac:dyDescent="0.25">
      <c r="B16">
        <f t="shared" ref="B16:B25" si="0">LN(B2)</f>
        <v>3.8535460756691702</v>
      </c>
      <c r="C16">
        <f t="shared" ref="C16:C25" si="1">LN(D2)</f>
        <v>11.584129223976561</v>
      </c>
      <c r="F16" t="s">
        <v>137</v>
      </c>
    </row>
    <row r="17" spans="2:6" x14ac:dyDescent="0.25">
      <c r="B17">
        <f t="shared" si="0"/>
        <v>4.2082683085404149</v>
      </c>
      <c r="C17">
        <f t="shared" si="1"/>
        <v>11.268239022979543</v>
      </c>
      <c r="F17" t="s">
        <v>112</v>
      </c>
    </row>
    <row r="18" spans="2:6" x14ac:dyDescent="0.25">
      <c r="B18">
        <f t="shared" si="0"/>
        <v>4.5321692931036006</v>
      </c>
      <c r="C18">
        <f t="shared" si="1"/>
        <v>11.114073442132311</v>
      </c>
    </row>
    <row r="19" spans="2:6" x14ac:dyDescent="0.25">
      <c r="B19">
        <f t="shared" si="0"/>
        <v>4.9530061812596191</v>
      </c>
      <c r="C19">
        <f t="shared" si="1"/>
        <v>10.890926165528413</v>
      </c>
      <c r="F19" t="s">
        <v>186</v>
      </c>
    </row>
    <row r="20" spans="2:6" x14ac:dyDescent="0.25">
      <c r="B20">
        <f t="shared" si="0"/>
        <v>5.551019720103791</v>
      </c>
      <c r="C20">
        <f t="shared" si="1"/>
        <v>10.59685970778737</v>
      </c>
      <c r="F20" t="s">
        <v>113</v>
      </c>
    </row>
    <row r="21" spans="2:6" x14ac:dyDescent="0.25">
      <c r="B21">
        <f t="shared" si="0"/>
        <v>6.1812581187406375</v>
      </c>
      <c r="C21">
        <f t="shared" si="1"/>
        <v>10.277805931647455</v>
      </c>
      <c r="F21" t="s">
        <v>114</v>
      </c>
    </row>
    <row r="22" spans="2:6" x14ac:dyDescent="0.25">
      <c r="B22">
        <f t="shared" si="0"/>
        <v>6.7875067063859618</v>
      </c>
      <c r="C22">
        <f t="shared" si="1"/>
        <v>9.9804485936722571</v>
      </c>
      <c r="F22" t="s">
        <v>115</v>
      </c>
    </row>
    <row r="23" spans="2:6" x14ac:dyDescent="0.25">
      <c r="B23">
        <f t="shared" si="0"/>
        <v>7.4860526178631401</v>
      </c>
      <c r="C23">
        <f t="shared" si="1"/>
        <v>9.6298398690481495</v>
      </c>
    </row>
    <row r="24" spans="2:6" x14ac:dyDescent="0.25">
      <c r="B24">
        <f t="shared" si="0"/>
        <v>7.9352295398169073</v>
      </c>
      <c r="C24">
        <f t="shared" si="1"/>
        <v>9.3993064714888064</v>
      </c>
    </row>
    <row r="25" spans="2:6" x14ac:dyDescent="0.25">
      <c r="B25">
        <f t="shared" si="0"/>
        <v>8.2068564283996501</v>
      </c>
      <c r="C25">
        <f t="shared" si="1"/>
        <v>9.2605580881368006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Interaction</vt:lpstr>
      <vt:lpstr>Snowfall</vt:lpstr>
      <vt:lpstr>APM</vt:lpstr>
      <vt:lpstr>Companies</vt:lpstr>
      <vt:lpstr>IMR</vt:lpstr>
      <vt:lpstr>Cement</vt:lpstr>
      <vt:lpstr>Surnames</vt:lpstr>
      <vt:lpstr>Cars</vt:lpstr>
      <vt:lpstr>Planets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Wan</dc:creator>
  <cp:lastModifiedBy>James Wan</cp:lastModifiedBy>
  <dcterms:created xsi:type="dcterms:W3CDTF">2016-04-18T19:03:25Z</dcterms:created>
  <dcterms:modified xsi:type="dcterms:W3CDTF">2017-04-23T20:23:50Z</dcterms:modified>
</cp:coreProperties>
</file>