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i\Desktop\40.004 Statistics\2017\Week 8\"/>
    </mc:Choice>
  </mc:AlternateContent>
  <xr:revisionPtr revIDLastSave="0" documentId="13_ncr:1_{0868A6DF-5613-4718-8C8D-8A0D4D692EBF}" xr6:coauthVersionLast="28" xr6:coauthVersionMax="28" xr10:uidLastSave="{00000000-0000-0000-0000-000000000000}"/>
  <bookViews>
    <workbookView xWindow="0" yWindow="0" windowWidth="14380" windowHeight="4540" activeTab="2" xr2:uid="{00000000-000D-0000-FFFF-FFFF00000000}"/>
  </bookViews>
  <sheets>
    <sheet name="pi" sheetId="2" r:id="rId1"/>
    <sheet name="Poisson example" sheetId="1" r:id="rId2"/>
    <sheet name="continuous example" sheetId="4" r:id="rId3"/>
    <sheet name="independence" sheetId="3" r:id="rId4"/>
  </sheets>
  <calcPr calcId="171027"/>
</workbook>
</file>

<file path=xl/calcChain.xml><?xml version="1.0" encoding="utf-8"?>
<calcChain xmlns="http://schemas.openxmlformats.org/spreadsheetml/2006/main">
  <c r="C2" i="1" l="1"/>
  <c r="D5" i="4" l="1"/>
  <c r="G3" i="1"/>
  <c r="G4" i="1"/>
  <c r="G5" i="1"/>
  <c r="G6" i="1"/>
  <c r="G2" i="1"/>
  <c r="G13" i="4" l="1"/>
  <c r="D10" i="4"/>
  <c r="D9" i="4"/>
  <c r="D8" i="4"/>
  <c r="D7" i="4"/>
  <c r="D6" i="4"/>
  <c r="E20" i="1" l="1"/>
  <c r="B17" i="1" l="1"/>
  <c r="B19" i="1" s="1"/>
  <c r="C12" i="4" l="1"/>
  <c r="E12" i="4" s="1"/>
  <c r="E13" i="4" l="1"/>
  <c r="E9" i="4" s="1"/>
  <c r="F9" i="4" s="1"/>
  <c r="G9" i="4" s="1"/>
  <c r="D14" i="2"/>
  <c r="E8" i="4" l="1"/>
  <c r="F8" i="4" s="1"/>
  <c r="G8" i="4" s="1"/>
  <c r="E6" i="4"/>
  <c r="F6" i="4" s="1"/>
  <c r="G6" i="4" s="1"/>
  <c r="E5" i="4"/>
  <c r="F5" i="4" s="1"/>
  <c r="G5" i="4" s="1"/>
  <c r="E7" i="4"/>
  <c r="F7" i="4" s="1"/>
  <c r="G7" i="4" s="1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2" i="2"/>
  <c r="D2" i="2" s="1"/>
  <c r="D13" i="2" l="1"/>
  <c r="E10" i="4"/>
  <c r="F10" i="4" s="1"/>
  <c r="G10" i="4" s="1"/>
  <c r="G12" i="4" s="1"/>
  <c r="C27" i="3"/>
  <c r="F4" i="3"/>
  <c r="F5" i="3"/>
  <c r="F6" i="3"/>
  <c r="F3" i="3"/>
  <c r="C7" i="3"/>
  <c r="D7" i="3"/>
  <c r="E7" i="3"/>
  <c r="B7" i="3"/>
  <c r="F7" i="3" l="1"/>
  <c r="E12" i="3" s="1"/>
  <c r="E19" i="3" s="1"/>
  <c r="E9" i="1"/>
  <c r="E13" i="3" l="1"/>
  <c r="E20" i="3" s="1"/>
  <c r="D12" i="3"/>
  <c r="D19" i="3" s="1"/>
  <c r="C14" i="3"/>
  <c r="C21" i="3" s="1"/>
  <c r="B13" i="3"/>
  <c r="B20" i="3" s="1"/>
  <c r="D13" i="3"/>
  <c r="D20" i="3" s="1"/>
  <c r="C12" i="3"/>
  <c r="C19" i="3" s="1"/>
  <c r="E15" i="3"/>
  <c r="E22" i="3" s="1"/>
  <c r="C15" i="3"/>
  <c r="C22" i="3" s="1"/>
  <c r="B14" i="3"/>
  <c r="B21" i="3" s="1"/>
  <c r="D14" i="3"/>
  <c r="D21" i="3" s="1"/>
  <c r="B12" i="3"/>
  <c r="B19" i="3" s="1"/>
  <c r="E14" i="3"/>
  <c r="E21" i="3" s="1"/>
  <c r="B15" i="3"/>
  <c r="B22" i="3" s="1"/>
  <c r="D15" i="3"/>
  <c r="D22" i="3" s="1"/>
  <c r="C13" i="3"/>
  <c r="C20" i="3" s="1"/>
  <c r="B8" i="1"/>
  <c r="G8" i="1" s="1"/>
  <c r="C23" i="3" l="1"/>
  <c r="C3" i="1"/>
  <c r="E3" i="1" s="1"/>
  <c r="C5" i="1"/>
  <c r="C16" i="1"/>
  <c r="E16" i="1" s="1"/>
  <c r="C4" i="1"/>
  <c r="E4" i="1" s="1"/>
  <c r="C15" i="1"/>
  <c r="E15" i="1" s="1"/>
  <c r="C14" i="1"/>
  <c r="E2" i="1" l="1"/>
  <c r="C6" i="1"/>
  <c r="E6" i="1" s="1"/>
  <c r="E14" i="1"/>
  <c r="E5" i="1"/>
  <c r="C17" i="1" l="1"/>
  <c r="E17" i="1" s="1"/>
  <c r="E19" i="1" s="1"/>
  <c r="E8" i="1"/>
  <c r="C8" i="1"/>
  <c r="C19" i="1" l="1"/>
</calcChain>
</file>

<file path=xl/sharedStrings.xml><?xml version="1.0" encoding="utf-8"?>
<sst xmlns="http://schemas.openxmlformats.org/spreadsheetml/2006/main" count="59" uniqueCount="49">
  <si>
    <t>Passengers</t>
  </si>
  <si>
    <t>n_i</t>
  </si>
  <si>
    <t>e_i</t>
  </si>
  <si>
    <t>Total:</t>
  </si>
  <si>
    <t>(n_i-e_i)^2/e_i</t>
  </si>
  <si>
    <t>chi^2</t>
  </si>
  <si>
    <t>lambda calculation:</t>
  </si>
  <si>
    <r>
      <t>chi^2_</t>
    </r>
    <r>
      <rPr>
        <b/>
        <sz val="11"/>
        <color theme="1"/>
        <rFont val="Calibri"/>
        <family val="2"/>
        <scheme val="minor"/>
      </rPr>
      <t>3</t>
    </r>
  </si>
  <si>
    <t>Digit</t>
  </si>
  <si>
    <t>Occurrences</t>
  </si>
  <si>
    <t>Income</t>
  </si>
  <si>
    <t>&lt;6k</t>
  </si>
  <si>
    <t>6k-15k</t>
  </si>
  <si>
    <t>15k-25k</t>
  </si>
  <si>
    <t>&gt;25k</t>
  </si>
  <si>
    <t>little dissatisfed</t>
  </si>
  <si>
    <t>very dissatisfied</t>
  </si>
  <si>
    <t>moderately satisfied</t>
  </si>
  <si>
    <t>very satisfied</t>
  </si>
  <si>
    <t xml:space="preserve">               Job satisfaction</t>
  </si>
  <si>
    <t>total</t>
  </si>
  <si>
    <t>critical value: chi^2_{9, 0.95}</t>
  </si>
  <si>
    <t>Expected</t>
  </si>
  <si>
    <t>chi^2 statistic calculation</t>
  </si>
  <si>
    <t>chi^2:</t>
  </si>
  <si>
    <t>critical value:</t>
  </si>
  <si>
    <t>Time (between)</t>
  </si>
  <si>
    <t>Frequency</t>
  </si>
  <si>
    <t>sample mean:</t>
  </si>
  <si>
    <t>lambda hat:</t>
  </si>
  <si>
    <t>critical:</t>
  </si>
  <si>
    <t>expected</t>
  </si>
  <si>
    <t>(alpha = 0.05)</t>
  </si>
  <si>
    <t>lambda hat =</t>
  </si>
  <si>
    <t>&gt;= 3</t>
  </si>
  <si>
    <t>Conclusion: reject H0, and conclude that the numbers of passangers do not follow a Poisson distribution.</t>
  </si>
  <si>
    <t>Note: as e_4 &lt; 5, we should combine the last two rows, and recompute chi^2:</t>
  </si>
  <si>
    <t>Conclusion: do not reject H0; hence, the data provide support for the hypothesis that income and job satisfaction are independent.</t>
  </si>
  <si>
    <t>Conclusion: do not reject H0; hence, the data support the randomness assumption.</t>
  </si>
  <si>
    <t>&lt;- use this value</t>
  </si>
  <si>
    <r>
      <t>chi^2_</t>
    </r>
    <r>
      <rPr>
        <b/>
        <sz val="11"/>
        <color theme="1"/>
        <rFont val="Calibri"/>
        <family val="2"/>
        <scheme val="minor"/>
      </rPr>
      <t>2</t>
    </r>
  </si>
  <si>
    <t>mean calculation</t>
  </si>
  <si>
    <t>expected probability</t>
  </si>
  <si>
    <t>chi^2 calculation</t>
  </si>
  <si>
    <t>Example: can the following waiting times be modeled by an exponential distribution? Use alpha = 0.05.</t>
  </si>
  <si>
    <t>Step 1: calculate the expected numbers: (column sum) * (row sum) / (grand sum)</t>
  </si>
  <si>
    <t>degree of freedom = (#row - 1) * (#column - 1) = 9</t>
  </si>
  <si>
    <t>Conclusion: do not reject H0; hence, the data provide support for the hypothesis that the waiting times are exponentially distributed.</t>
  </si>
  <si>
    <t>Step 2: calculate the chi^2 statistic: double sum of (obs - exp)^2/exp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</si>
</sst>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/>
  </sheetViews>
  <sheetFormatPr defaultRowHeight="14.5" x14ac:dyDescent="0.35"/>
  <cols>
    <col min="1" max="1" width="8.26953125" customWidth="1"/>
    <col min="2" max="2" width="13.7265625" customWidth="1"/>
    <col min="3" max="3" width="12.54296875" customWidth="1"/>
    <col min="4" max="4" width="11.81640625" customWidth="1"/>
    <col min="5" max="5" width="13.81640625" customWidth="1"/>
  </cols>
  <sheetData>
    <row r="1" spans="1:5" x14ac:dyDescent="0.35">
      <c r="A1" s="13" t="s">
        <v>8</v>
      </c>
      <c r="B1" s="13" t="s">
        <v>9</v>
      </c>
      <c r="C1" s="13" t="s">
        <v>22</v>
      </c>
      <c r="D1" s="13" t="s">
        <v>23</v>
      </c>
      <c r="E1" s="13"/>
    </row>
    <row r="2" spans="1:5" x14ac:dyDescent="0.35">
      <c r="A2">
        <v>0</v>
      </c>
      <c r="B2" s="3">
        <v>99999485134</v>
      </c>
      <c r="C2">
        <f>10^11</f>
        <v>100000000000</v>
      </c>
      <c r="D2">
        <f t="shared" ref="D2:D11" si="0">(B2-C2)^2/C2</f>
        <v>2.6508699795599999</v>
      </c>
    </row>
    <row r="3" spans="1:5" x14ac:dyDescent="0.35">
      <c r="A3">
        <v>1</v>
      </c>
      <c r="B3" s="3">
        <v>99999945664</v>
      </c>
      <c r="C3">
        <f t="shared" ref="C3:C11" si="1">10^11</f>
        <v>100000000000</v>
      </c>
      <c r="D3">
        <f t="shared" si="0"/>
        <v>2.9524008960000001E-2</v>
      </c>
    </row>
    <row r="4" spans="1:5" x14ac:dyDescent="0.35">
      <c r="A4">
        <v>2</v>
      </c>
      <c r="B4" s="3">
        <v>100000480057</v>
      </c>
      <c r="C4">
        <f t="shared" si="1"/>
        <v>100000000000</v>
      </c>
      <c r="D4">
        <f t="shared" si="0"/>
        <v>2.30454723249</v>
      </c>
    </row>
    <row r="5" spans="1:5" x14ac:dyDescent="0.35">
      <c r="A5">
        <v>3</v>
      </c>
      <c r="B5" s="3">
        <v>99999787805</v>
      </c>
      <c r="C5">
        <f t="shared" si="1"/>
        <v>100000000000</v>
      </c>
      <c r="D5">
        <f t="shared" si="0"/>
        <v>0.45026718025000001</v>
      </c>
    </row>
    <row r="6" spans="1:5" x14ac:dyDescent="0.35">
      <c r="A6">
        <v>4</v>
      </c>
      <c r="B6" s="3">
        <v>100000357857</v>
      </c>
      <c r="C6">
        <f t="shared" si="1"/>
        <v>100000000000</v>
      </c>
      <c r="D6">
        <f t="shared" si="0"/>
        <v>1.28061632449</v>
      </c>
    </row>
    <row r="7" spans="1:5" x14ac:dyDescent="0.35">
      <c r="A7">
        <v>5</v>
      </c>
      <c r="B7" s="3">
        <v>99999671008</v>
      </c>
      <c r="C7">
        <f t="shared" si="1"/>
        <v>100000000000</v>
      </c>
      <c r="D7">
        <f t="shared" si="0"/>
        <v>1.0823573606400001</v>
      </c>
    </row>
    <row r="8" spans="1:5" x14ac:dyDescent="0.35">
      <c r="A8">
        <v>6</v>
      </c>
      <c r="B8" s="3">
        <v>99999807503</v>
      </c>
      <c r="C8">
        <f t="shared" si="1"/>
        <v>100000000000</v>
      </c>
      <c r="D8">
        <f t="shared" si="0"/>
        <v>0.37055095009</v>
      </c>
    </row>
    <row r="9" spans="1:5" x14ac:dyDescent="0.35">
      <c r="A9">
        <v>7</v>
      </c>
      <c r="B9" s="3">
        <v>99999818723</v>
      </c>
      <c r="C9">
        <f t="shared" si="1"/>
        <v>100000000000</v>
      </c>
      <c r="D9">
        <f t="shared" si="0"/>
        <v>0.32861350729</v>
      </c>
    </row>
    <row r="10" spans="1:5" x14ac:dyDescent="0.35">
      <c r="A10">
        <v>8</v>
      </c>
      <c r="B10" s="3">
        <v>100000791469</v>
      </c>
      <c r="C10">
        <f t="shared" si="1"/>
        <v>100000000000</v>
      </c>
      <c r="D10">
        <f t="shared" si="0"/>
        <v>6.2642317796100002</v>
      </c>
    </row>
    <row r="11" spans="1:5" x14ac:dyDescent="0.35">
      <c r="A11">
        <v>9</v>
      </c>
      <c r="B11" s="3">
        <v>99999854780</v>
      </c>
      <c r="C11">
        <f t="shared" si="1"/>
        <v>100000000000</v>
      </c>
      <c r="D11">
        <f t="shared" si="0"/>
        <v>0.21088848399999999</v>
      </c>
    </row>
    <row r="13" spans="1:5" x14ac:dyDescent="0.35">
      <c r="B13" s="3"/>
      <c r="C13" s="14" t="s">
        <v>24</v>
      </c>
      <c r="D13">
        <f>SUM(D2:D11)</f>
        <v>14.972466807379998</v>
      </c>
    </row>
    <row r="14" spans="1:5" x14ac:dyDescent="0.35">
      <c r="C14" s="14" t="s">
        <v>25</v>
      </c>
      <c r="D14">
        <f>_xlfn.CHISQ.INV(0.95,9)</f>
        <v>16.918977604620448</v>
      </c>
    </row>
    <row r="15" spans="1:5" x14ac:dyDescent="0.35">
      <c r="D15" t="s">
        <v>32</v>
      </c>
    </row>
    <row r="16" spans="1:5" x14ac:dyDescent="0.35">
      <c r="A16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G8" sqref="G8"/>
    </sheetView>
  </sheetViews>
  <sheetFormatPr defaultRowHeight="14.5" x14ac:dyDescent="0.35"/>
  <cols>
    <col min="1" max="1" width="10.81640625" bestFit="1" customWidth="1"/>
    <col min="3" max="3" width="12" bestFit="1" customWidth="1"/>
    <col min="4" max="4" width="9.1796875" customWidth="1"/>
    <col min="5" max="6" width="14.26953125" bestFit="1" customWidth="1"/>
    <col min="7" max="7" width="10.179687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E1" s="1" t="s">
        <v>4</v>
      </c>
      <c r="G1" s="2" t="s">
        <v>6</v>
      </c>
    </row>
    <row r="2" spans="1:8" x14ac:dyDescent="0.35">
      <c r="A2">
        <v>0</v>
      </c>
      <c r="B2">
        <v>678</v>
      </c>
      <c r="C2">
        <f>$B$8*EXP(-$G$8)*$G$8^A2/FACT(A2)</f>
        <v>631.67919513584582</v>
      </c>
      <c r="E2">
        <f>(B2-C2)^2/C2</f>
        <v>3.3966877170960554</v>
      </c>
      <c r="G2">
        <f>A2*B2</f>
        <v>0</v>
      </c>
    </row>
    <row r="3" spans="1:8" x14ac:dyDescent="0.35">
      <c r="A3">
        <v>1</v>
      </c>
      <c r="B3">
        <v>227</v>
      </c>
      <c r="C3">
        <f>$B$8*EXP(-$G$8)*$G$8^A3/FACT(A3)</f>
        <v>288.27887039800385</v>
      </c>
      <c r="E3">
        <f>(B3-C3)^2/C3</f>
        <v>13.025928511760096</v>
      </c>
      <c r="G3">
        <f t="shared" ref="G3:G6" si="0">A3*B3</f>
        <v>227</v>
      </c>
    </row>
    <row r="4" spans="1:8" x14ac:dyDescent="0.35">
      <c r="A4">
        <v>2</v>
      </c>
      <c r="B4">
        <v>56</v>
      </c>
      <c r="C4">
        <f>$B$8*EXP(-$G$8)*$G$8^A4/FACT(A4)</f>
        <v>65.780785371660869</v>
      </c>
      <c r="E4">
        <f>(B4-C4)^2/C4</f>
        <v>1.4542812455946796</v>
      </c>
      <c r="G4">
        <f t="shared" si="0"/>
        <v>112</v>
      </c>
    </row>
    <row r="5" spans="1:8" x14ac:dyDescent="0.35">
      <c r="A5">
        <v>3</v>
      </c>
      <c r="B5" s="22">
        <v>28</v>
      </c>
      <c r="C5" s="22">
        <f>$B$8*EXP(-$G$8)*$G$8^A5/FACT(A5)</f>
        <v>10.006772766334233</v>
      </c>
      <c r="E5">
        <f>(B5-C5)^2/C5</f>
        <v>32.353710216299092</v>
      </c>
      <c r="G5">
        <f t="shared" si="0"/>
        <v>84</v>
      </c>
    </row>
    <row r="6" spans="1:8" x14ac:dyDescent="0.35">
      <c r="A6">
        <v>4</v>
      </c>
      <c r="B6" s="22">
        <v>8</v>
      </c>
      <c r="C6" s="20">
        <f>B8-SUM(C2:C5)</f>
        <v>1.2543763281552174</v>
      </c>
      <c r="E6">
        <f>(B6-C6)^2/C6</f>
        <v>36.27574731824982</v>
      </c>
      <c r="G6">
        <f t="shared" si="0"/>
        <v>32</v>
      </c>
    </row>
    <row r="8" spans="1:8" x14ac:dyDescent="0.35">
      <c r="A8" s="2" t="s">
        <v>3</v>
      </c>
      <c r="B8">
        <f>SUM(B2:B7)</f>
        <v>997</v>
      </c>
      <c r="C8">
        <f>SUM(C2:C7)</f>
        <v>997</v>
      </c>
      <c r="D8" t="s">
        <v>5</v>
      </c>
      <c r="E8">
        <f>SUM(E2:E6)</f>
        <v>86.506355008999748</v>
      </c>
      <c r="F8" s="17" t="s">
        <v>33</v>
      </c>
      <c r="G8">
        <f>SUM(G2:G7)/B8</f>
        <v>0.45636910732196589</v>
      </c>
    </row>
    <row r="9" spans="1:8" x14ac:dyDescent="0.35">
      <c r="D9" t="s">
        <v>7</v>
      </c>
      <c r="E9">
        <f>_xlfn.CHISQ.INV(0.99,3)</f>
        <v>11.344866730144364</v>
      </c>
    </row>
    <row r="11" spans="1:8" x14ac:dyDescent="0.35">
      <c r="A11" s="21" t="s">
        <v>36</v>
      </c>
      <c r="C11" s="18"/>
      <c r="D11" s="18"/>
      <c r="E11" s="18"/>
      <c r="F11" s="1"/>
      <c r="G11" s="1"/>
      <c r="H11" s="2"/>
    </row>
    <row r="13" spans="1:8" x14ac:dyDescent="0.35">
      <c r="A13" s="1" t="s">
        <v>0</v>
      </c>
      <c r="B13" s="1" t="s">
        <v>1</v>
      </c>
      <c r="C13" s="1" t="s">
        <v>2</v>
      </c>
      <c r="D13" s="1"/>
      <c r="E13" s="1" t="s">
        <v>4</v>
      </c>
      <c r="F13" s="1"/>
      <c r="G13" s="2"/>
    </row>
    <row r="14" spans="1:8" x14ac:dyDescent="0.35">
      <c r="A14">
        <v>0</v>
      </c>
      <c r="B14">
        <v>678</v>
      </c>
      <c r="C14">
        <f>$B$8*EXP(-$G$8)*$G$8^A14/FACT(A14)</f>
        <v>631.67919513584582</v>
      </c>
      <c r="E14">
        <f>(B14-C14)^2/C14</f>
        <v>3.3966877170960554</v>
      </c>
    </row>
    <row r="15" spans="1:8" x14ac:dyDescent="0.35">
      <c r="A15">
        <v>1</v>
      </c>
      <c r="B15">
        <v>227</v>
      </c>
      <c r="C15">
        <f>$B$8*EXP(-$G$8)*$G$8^A15/FACT(A15)</f>
        <v>288.27887039800385</v>
      </c>
      <c r="E15">
        <f>(B15-C15)^2/C15</f>
        <v>13.025928511760096</v>
      </c>
    </row>
    <row r="16" spans="1:8" x14ac:dyDescent="0.35">
      <c r="A16">
        <v>2</v>
      </c>
      <c r="B16">
        <v>56</v>
      </c>
      <c r="C16">
        <f>$B$8*EXP(-$G$8)*$G$8^A16/FACT(A16)</f>
        <v>65.780785371660869</v>
      </c>
      <c r="E16">
        <f>(B16-C16)^2/C16</f>
        <v>1.4542812455946796</v>
      </c>
    </row>
    <row r="17" spans="1:6" x14ac:dyDescent="0.35">
      <c r="A17" s="17" t="s">
        <v>34</v>
      </c>
      <c r="B17" s="22">
        <f>B5+B6</f>
        <v>36</v>
      </c>
      <c r="C17" s="22">
        <f>C5+C6</f>
        <v>11.261149094489451</v>
      </c>
      <c r="E17">
        <f>(B17-C17)^2/C17</f>
        <v>54.347095397623541</v>
      </c>
    </row>
    <row r="18" spans="1:6" x14ac:dyDescent="0.35">
      <c r="C18" s="20"/>
    </row>
    <row r="19" spans="1:6" x14ac:dyDescent="0.35">
      <c r="A19" s="2" t="s">
        <v>3</v>
      </c>
      <c r="B19">
        <f>SUM(B14:B18)</f>
        <v>997</v>
      </c>
      <c r="C19">
        <f>SUM(C14:C17)</f>
        <v>997</v>
      </c>
      <c r="D19" t="s">
        <v>5</v>
      </c>
      <c r="E19">
        <f>SUM(E14:E18)</f>
        <v>72.223992872074376</v>
      </c>
      <c r="F19" t="s">
        <v>39</v>
      </c>
    </row>
    <row r="20" spans="1:6" x14ac:dyDescent="0.35">
      <c r="D20" t="s">
        <v>40</v>
      </c>
      <c r="E20">
        <f>_xlfn.CHISQ.INV(0.99,2)</f>
        <v>9.2103403719761818</v>
      </c>
      <c r="F20" s="17"/>
    </row>
    <row r="22" spans="1:6" x14ac:dyDescent="0.35">
      <c r="A22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tabSelected="1" workbookViewId="0">
      <selection activeCell="E10" sqref="E10"/>
    </sheetView>
  </sheetViews>
  <sheetFormatPr defaultRowHeight="14.5" x14ac:dyDescent="0.35"/>
  <cols>
    <col min="1" max="1" width="7.26953125" customWidth="1"/>
    <col min="2" max="2" width="8.54296875" customWidth="1"/>
    <col min="3" max="3" width="10.26953125" bestFit="1" customWidth="1"/>
    <col min="4" max="4" width="16.1796875" bestFit="1" customWidth="1"/>
    <col min="5" max="5" width="19.7265625" bestFit="1" customWidth="1"/>
    <col min="6" max="6" width="12" bestFit="1" customWidth="1"/>
    <col min="7" max="7" width="15.7265625" bestFit="1" customWidth="1"/>
    <col min="8" max="8" width="9.54296875" customWidth="1"/>
  </cols>
  <sheetData>
    <row r="1" spans="1:7" x14ac:dyDescent="0.35">
      <c r="A1" t="s">
        <v>44</v>
      </c>
    </row>
    <row r="4" spans="1:7" x14ac:dyDescent="0.35">
      <c r="A4" s="13" t="s">
        <v>26</v>
      </c>
      <c r="B4" s="19"/>
      <c r="C4" s="13" t="s">
        <v>27</v>
      </c>
      <c r="D4" t="s">
        <v>41</v>
      </c>
      <c r="E4" t="s">
        <v>42</v>
      </c>
      <c r="F4" t="s">
        <v>31</v>
      </c>
      <c r="G4" t="s">
        <v>43</v>
      </c>
    </row>
    <row r="5" spans="1:7" x14ac:dyDescent="0.35">
      <c r="A5" s="4">
        <v>0</v>
      </c>
      <c r="B5" s="5">
        <v>20</v>
      </c>
      <c r="C5" s="6">
        <v>41</v>
      </c>
      <c r="D5">
        <f>(A5+B5)/2*C5</f>
        <v>410</v>
      </c>
      <c r="E5">
        <f>_xlfn.EXPON.DIST(B5,$E$13,1)-_xlfn.EXPON.DIST(A5,$E$13,1)</f>
        <v>0.41252106775599995</v>
      </c>
      <c r="F5">
        <f>E5*$C$12</f>
        <v>41.252106775599998</v>
      </c>
      <c r="G5">
        <f t="shared" ref="G5:G10" si="0">(C5-F5)^2/F5</f>
        <v>1.5407170995935951E-3</v>
      </c>
    </row>
    <row r="6" spans="1:7" x14ac:dyDescent="0.35">
      <c r="A6" s="7">
        <v>20</v>
      </c>
      <c r="B6" s="8">
        <v>40</v>
      </c>
      <c r="C6" s="9">
        <v>19</v>
      </c>
      <c r="D6">
        <f t="shared" ref="D6:D10" si="1">(A6+B6)/2*C6</f>
        <v>570</v>
      </c>
      <c r="E6">
        <f>_xlfn.EXPON.DIST(B6,$E$13,1)-_xlfn.EXPON.DIST(A6,$E$13,1)</f>
        <v>0.24234743641344969</v>
      </c>
      <c r="F6">
        <f t="shared" ref="F6:F10" si="2">E6*$C$12</f>
        <v>24.23474364134497</v>
      </c>
      <c r="G6">
        <f t="shared" si="0"/>
        <v>1.1307130537932448</v>
      </c>
    </row>
    <row r="7" spans="1:7" x14ac:dyDescent="0.35">
      <c r="A7" s="7">
        <v>40</v>
      </c>
      <c r="B7" s="8">
        <v>60</v>
      </c>
      <c r="C7" s="9">
        <v>16</v>
      </c>
      <c r="D7">
        <f t="shared" si="1"/>
        <v>800</v>
      </c>
      <c r="E7">
        <f>_xlfn.EXPON.DIST(B7,$E$13,1)-_xlfn.EXPON.DIST(A7,$E$13,1)</f>
        <v>0.1423740131762441</v>
      </c>
      <c r="F7">
        <f t="shared" si="2"/>
        <v>14.237401317624411</v>
      </c>
      <c r="G7">
        <f t="shared" si="0"/>
        <v>0.21821075671065956</v>
      </c>
    </row>
    <row r="8" spans="1:7" x14ac:dyDescent="0.35">
      <c r="A8" s="7">
        <v>60</v>
      </c>
      <c r="B8" s="8">
        <v>80</v>
      </c>
      <c r="C8" s="9">
        <v>13</v>
      </c>
      <c r="D8">
        <f t="shared" si="1"/>
        <v>910</v>
      </c>
      <c r="E8">
        <f>_xlfn.EXPON.DIST(B8,$E$13,1)-_xlfn.EXPON.DIST(A8,$E$13,1)</f>
        <v>8.3641733240073068E-2</v>
      </c>
      <c r="F8">
        <f t="shared" si="2"/>
        <v>8.3641733240073073</v>
      </c>
      <c r="G8">
        <f t="shared" si="0"/>
        <v>2.5693978516874028</v>
      </c>
    </row>
    <row r="9" spans="1:7" x14ac:dyDescent="0.35">
      <c r="A9" s="7">
        <v>80</v>
      </c>
      <c r="B9" s="8">
        <v>100</v>
      </c>
      <c r="C9" s="9">
        <v>7</v>
      </c>
      <c r="D9">
        <f t="shared" si="1"/>
        <v>630</v>
      </c>
      <c r="E9">
        <f>_xlfn.EXPON.DIST(B9,$E$13,1)-_xlfn.EXPON.DIST(A9,$E$13,1)</f>
        <v>4.9137756134915556E-2</v>
      </c>
      <c r="F9">
        <f t="shared" si="2"/>
        <v>4.9137756134915556</v>
      </c>
      <c r="G9">
        <f t="shared" si="0"/>
        <v>0.88574093186357805</v>
      </c>
    </row>
    <row r="10" spans="1:7" x14ac:dyDescent="0.35">
      <c r="A10" s="10">
        <v>100</v>
      </c>
      <c r="B10" s="11">
        <v>120</v>
      </c>
      <c r="C10" s="12">
        <v>4</v>
      </c>
      <c r="D10">
        <f t="shared" si="1"/>
        <v>440</v>
      </c>
      <c r="E10" s="20">
        <f>1-SUM(E5:E9)</f>
        <v>6.9977993279317641E-2</v>
      </c>
      <c r="F10">
        <f t="shared" si="2"/>
        <v>6.9977993279317641</v>
      </c>
      <c r="G10">
        <f t="shared" si="0"/>
        <v>1.2842324264254419</v>
      </c>
    </row>
    <row r="12" spans="1:7" x14ac:dyDescent="0.35">
      <c r="B12" s="17" t="s">
        <v>3</v>
      </c>
      <c r="C12">
        <f>SUM(C5:C10)</f>
        <v>100</v>
      </c>
      <c r="D12" s="17" t="s">
        <v>28</v>
      </c>
      <c r="E12">
        <f>SUM(D5:D10)/C12</f>
        <v>37.6</v>
      </c>
      <c r="F12" s="17" t="s">
        <v>24</v>
      </c>
      <c r="G12">
        <f>SUM(G5:G10)</f>
        <v>6.0898357375799206</v>
      </c>
    </row>
    <row r="13" spans="1:7" x14ac:dyDescent="0.35">
      <c r="D13" s="17" t="s">
        <v>29</v>
      </c>
      <c r="E13" s="22">
        <f>1/E12</f>
        <v>2.6595744680851064E-2</v>
      </c>
      <c r="F13" s="17" t="s">
        <v>30</v>
      </c>
      <c r="G13" s="23">
        <f>_xlfn.CHISQ.INV(0.95,4)</f>
        <v>9.4877290367811575</v>
      </c>
    </row>
    <row r="15" spans="1:7" x14ac:dyDescent="0.35">
      <c r="A15" t="s">
        <v>47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workbookViewId="0">
      <selection activeCell="B9" sqref="B9"/>
    </sheetView>
  </sheetViews>
  <sheetFormatPr defaultRowHeight="14.5" x14ac:dyDescent="0.35"/>
  <cols>
    <col min="1" max="1" width="10.54296875" customWidth="1"/>
    <col min="2" max="2" width="15.54296875" bestFit="1" customWidth="1"/>
    <col min="3" max="3" width="16.1796875" customWidth="1"/>
    <col min="4" max="4" width="19.54296875" bestFit="1" customWidth="1"/>
    <col min="5" max="5" width="14.453125" customWidth="1"/>
  </cols>
  <sheetData>
    <row r="1" spans="1:6" x14ac:dyDescent="0.35">
      <c r="C1" s="13" t="s">
        <v>19</v>
      </c>
    </row>
    <row r="2" spans="1:6" x14ac:dyDescent="0.35">
      <c r="A2" s="13" t="s">
        <v>10</v>
      </c>
      <c r="B2" t="s">
        <v>16</v>
      </c>
      <c r="C2" t="s">
        <v>15</v>
      </c>
      <c r="D2" t="s">
        <v>17</v>
      </c>
      <c r="E2" t="s">
        <v>18</v>
      </c>
      <c r="F2" s="14" t="s">
        <v>20</v>
      </c>
    </row>
    <row r="3" spans="1:6" x14ac:dyDescent="0.35">
      <c r="A3" t="s">
        <v>11</v>
      </c>
      <c r="B3" s="4">
        <v>20</v>
      </c>
      <c r="C3" s="5">
        <v>24</v>
      </c>
      <c r="D3" s="5">
        <v>80</v>
      </c>
      <c r="E3" s="6">
        <v>82</v>
      </c>
      <c r="F3">
        <f>SUM(B3:E3)</f>
        <v>206</v>
      </c>
    </row>
    <row r="4" spans="1:6" x14ac:dyDescent="0.35">
      <c r="A4" t="s">
        <v>12</v>
      </c>
      <c r="B4" s="7">
        <v>22</v>
      </c>
      <c r="C4" s="8">
        <v>38</v>
      </c>
      <c r="D4" s="8">
        <v>104</v>
      </c>
      <c r="E4" s="9">
        <v>125</v>
      </c>
      <c r="F4">
        <f t="shared" ref="F4:F6" si="0">SUM(B4:E4)</f>
        <v>289</v>
      </c>
    </row>
    <row r="5" spans="1:6" x14ac:dyDescent="0.35">
      <c r="A5" t="s">
        <v>13</v>
      </c>
      <c r="B5" s="7">
        <v>13</v>
      </c>
      <c r="C5" s="8">
        <v>28</v>
      </c>
      <c r="D5" s="8">
        <v>81</v>
      </c>
      <c r="E5" s="9">
        <v>113</v>
      </c>
      <c r="F5">
        <f t="shared" si="0"/>
        <v>235</v>
      </c>
    </row>
    <row r="6" spans="1:6" x14ac:dyDescent="0.35">
      <c r="A6" t="s">
        <v>14</v>
      </c>
      <c r="B6" s="10">
        <v>7</v>
      </c>
      <c r="C6" s="11">
        <v>18</v>
      </c>
      <c r="D6" s="11">
        <v>54</v>
      </c>
      <c r="E6" s="12">
        <v>92</v>
      </c>
      <c r="F6">
        <f t="shared" si="0"/>
        <v>171</v>
      </c>
    </row>
    <row r="7" spans="1:6" x14ac:dyDescent="0.35">
      <c r="A7" s="14" t="s">
        <v>20</v>
      </c>
      <c r="B7">
        <f>SUM(B3:B6)</f>
        <v>62</v>
      </c>
      <c r="C7">
        <f t="shared" ref="C7:F7" si="1">SUM(C3:C6)</f>
        <v>108</v>
      </c>
      <c r="D7">
        <f t="shared" si="1"/>
        <v>319</v>
      </c>
      <c r="E7">
        <f t="shared" si="1"/>
        <v>412</v>
      </c>
      <c r="F7">
        <f t="shared" si="1"/>
        <v>901</v>
      </c>
    </row>
    <row r="10" spans="1:6" x14ac:dyDescent="0.35">
      <c r="A10" t="s">
        <v>45</v>
      </c>
    </row>
    <row r="12" spans="1:6" x14ac:dyDescent="0.35">
      <c r="B12" s="15">
        <f>B$7*$F3/$F$7</f>
        <v>14.175360710321865</v>
      </c>
      <c r="C12" s="15">
        <f t="shared" ref="C12:E12" si="2">C$7*$F3/$F$7</f>
        <v>24.692563817980023</v>
      </c>
      <c r="D12" s="15">
        <f t="shared" si="2"/>
        <v>72.93451720310766</v>
      </c>
      <c r="E12" s="15">
        <f t="shared" si="2"/>
        <v>94.197558268590456</v>
      </c>
    </row>
    <row r="13" spans="1:6" x14ac:dyDescent="0.35">
      <c r="B13" s="15">
        <f t="shared" ref="B13:E13" si="3">B$7*$F4/$F$7</f>
        <v>19.886792452830189</v>
      </c>
      <c r="C13" s="15">
        <f t="shared" si="3"/>
        <v>34.641509433962263</v>
      </c>
      <c r="D13" s="15">
        <f t="shared" si="3"/>
        <v>102.32075471698113</v>
      </c>
      <c r="E13" s="15">
        <f t="shared" si="3"/>
        <v>132.15094339622641</v>
      </c>
    </row>
    <row r="14" spans="1:6" x14ac:dyDescent="0.35">
      <c r="B14" s="15">
        <f t="shared" ref="B14:E14" si="4">B$7*$F5/$F$7</f>
        <v>16.170921198668147</v>
      </c>
      <c r="C14" s="15">
        <f t="shared" si="4"/>
        <v>28.168701442841286</v>
      </c>
      <c r="D14" s="15">
        <f t="shared" si="4"/>
        <v>83.20199778024417</v>
      </c>
      <c r="E14" s="15">
        <f t="shared" si="4"/>
        <v>107.45837957824639</v>
      </c>
    </row>
    <row r="15" spans="1:6" x14ac:dyDescent="0.35">
      <c r="B15" s="15">
        <f t="shared" ref="B15:E15" si="5">B$7*$F6/$F$7</f>
        <v>11.766925638179801</v>
      </c>
      <c r="C15" s="15">
        <f t="shared" si="5"/>
        <v>20.497225305216425</v>
      </c>
      <c r="D15" s="15">
        <f t="shared" si="5"/>
        <v>60.542730299667035</v>
      </c>
      <c r="E15" s="15">
        <f t="shared" si="5"/>
        <v>78.193118756936741</v>
      </c>
    </row>
    <row r="17" spans="1:5" x14ac:dyDescent="0.35">
      <c r="A17" t="s">
        <v>48</v>
      </c>
    </row>
    <row r="19" spans="1:5" x14ac:dyDescent="0.35">
      <c r="B19" s="15">
        <f>(B3-B12)^2/B12</f>
        <v>2.3933375346250276</v>
      </c>
      <c r="C19" s="15">
        <f t="shared" ref="C19:E19" si="6">(C3-C12)^2/C12</f>
        <v>1.9424659403970469E-2</v>
      </c>
      <c r="D19" s="15">
        <f t="shared" si="6"/>
        <v>0.68446394200652261</v>
      </c>
      <c r="E19" s="15">
        <f t="shared" si="6"/>
        <v>1.5794510011759957</v>
      </c>
    </row>
    <row r="20" spans="1:5" x14ac:dyDescent="0.35">
      <c r="B20" s="15">
        <f t="shared" ref="B20:E20" si="7">(B4-B13)^2/B13</f>
        <v>0.22455336364612785</v>
      </c>
      <c r="C20" s="15">
        <f t="shared" si="7"/>
        <v>0.32560529452871328</v>
      </c>
      <c r="D20" s="15">
        <f t="shared" si="7"/>
        <v>2.7559068815910019E-2</v>
      </c>
      <c r="E20" s="15">
        <f t="shared" si="7"/>
        <v>0.38695139165759668</v>
      </c>
    </row>
    <row r="21" spans="1:5" x14ac:dyDescent="0.35">
      <c r="B21" s="15">
        <f t="shared" ref="B21:E21" si="8">(B5-B14)^2/B14</f>
        <v>0.621779125915916</v>
      </c>
      <c r="C21" s="15">
        <f t="shared" si="8"/>
        <v>1.0103474906176205E-3</v>
      </c>
      <c r="D21" s="15">
        <f t="shared" si="8"/>
        <v>5.8277377389507473E-2</v>
      </c>
      <c r="E21" s="15">
        <f t="shared" si="8"/>
        <v>0.28578094160107159</v>
      </c>
    </row>
    <row r="22" spans="1:5" x14ac:dyDescent="0.35">
      <c r="B22" s="15">
        <f t="shared" ref="B22:E22" si="9">(B6-B15)^2/B15</f>
        <v>1.9311399373686331</v>
      </c>
      <c r="C22" s="15">
        <f t="shared" si="9"/>
        <v>0.30424284907607502</v>
      </c>
      <c r="D22" s="15">
        <f t="shared" si="9"/>
        <v>0.70705961826132768</v>
      </c>
      <c r="E22" s="15">
        <f t="shared" si="9"/>
        <v>2.4379379245969863</v>
      </c>
    </row>
    <row r="23" spans="1:5" x14ac:dyDescent="0.35">
      <c r="A23" t="s">
        <v>5</v>
      </c>
      <c r="C23" s="16">
        <f>SUM(B19:E22)</f>
        <v>11.988574377559999</v>
      </c>
    </row>
    <row r="25" spans="1:5" x14ac:dyDescent="0.35">
      <c r="A25" t="s">
        <v>46</v>
      </c>
    </row>
    <row r="27" spans="1:5" x14ac:dyDescent="0.35">
      <c r="A27" t="s">
        <v>21</v>
      </c>
      <c r="C27" s="16">
        <f>_xlfn.CHISQ.INV(0.95,9)</f>
        <v>16.918977604620448</v>
      </c>
    </row>
    <row r="29" spans="1:5" x14ac:dyDescent="0.35">
      <c r="A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</vt:lpstr>
      <vt:lpstr>Poisson example</vt:lpstr>
      <vt:lpstr>continuous example</vt:lpstr>
      <vt:lpstr>independence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</dc:creator>
  <cp:lastModifiedBy>adam ilyas</cp:lastModifiedBy>
  <dcterms:created xsi:type="dcterms:W3CDTF">2014-03-19T16:53:42Z</dcterms:created>
  <dcterms:modified xsi:type="dcterms:W3CDTF">2018-03-13T06:23:35Z</dcterms:modified>
</cp:coreProperties>
</file>