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0C2CB8C6-8B40-4B78-B3DF-E3AED993F44D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Documentation" sheetId="12" r:id="rId1"/>
    <sheet name="Product Lookup" sheetId="10" r:id="rId2"/>
    <sheet name="Order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0" l="1"/>
  <c r="I10" i="10" s="1"/>
  <c r="I6" i="10"/>
  <c r="C15" i="10"/>
  <c r="C16" i="10"/>
  <c r="C17" i="10"/>
  <c r="C14" i="10"/>
  <c r="B15" i="10"/>
  <c r="O17" i="7"/>
  <c r="O18" i="7"/>
  <c r="O19" i="7"/>
  <c r="O20" i="7"/>
  <c r="O21" i="7"/>
  <c r="O22" i="7"/>
  <c r="O23" i="7"/>
  <c r="O16" i="7"/>
  <c r="C12" i="7"/>
  <c r="D12" i="7"/>
  <c r="E12" i="7"/>
  <c r="F12" i="7"/>
  <c r="G12" i="7"/>
  <c r="H12" i="7"/>
  <c r="I12" i="7"/>
  <c r="J12" i="7"/>
  <c r="K12" i="7"/>
  <c r="L12" i="7"/>
  <c r="M12" i="7"/>
  <c r="N12" i="7"/>
  <c r="B12" i="7"/>
  <c r="P7" i="7"/>
  <c r="P8" i="7"/>
  <c r="P9" i="7"/>
  <c r="P10" i="7"/>
  <c r="P6" i="7"/>
  <c r="O7" i="7"/>
  <c r="O8" i="7"/>
  <c r="O9" i="7"/>
  <c r="O10" i="7"/>
  <c r="O6" i="7"/>
  <c r="A2" i="7"/>
  <c r="B16" i="10" l="1"/>
  <c r="C10" i="7" l="1"/>
  <c r="B10" i="7"/>
  <c r="D10" i="7" l="1"/>
  <c r="E10" i="7" l="1"/>
  <c r="F10" i="7" l="1"/>
  <c r="G10" i="7" l="1"/>
  <c r="H10" i="7" l="1"/>
  <c r="I10" i="7" l="1"/>
  <c r="J10" i="7" l="1"/>
  <c r="K10" i="7" l="1"/>
  <c r="L10" i="7" l="1"/>
  <c r="M10" i="7"/>
  <c r="D17" i="10" l="1"/>
  <c r="D15" i="10"/>
  <c r="D14" i="10"/>
  <c r="B17" i="10"/>
  <c r="B14" i="10"/>
  <c r="D16" i="10" l="1"/>
  <c r="A2" i="10" l="1"/>
  <c r="I8" i="10" l="1"/>
  <c r="I7" i="10" l="1"/>
  <c r="P22" i="7" l="1"/>
  <c r="P21" i="7"/>
  <c r="P20" i="7"/>
  <c r="P19" i="7"/>
  <c r="P18" i="7"/>
  <c r="P17" i="7"/>
  <c r="P16" i="7"/>
  <c r="N21" i="7"/>
  <c r="N20" i="7"/>
  <c r="N19" i="7"/>
  <c r="N18" i="7"/>
  <c r="N17" i="7"/>
  <c r="N22" i="7"/>
  <c r="N16" i="7"/>
  <c r="M25" i="7"/>
  <c r="E25" i="7"/>
  <c r="F25" i="7"/>
  <c r="I25" i="7"/>
  <c r="L25" i="7"/>
  <c r="H25" i="7"/>
  <c r="D25" i="7"/>
  <c r="J25" i="7"/>
  <c r="K25" i="7"/>
  <c r="G25" i="7"/>
  <c r="C25" i="7"/>
  <c r="B25" i="7"/>
  <c r="C23" i="7"/>
  <c r="G23" i="7"/>
  <c r="K23" i="7"/>
  <c r="D23" i="7"/>
  <c r="H23" i="7"/>
  <c r="L23" i="7"/>
  <c r="J23" i="7"/>
  <c r="F23" i="7"/>
  <c r="E23" i="7"/>
  <c r="I23" i="7"/>
  <c r="M23" i="7"/>
  <c r="B23" i="7"/>
  <c r="P23" i="7" l="1"/>
  <c r="N23" i="7"/>
  <c r="N25" i="7"/>
  <c r="N9" i="7"/>
  <c r="N8" i="7"/>
  <c r="N6" i="7" l="1"/>
  <c r="N7" i="7" l="1"/>
  <c r="N10" i="7" l="1"/>
</calcChain>
</file>

<file path=xl/sharedStrings.xml><?xml version="1.0" encoding="utf-8"?>
<sst xmlns="http://schemas.openxmlformats.org/spreadsheetml/2006/main" count="102" uniqueCount="55">
  <si>
    <t>Author:</t>
  </si>
  <si>
    <t>Adam Kistler</t>
  </si>
  <si>
    <t>Note: Do not edit this sheet. If your name does not appear in cell B6, please download a new copy of the file from the SAM website.</t>
  </si>
  <si>
    <t>PERFORMING CALCULATIONS WITH FORMULAS AND FUNCTIONS</t>
  </si>
  <si>
    <t>Transaction Growth</t>
  </si>
  <si>
    <t>Orders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</si>
  <si>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</si>
  <si>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</si>
  <si>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</si>
  <si>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</si>
  <si>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</si>
  <si>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</si>
  <si>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</si>
  <si>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</si>
  <si>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</si>
  <si>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</si>
  <si>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</si>
  <si>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</si>
  <si>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</si>
  <si>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 Orders</t>
  </si>
  <si>
    <t>Average Monthly Fulfillment</t>
  </si>
  <si>
    <t>Most Ordered</t>
  </si>
  <si>
    <t>Least Ordered</t>
  </si>
  <si>
    <t>Components</t>
  </si>
  <si>
    <t>Average Monthly Inventory</t>
  </si>
  <si>
    <t># of Components</t>
  </si>
  <si>
    <t>Net Weight (oz.)</t>
  </si>
  <si>
    <t>Shipping Weight (lbs.)</t>
  </si>
  <si>
    <t>Packing Weight (oz.)</t>
  </si>
  <si>
    <t>Packaging</t>
  </si>
  <si>
    <t>Overweight?</t>
  </si>
  <si>
    <t>Peak Inventory</t>
  </si>
  <si>
    <t>Lowest Stock</t>
  </si>
  <si>
    <t>Inventory Tracker</t>
  </si>
  <si>
    <t>Total Inventory</t>
  </si>
  <si>
    <t>Product Information Lookup</t>
  </si>
  <si>
    <t>Boxed Set</t>
  </si>
  <si>
    <t>You've Got Style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</si>
  <si>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3: SAM Project 1b</t>
    </r>
  </si>
  <si>
    <t>Shirt/Blouse</t>
  </si>
  <si>
    <t>Accessories</t>
  </si>
  <si>
    <t>Pants/Shorts</t>
  </si>
  <si>
    <t>Dress/Skirt</t>
  </si>
  <si>
    <t>Sweater/Vest</t>
  </si>
  <si>
    <t>Socks</t>
  </si>
  <si>
    <t>Underwear</t>
  </si>
  <si>
    <t>Clothing Set Information</t>
  </si>
  <si>
    <t>Clothing Set Configurations</t>
  </si>
  <si>
    <t>High Society</t>
  </si>
  <si>
    <t>Retro Fit</t>
  </si>
  <si>
    <t>Bizzy Caz</t>
  </si>
  <si>
    <t>Weekend Wanderer</t>
  </si>
  <si>
    <t>Item Counts</t>
  </si>
  <si>
    <t>Item Count</t>
  </si>
  <si>
    <t>Clothing Set Components, Item Counts, &amp; Avg 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</si>
</sst>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7"/>
      <name val="Century Gothic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10">
    <xf numFmtId="0" fontId="0" fillId="0" borderId="0"/>
    <xf numFmtId="0" fontId="1" fillId="0" borderId="0"/>
    <xf numFmtId="0" fontId="3" fillId="2" borderId="0">
      <alignment vertical="top" wrapText="1"/>
    </xf>
    <xf numFmtId="0" fontId="5" fillId="2" borderId="0">
      <alignment vertical="top" wrapText="1"/>
    </xf>
    <xf numFmtId="0" fontId="3" fillId="2" borderId="0">
      <alignment vertical="top" wrapText="1"/>
    </xf>
    <xf numFmtId="0" fontId="9" fillId="4" borderId="1" applyNumberFormat="0" applyProtection="0">
      <alignment horizontal="center" vertical="center"/>
    </xf>
    <xf numFmtId="0" fontId="10" fillId="5" borderId="2" applyNumberFormat="0" applyProtection="0">
      <alignment horizontal="center" vertical="center"/>
    </xf>
    <xf numFmtId="0" fontId="11" fillId="5" borderId="1" applyNumberFormat="0" applyProtection="0">
      <alignment horizontal="center" vertical="center"/>
    </xf>
    <xf numFmtId="0" fontId="12" fillId="6" borderId="0" applyNumberFormat="0" applyBorder="0" applyAlignment="0" applyProtection="0"/>
    <xf numFmtId="0" fontId="12" fillId="7" borderId="0" applyNumberFormat="0" applyBorder="0" applyAlignment="0" applyProtection="0"/>
  </cellStyleXfs>
  <cellXfs count="46">
    <xf numFmtId="0" fontId="0" fillId="0" borderId="0" xfId="0"/>
    <xf numFmtId="0" fontId="2" fillId="2" borderId="0" xfId="1" applyFont="1" applyFill="1" applyBorder="1" applyAlignment="1">
      <alignment horizontal="left"/>
    </xf>
    <xf numFmtId="0" fontId="1" fillId="0" borderId="0" xfId="1" applyFill="1"/>
    <xf numFmtId="0" fontId="1" fillId="0" borderId="0" xfId="1" applyFill="1" applyAlignment="1">
      <alignment wrapText="1"/>
    </xf>
    <xf numFmtId="0" fontId="2" fillId="2" borderId="0" xfId="1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10" borderId="0" xfId="0" applyFill="1" applyAlignment="1">
      <alignment vertical="top" wrapText="1"/>
    </xf>
    <xf numFmtId="0" fontId="0" fillId="10" borderId="0" xfId="0" applyFill="1" applyBorder="1" applyAlignment="1">
      <alignment horizontal="left" vertical="top" wrapText="1"/>
    </xf>
    <xf numFmtId="0" fontId="0" fillId="0" borderId="0" xfId="0" applyFill="1"/>
    <xf numFmtId="0" fontId="0" fillId="9" borderId="0" xfId="0" applyFill="1" applyAlignment="1">
      <alignment vertical="top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top" wrapText="1"/>
    </xf>
    <xf numFmtId="0" fontId="12" fillId="6" borderId="0" xfId="8" applyAlignment="1">
      <alignment vertical="top" wrapText="1"/>
    </xf>
    <xf numFmtId="0" fontId="12" fillId="7" borderId="0" xfId="9" applyAlignment="1">
      <alignment wrapText="1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5" borderId="2" xfId="6" applyAlignment="1">
      <alignment horizontal="center" vertical="center"/>
    </xf>
    <xf numFmtId="22" fontId="0" fillId="0" borderId="0" xfId="0" applyNumberFormat="1" applyAlignment="1">
      <alignment vertical="top" wrapText="1"/>
    </xf>
    <xf numFmtId="0" fontId="2" fillId="2" borderId="3" xfId="1" applyFont="1" applyFill="1" applyBorder="1" applyAlignment="1">
      <alignment horizontal="left"/>
    </xf>
    <xf numFmtId="0" fontId="3" fillId="2" borderId="0" xfId="2" applyBorder="1" applyAlignment="1">
      <alignment horizontal="left" vertical="top" wrapText="1"/>
    </xf>
    <xf numFmtId="0" fontId="2" fillId="2" borderId="3" xfId="1" applyFont="1" applyFill="1" applyBorder="1" applyAlignment="1">
      <alignment horizontal="left" wrapText="1"/>
    </xf>
    <xf numFmtId="0" fontId="5" fillId="2" borderId="0" xfId="3" applyBorder="1" applyAlignment="1">
      <alignment horizontal="left" vertical="top" wrapText="1"/>
    </xf>
    <xf numFmtId="0" fontId="6" fillId="2" borderId="3" xfId="1" applyFont="1" applyFill="1" applyBorder="1" applyAlignment="1">
      <alignment horizontal="left" wrapText="1"/>
    </xf>
    <xf numFmtId="0" fontId="3" fillId="2" borderId="0" xfId="4" applyBorder="1" applyAlignment="1">
      <alignment horizontal="left" vertical="top" wrapText="1"/>
    </xf>
    <xf numFmtId="0" fontId="7" fillId="3" borderId="4" xfId="1" applyFont="1" applyFill="1" applyBorder="1" applyAlignment="1">
      <alignment horizontal="left"/>
    </xf>
    <xf numFmtId="0" fontId="0" fillId="13" borderId="0" xfId="0" applyFill="1" applyAlignment="1">
      <alignment horizontal="center" vertical="center" wrapText="1"/>
    </xf>
    <xf numFmtId="0" fontId="0" fillId="13" borderId="0" xfId="0" applyFill="1" applyAlignment="1">
      <alignment horizontal="left" vertical="top" wrapText="1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top" wrapText="1"/>
    </xf>
    <xf numFmtId="0" fontId="0" fillId="13" borderId="0" xfId="0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13" fillId="12" borderId="0" xfId="3" applyFont="1" applyFill="1" applyAlignment="1">
      <alignment horizontal="center" vertical="top" wrapText="1"/>
    </xf>
    <xf numFmtId="0" fontId="0" fillId="13" borderId="0" xfId="0" applyFill="1" applyAlignment="1">
      <alignment horizontal="center" vertical="top" wrapText="1"/>
    </xf>
    <xf numFmtId="0" fontId="12" fillId="6" borderId="0" xfId="8" applyAlignment="1">
      <alignment vertical="top" wrapText="1"/>
    </xf>
    <xf numFmtId="0" fontId="9" fillId="4" borderId="1" xfId="5">
      <alignment horizontal="center" vertical="center"/>
    </xf>
    <xf numFmtId="0" fontId="10" fillId="5" borderId="2" xfId="6">
      <alignment horizontal="center" vertical="center"/>
    </xf>
    <xf numFmtId="0" fontId="11" fillId="5" borderId="1" xfId="7">
      <alignment horizontal="center" vertical="center"/>
    </xf>
  </cellXfs>
  <cellStyles count="10">
    <cellStyle name="Accent2" xfId="8" builtinId="33"/>
    <cellStyle name="Accent6" xfId="9" builtinId="49"/>
    <cellStyle name="Calculation" xfId="7" builtinId="22" customBuiltin="1"/>
    <cellStyle name="Input" xfId="5" builtinId="20" customBuiltin="1"/>
    <cellStyle name="Normal" xfId="0" builtinId="0"/>
    <cellStyle name="Normal 2 2" xfId="1" xr:uid="{00000000-0005-0000-0000-000005000000}"/>
    <cellStyle name="Output" xfId="6" builtinId="21" customBuiltin="1"/>
    <cellStyle name="Project Header" xfId="2" xr:uid="{00000000-0005-0000-0000-000007000000}"/>
    <cellStyle name="Student Name" xfId="3" xr:uid="{00000000-0005-0000-0000-000008000000}"/>
    <cellStyle name="Submission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8671875" defaultRowHeight="13.2" x14ac:dyDescent="0.25"/>
  <cols>
    <col min="1" max="1" width="21.33203125" style="2" customWidth="1"/>
    <col min="2" max="2" width="76.5546875" style="2" customWidth="1"/>
    <col min="3" max="3" width="5" style="2" customWidth="1"/>
    <col min="4" max="16384" width="8.88671875" style="2"/>
  </cols>
  <sheetData>
    <row r="1" spans="1:3" ht="32.25" customHeight="1" x14ac:dyDescent="0.25">
      <c r="A1" s="1"/>
      <c r="B1" s="1"/>
      <c r="C1" s="24"/>
    </row>
    <row r="2" spans="1:3" s="3" customFormat="1" ht="18" customHeight="1" x14ac:dyDescent="0.25">
      <c r="A2" s="1"/>
      <c r="B2" s="25" t="s">
        <v>38</v>
      </c>
      <c r="C2" s="26"/>
    </row>
    <row r="3" spans="1:3" s="3" customFormat="1" ht="36.6" x14ac:dyDescent="0.25">
      <c r="A3" s="1"/>
      <c r="B3" s="27" t="s">
        <v>37</v>
      </c>
      <c r="C3" s="28"/>
    </row>
    <row r="4" spans="1:3" ht="13.8" x14ac:dyDescent="0.25">
      <c r="A4" s="1"/>
      <c r="B4" s="29" t="s">
        <v>3</v>
      </c>
      <c r="C4" s="24"/>
    </row>
    <row r="5" spans="1:3" ht="15.75" customHeight="1" x14ac:dyDescent="0.25">
      <c r="A5" s="1"/>
      <c r="B5" s="1"/>
      <c r="C5" s="24"/>
    </row>
    <row r="6" spans="1:3" x14ac:dyDescent="0.25">
      <c r="A6" s="4" t="s">
        <v>0</v>
      </c>
      <c r="B6" s="30" t="s">
        <v>1</v>
      </c>
      <c r="C6" s="24"/>
    </row>
    <row r="7" spans="1:3" x14ac:dyDescent="0.25">
      <c r="A7" s="1"/>
      <c r="B7" s="1"/>
      <c r="C7" s="24"/>
    </row>
    <row r="8" spans="1:3" x14ac:dyDescent="0.25">
      <c r="A8" s="36" t="s">
        <v>2</v>
      </c>
      <c r="B8" s="36"/>
      <c r="C8" s="37"/>
    </row>
    <row r="9" spans="1:3" x14ac:dyDescent="0.25">
      <c r="A9" s="36"/>
      <c r="B9" s="36"/>
      <c r="C9" s="37"/>
    </row>
    <row r="10" spans="1:3" ht="13.8" thickBot="1" x14ac:dyDescent="0.3">
      <c r="A10" s="38"/>
      <c r="B10" s="38"/>
      <c r="C10" s="39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1eb66ff2-7f77-459d-ac8a-924486628555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showGridLines="0" tabSelected="1" workbookViewId="0">
      <selection activeCell="I9" sqref="I9"/>
    </sheetView>
  </sheetViews>
  <sheetFormatPr defaultRowHeight="14.4" x14ac:dyDescent="0.3"/>
  <cols>
    <col min="1" max="1" width="22.33203125" style="6" customWidth="1"/>
    <col min="2" max="3" width="18.6640625" customWidth="1"/>
    <col min="4" max="4" width="19.6640625" customWidth="1"/>
    <col min="5" max="5" width="19.88671875" customWidth="1"/>
    <col min="6" max="6" width="18.6640625" customWidth="1"/>
    <col min="7" max="7" width="3.44140625" customWidth="1"/>
    <col min="8" max="9" width="21.6640625" customWidth="1"/>
    <col min="10" max="10" width="7.6640625" customWidth="1"/>
    <col min="11" max="11" width="19" customWidth="1"/>
    <col min="12" max="12" width="7.6640625" customWidth="1"/>
    <col min="13" max="13" width="15" customWidth="1"/>
    <col min="14" max="14" width="7.6640625" customWidth="1"/>
  </cols>
  <sheetData>
    <row r="1" spans="1:14" ht="34.5" customHeight="1" x14ac:dyDescent="0.3">
      <c r="A1" s="40" t="s">
        <v>37</v>
      </c>
      <c r="B1" s="40"/>
      <c r="C1" s="40"/>
      <c r="D1" s="40"/>
      <c r="E1" s="40"/>
      <c r="F1" s="40"/>
      <c r="G1" s="40"/>
      <c r="H1" s="40"/>
      <c r="I1" s="40"/>
    </row>
    <row r="2" spans="1:14" x14ac:dyDescent="0.3">
      <c r="A2" s="23">
        <f ca="1">NOW()</f>
        <v>43715.501785069442</v>
      </c>
      <c r="M2" s="10"/>
      <c r="N2" s="10"/>
    </row>
    <row r="3" spans="1:14" ht="15" customHeight="1" x14ac:dyDescent="0.3"/>
    <row r="4" spans="1:14" ht="15" customHeight="1" x14ac:dyDescent="0.3">
      <c r="A4" s="41" t="s">
        <v>54</v>
      </c>
      <c r="B4" s="41"/>
      <c r="C4" s="41"/>
      <c r="E4" s="41" t="s">
        <v>29</v>
      </c>
      <c r="F4" s="41"/>
      <c r="H4" s="42" t="s">
        <v>35</v>
      </c>
      <c r="I4" s="42"/>
    </row>
    <row r="5" spans="1:14" ht="15" customHeight="1" x14ac:dyDescent="0.3">
      <c r="A5" s="12" t="s">
        <v>39</v>
      </c>
      <c r="B5" s="20">
        <v>4</v>
      </c>
      <c r="C5" s="20">
        <v>160</v>
      </c>
      <c r="E5" s="12" t="s">
        <v>28</v>
      </c>
      <c r="F5" s="20">
        <v>32.000000000000028</v>
      </c>
      <c r="H5" s="12" t="s">
        <v>36</v>
      </c>
      <c r="I5" s="43" t="s">
        <v>49</v>
      </c>
    </row>
    <row r="6" spans="1:14" x14ac:dyDescent="0.3">
      <c r="A6" s="13" t="s">
        <v>41</v>
      </c>
      <c r="B6" s="21">
        <v>3</v>
      </c>
      <c r="C6" s="21">
        <v>192</v>
      </c>
      <c r="H6" s="13" t="s">
        <v>53</v>
      </c>
      <c r="I6" s="44">
        <f>VLOOKUP($I$5,$A$14:$D$17,2,FALSE)</f>
        <v>16</v>
      </c>
    </row>
    <row r="7" spans="1:14" x14ac:dyDescent="0.3">
      <c r="A7" s="12" t="s">
        <v>42</v>
      </c>
      <c r="B7" s="20">
        <v>2</v>
      </c>
      <c r="C7" s="20">
        <v>96</v>
      </c>
      <c r="H7" s="12" t="s">
        <v>25</v>
      </c>
      <c r="I7" s="44">
        <f>VLOOKUP($I$5,$A$14:$D$17,3,FALSE)</f>
        <v>5</v>
      </c>
    </row>
    <row r="8" spans="1:14" x14ac:dyDescent="0.3">
      <c r="A8" s="13" t="s">
        <v>43</v>
      </c>
      <c r="B8" s="21">
        <v>2</v>
      </c>
      <c r="C8" s="21">
        <v>116</v>
      </c>
      <c r="H8" s="13" t="s">
        <v>26</v>
      </c>
      <c r="I8" s="44">
        <f>VLOOKUP($I$5,$A$14:$D$17,4,FALSE)</f>
        <v>604</v>
      </c>
    </row>
    <row r="9" spans="1:14" x14ac:dyDescent="0.3">
      <c r="A9" s="12" t="s">
        <v>44</v>
      </c>
      <c r="B9" s="20">
        <v>5</v>
      </c>
      <c r="C9" s="20">
        <v>40</v>
      </c>
      <c r="H9" s="12" t="s">
        <v>27</v>
      </c>
      <c r="I9" s="45">
        <f>(I8+F5)/16</f>
        <v>39.75</v>
      </c>
    </row>
    <row r="10" spans="1:14" x14ac:dyDescent="0.3">
      <c r="A10" s="13" t="s">
        <v>45</v>
      </c>
      <c r="B10" s="21">
        <v>4</v>
      </c>
      <c r="C10" s="21">
        <v>48</v>
      </c>
      <c r="H10" s="13" t="s">
        <v>30</v>
      </c>
      <c r="I10" s="22" t="str">
        <f>IF(I9&gt;40,"Yes","No")</f>
        <v>No</v>
      </c>
    </row>
    <row r="11" spans="1:14" x14ac:dyDescent="0.3">
      <c r="A11" s="12" t="s">
        <v>40</v>
      </c>
      <c r="B11" s="20">
        <v>5</v>
      </c>
      <c r="C11" s="20">
        <v>40</v>
      </c>
    </row>
    <row r="13" spans="1:14" x14ac:dyDescent="0.3">
      <c r="A13" s="31" t="s">
        <v>46</v>
      </c>
      <c r="B13" s="31" t="s">
        <v>52</v>
      </c>
      <c r="C13" s="31" t="s">
        <v>25</v>
      </c>
      <c r="D13" s="31" t="s">
        <v>26</v>
      </c>
    </row>
    <row r="14" spans="1:14" x14ac:dyDescent="0.3">
      <c r="A14" s="9" t="s">
        <v>50</v>
      </c>
      <c r="B14" s="15">
        <f>B5+B6+B9</f>
        <v>12</v>
      </c>
      <c r="C14" s="20">
        <f>COUNTA(B20:F20)</f>
        <v>3</v>
      </c>
      <c r="D14" s="20">
        <f>SUM(C5,C6,C9)</f>
        <v>392</v>
      </c>
    </row>
    <row r="15" spans="1:14" x14ac:dyDescent="0.3">
      <c r="A15" s="11" t="s">
        <v>48</v>
      </c>
      <c r="B15" s="14">
        <f>SUM(B7+B11)</f>
        <v>7</v>
      </c>
      <c r="C15" s="20">
        <f t="shared" ref="C15:C17" si="0">COUNTA(B21:F21)</f>
        <v>2</v>
      </c>
      <c r="D15" s="21">
        <f>SUM(C7,C11)</f>
        <v>136</v>
      </c>
    </row>
    <row r="16" spans="1:14" x14ac:dyDescent="0.3">
      <c r="A16" s="9" t="s">
        <v>49</v>
      </c>
      <c r="B16" s="15">
        <f>SUM(B5,B6,B7,B8,B11)</f>
        <v>16</v>
      </c>
      <c r="C16" s="20">
        <f t="shared" si="0"/>
        <v>5</v>
      </c>
      <c r="D16" s="20">
        <f>SUM(C5,C6,C7,C8,C11)</f>
        <v>604</v>
      </c>
    </row>
    <row r="17" spans="1:6" x14ac:dyDescent="0.3">
      <c r="A17" s="11" t="s">
        <v>51</v>
      </c>
      <c r="B17" s="14">
        <f>B5+B6+B9+B10</f>
        <v>16</v>
      </c>
      <c r="C17" s="20">
        <f t="shared" si="0"/>
        <v>4</v>
      </c>
      <c r="D17" s="21">
        <f>SUM(C5,C6,C9,C10)</f>
        <v>440</v>
      </c>
    </row>
    <row r="18" spans="1:6" x14ac:dyDescent="0.3">
      <c r="E18" s="6"/>
    </row>
    <row r="19" spans="1:6" x14ac:dyDescent="0.3">
      <c r="A19" s="41" t="s">
        <v>47</v>
      </c>
      <c r="B19" s="41"/>
      <c r="C19" s="41"/>
      <c r="D19" s="41"/>
      <c r="E19" s="41"/>
      <c r="F19" s="41"/>
    </row>
    <row r="20" spans="1:6" x14ac:dyDescent="0.3">
      <c r="A20" s="9" t="s">
        <v>50</v>
      </c>
      <c r="B20" s="15" t="s">
        <v>39</v>
      </c>
      <c r="C20" s="15" t="s">
        <v>41</v>
      </c>
      <c r="D20" s="15" t="s">
        <v>44</v>
      </c>
      <c r="E20" s="15"/>
      <c r="F20" s="15"/>
    </row>
    <row r="21" spans="1:6" x14ac:dyDescent="0.3">
      <c r="A21" s="11" t="s">
        <v>48</v>
      </c>
      <c r="B21" s="14" t="s">
        <v>42</v>
      </c>
      <c r="C21" s="14" t="s">
        <v>40</v>
      </c>
      <c r="D21" s="14"/>
      <c r="E21" s="14"/>
      <c r="F21" s="14"/>
    </row>
    <row r="22" spans="1:6" x14ac:dyDescent="0.3">
      <c r="A22" s="9" t="s">
        <v>49</v>
      </c>
      <c r="B22" s="15" t="s">
        <v>39</v>
      </c>
      <c r="C22" s="15" t="s">
        <v>41</v>
      </c>
      <c r="D22" s="15" t="s">
        <v>42</v>
      </c>
      <c r="E22" s="15" t="s">
        <v>43</v>
      </c>
      <c r="F22" s="15" t="s">
        <v>40</v>
      </c>
    </row>
    <row r="23" spans="1:6" x14ac:dyDescent="0.3">
      <c r="A23" s="11" t="s">
        <v>51</v>
      </c>
      <c r="B23" s="14" t="s">
        <v>39</v>
      </c>
      <c r="C23" s="14" t="s">
        <v>41</v>
      </c>
      <c r="D23" s="14" t="s">
        <v>44</v>
      </c>
      <c r="E23" s="14" t="s">
        <v>45</v>
      </c>
      <c r="F23" s="14"/>
    </row>
  </sheetData>
  <mergeCells count="5">
    <mergeCell ref="A1:I1"/>
    <mergeCell ref="A19:F19"/>
    <mergeCell ref="H4:I4"/>
    <mergeCell ref="E4:F4"/>
    <mergeCell ref="A4:C4"/>
  </mergeCells>
  <dataValidations count="1">
    <dataValidation allowBlank="1" error="pavI8MeUFtEyxX2I4tky1eb66ff2-7f77-459d-ac8a-924486628555" sqref="A1:N23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showGridLines="0" workbookViewId="0">
      <selection activeCell="O16" sqref="O16:O23"/>
    </sheetView>
  </sheetViews>
  <sheetFormatPr defaultRowHeight="14.4" x14ac:dyDescent="0.3"/>
  <cols>
    <col min="1" max="1" width="20.33203125" style="6" customWidth="1"/>
    <col min="2" max="14" width="8.6640625" customWidth="1"/>
    <col min="15" max="15" width="14.33203125" style="7" customWidth="1"/>
    <col min="16" max="16" width="14" customWidth="1"/>
    <col min="17" max="17" width="26.6640625" customWidth="1"/>
  </cols>
  <sheetData>
    <row r="1" spans="1:17" ht="34.5" customHeight="1" x14ac:dyDescent="0.3">
      <c r="A1" s="40" t="s">
        <v>37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x14ac:dyDescent="0.3">
      <c r="A2" s="17">
        <f ca="1">NOW()</f>
        <v>43715.501785069442</v>
      </c>
      <c r="M2" s="10"/>
      <c r="N2" s="10"/>
    </row>
    <row r="4" spans="1:17" x14ac:dyDescent="0.3">
      <c r="A4" s="18" t="s">
        <v>4</v>
      </c>
    </row>
    <row r="5" spans="1:17" x14ac:dyDescent="0.3">
      <c r="A5" s="32" t="s">
        <v>5</v>
      </c>
      <c r="B5" s="33" t="s">
        <v>6</v>
      </c>
      <c r="C5" s="33" t="s">
        <v>7</v>
      </c>
      <c r="D5" s="33" t="s">
        <v>8</v>
      </c>
      <c r="E5" s="33" t="s">
        <v>9</v>
      </c>
      <c r="F5" s="33" t="s">
        <v>10</v>
      </c>
      <c r="G5" s="33" t="s">
        <v>11</v>
      </c>
      <c r="H5" s="33" t="s">
        <v>12</v>
      </c>
      <c r="I5" s="33" t="s">
        <v>13</v>
      </c>
      <c r="J5" s="33" t="s">
        <v>14</v>
      </c>
      <c r="K5" s="33" t="s">
        <v>15</v>
      </c>
      <c r="L5" s="33" t="s">
        <v>16</v>
      </c>
      <c r="M5" s="33" t="s">
        <v>17</v>
      </c>
      <c r="N5" s="34" t="s">
        <v>18</v>
      </c>
      <c r="O5" s="33" t="s">
        <v>21</v>
      </c>
      <c r="P5" s="33" t="s">
        <v>22</v>
      </c>
    </row>
    <row r="6" spans="1:17" x14ac:dyDescent="0.3">
      <c r="A6" s="8" t="s">
        <v>50</v>
      </c>
      <c r="B6" s="15">
        <v>24</v>
      </c>
      <c r="C6" s="15">
        <v>387</v>
      </c>
      <c r="D6" s="15">
        <v>451</v>
      </c>
      <c r="E6" s="15">
        <v>558</v>
      </c>
      <c r="F6" s="15">
        <v>1057</v>
      </c>
      <c r="G6" s="15">
        <v>1479</v>
      </c>
      <c r="H6" s="15">
        <v>1909</v>
      </c>
      <c r="I6" s="15">
        <v>2146</v>
      </c>
      <c r="J6" s="15">
        <v>1793</v>
      </c>
      <c r="K6" s="15">
        <v>964</v>
      </c>
      <c r="L6" s="15">
        <v>1142</v>
      </c>
      <c r="M6" s="15">
        <v>832</v>
      </c>
      <c r="N6" s="15">
        <f>SUM(B6:M6)</f>
        <v>12742</v>
      </c>
      <c r="O6" s="15">
        <f>MAX(B6:M6)</f>
        <v>2146</v>
      </c>
      <c r="P6" s="15">
        <f>MIN(B6:M6)</f>
        <v>24</v>
      </c>
    </row>
    <row r="7" spans="1:17" x14ac:dyDescent="0.3">
      <c r="A7" s="11" t="s">
        <v>48</v>
      </c>
      <c r="B7" s="14">
        <v>260</v>
      </c>
      <c r="C7" s="14">
        <v>652</v>
      </c>
      <c r="D7" s="14">
        <v>462</v>
      </c>
      <c r="E7" s="14">
        <v>373</v>
      </c>
      <c r="F7" s="14">
        <v>237</v>
      </c>
      <c r="G7" s="14">
        <v>390</v>
      </c>
      <c r="H7" s="14">
        <v>555</v>
      </c>
      <c r="I7" s="14">
        <v>315</v>
      </c>
      <c r="J7" s="14">
        <v>463</v>
      </c>
      <c r="K7" s="14">
        <v>354</v>
      </c>
      <c r="L7" s="14">
        <v>445</v>
      </c>
      <c r="M7" s="14">
        <v>843</v>
      </c>
      <c r="N7" s="14">
        <f t="shared" ref="N7:N9" si="0">SUM(B7:M7)</f>
        <v>5349</v>
      </c>
      <c r="O7" s="15">
        <f t="shared" ref="O7:O10" si="1">MAX(B7:M7)</f>
        <v>843</v>
      </c>
      <c r="P7" s="15">
        <f t="shared" ref="P7:P10" si="2">MIN(B7:M7)</f>
        <v>237</v>
      </c>
    </row>
    <row r="8" spans="1:17" x14ac:dyDescent="0.3">
      <c r="A8" s="8" t="s">
        <v>49</v>
      </c>
      <c r="B8" s="15"/>
      <c r="C8" s="15"/>
      <c r="D8" s="15"/>
      <c r="E8" s="15"/>
      <c r="F8" s="15"/>
      <c r="G8" s="15"/>
      <c r="H8" s="15"/>
      <c r="I8" s="15"/>
      <c r="J8" s="15"/>
      <c r="K8" s="15">
        <v>214</v>
      </c>
      <c r="L8" s="15">
        <v>516</v>
      </c>
      <c r="M8" s="15">
        <v>809</v>
      </c>
      <c r="N8" s="15">
        <f t="shared" si="0"/>
        <v>1539</v>
      </c>
      <c r="O8" s="15">
        <f t="shared" si="1"/>
        <v>809</v>
      </c>
      <c r="P8" s="15">
        <f t="shared" si="2"/>
        <v>214</v>
      </c>
    </row>
    <row r="9" spans="1:17" x14ac:dyDescent="0.3">
      <c r="A9" s="11" t="s">
        <v>51</v>
      </c>
      <c r="B9" s="14">
        <v>348</v>
      </c>
      <c r="C9" s="14">
        <v>660</v>
      </c>
      <c r="D9" s="14">
        <v>936</v>
      </c>
      <c r="E9" s="14">
        <v>828</v>
      </c>
      <c r="F9" s="14">
        <v>603</v>
      </c>
      <c r="G9" s="14">
        <v>1003</v>
      </c>
      <c r="H9" s="14">
        <v>1269</v>
      </c>
      <c r="I9" s="14">
        <v>748</v>
      </c>
      <c r="J9" s="14">
        <v>1073</v>
      </c>
      <c r="K9" s="14">
        <v>1107</v>
      </c>
      <c r="L9" s="14">
        <v>628</v>
      </c>
      <c r="M9" s="14">
        <v>582</v>
      </c>
      <c r="N9" s="14">
        <f t="shared" si="0"/>
        <v>9785</v>
      </c>
      <c r="O9" s="15">
        <f t="shared" si="1"/>
        <v>1269</v>
      </c>
      <c r="P9" s="15">
        <f t="shared" si="2"/>
        <v>348</v>
      </c>
    </row>
    <row r="10" spans="1:17" x14ac:dyDescent="0.3">
      <c r="A10" s="8" t="s">
        <v>19</v>
      </c>
      <c r="B10" s="15">
        <f>SUM(B6:B9)</f>
        <v>632</v>
      </c>
      <c r="C10" s="15">
        <f t="shared" ref="C10:M10" si="3">SUM(C6:C9)</f>
        <v>1699</v>
      </c>
      <c r="D10" s="15">
        <f t="shared" si="3"/>
        <v>1849</v>
      </c>
      <c r="E10" s="15">
        <f t="shared" si="3"/>
        <v>1759</v>
      </c>
      <c r="F10" s="15">
        <f t="shared" si="3"/>
        <v>1897</v>
      </c>
      <c r="G10" s="15">
        <f t="shared" si="3"/>
        <v>2872</v>
      </c>
      <c r="H10" s="15">
        <f t="shared" si="3"/>
        <v>3733</v>
      </c>
      <c r="I10" s="15">
        <f t="shared" si="3"/>
        <v>3209</v>
      </c>
      <c r="J10" s="15">
        <f t="shared" si="3"/>
        <v>3329</v>
      </c>
      <c r="K10" s="15">
        <f t="shared" si="3"/>
        <v>2639</v>
      </c>
      <c r="L10" s="15">
        <f t="shared" si="3"/>
        <v>2731</v>
      </c>
      <c r="M10" s="15">
        <f t="shared" si="3"/>
        <v>3066</v>
      </c>
      <c r="N10" s="15">
        <f t="shared" ref="N10" si="4">SUM(N6:N9)</f>
        <v>29415</v>
      </c>
      <c r="O10" s="15">
        <f t="shared" si="1"/>
        <v>3733</v>
      </c>
      <c r="P10" s="15">
        <f t="shared" si="2"/>
        <v>632</v>
      </c>
    </row>
    <row r="11" spans="1:17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6"/>
      <c r="P11" s="16"/>
    </row>
    <row r="12" spans="1:17" ht="28.8" x14ac:dyDescent="0.3">
      <c r="A12" s="11" t="s">
        <v>20</v>
      </c>
      <c r="B12" s="14">
        <f>ROUND(AVERAGE(B6:B9),0)</f>
        <v>211</v>
      </c>
      <c r="C12" s="14">
        <f t="shared" ref="C12:N12" si="5">ROUND(AVERAGE(C6:C9),0)</f>
        <v>566</v>
      </c>
      <c r="D12" s="14">
        <f t="shared" si="5"/>
        <v>616</v>
      </c>
      <c r="E12" s="14">
        <f t="shared" si="5"/>
        <v>586</v>
      </c>
      <c r="F12" s="14">
        <f t="shared" si="5"/>
        <v>632</v>
      </c>
      <c r="G12" s="14">
        <f t="shared" si="5"/>
        <v>957</v>
      </c>
      <c r="H12" s="14">
        <f t="shared" si="5"/>
        <v>1244</v>
      </c>
      <c r="I12" s="14">
        <f t="shared" si="5"/>
        <v>1070</v>
      </c>
      <c r="J12" s="14">
        <f t="shared" si="5"/>
        <v>1110</v>
      </c>
      <c r="K12" s="14">
        <f t="shared" si="5"/>
        <v>660</v>
      </c>
      <c r="L12" s="14">
        <f t="shared" si="5"/>
        <v>683</v>
      </c>
      <c r="M12" s="14">
        <f t="shared" si="5"/>
        <v>767</v>
      </c>
      <c r="N12" s="14">
        <f t="shared" si="5"/>
        <v>7354</v>
      </c>
      <c r="P12" s="7"/>
    </row>
    <row r="13" spans="1:17" x14ac:dyDescent="0.3">
      <c r="A13" s="5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P13" s="7"/>
    </row>
    <row r="14" spans="1:17" x14ac:dyDescent="0.3">
      <c r="A14" s="19" t="s">
        <v>33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P14" s="7"/>
    </row>
    <row r="15" spans="1:17" x14ac:dyDescent="0.3">
      <c r="A15" s="35" t="s">
        <v>23</v>
      </c>
      <c r="B15" s="33" t="s">
        <v>6</v>
      </c>
      <c r="C15" s="33" t="s">
        <v>7</v>
      </c>
      <c r="D15" s="33" t="s">
        <v>8</v>
      </c>
      <c r="E15" s="33" t="s">
        <v>9</v>
      </c>
      <c r="F15" s="33" t="s">
        <v>10</v>
      </c>
      <c r="G15" s="33" t="s">
        <v>11</v>
      </c>
      <c r="H15" s="33" t="s">
        <v>12</v>
      </c>
      <c r="I15" s="33" t="s">
        <v>13</v>
      </c>
      <c r="J15" s="33" t="s">
        <v>14</v>
      </c>
      <c r="K15" s="33" t="s">
        <v>15</v>
      </c>
      <c r="L15" s="33" t="s">
        <v>16</v>
      </c>
      <c r="M15" s="33" t="s">
        <v>17</v>
      </c>
      <c r="N15" s="34" t="s">
        <v>18</v>
      </c>
      <c r="O15" s="33" t="s">
        <v>31</v>
      </c>
      <c r="P15" s="33" t="s">
        <v>32</v>
      </c>
    </row>
    <row r="16" spans="1:17" x14ac:dyDescent="0.3">
      <c r="A16" s="8" t="s">
        <v>39</v>
      </c>
      <c r="B16" s="15">
        <v>2717</v>
      </c>
      <c r="C16" s="15">
        <v>6270</v>
      </c>
      <c r="D16" s="15">
        <v>5158</v>
      </c>
      <c r="E16" s="15">
        <v>3680</v>
      </c>
      <c r="F16" s="15">
        <v>5974</v>
      </c>
      <c r="G16" s="15">
        <v>4704</v>
      </c>
      <c r="H16" s="15">
        <v>6511</v>
      </c>
      <c r="I16" s="15">
        <v>3657</v>
      </c>
      <c r="J16" s="15">
        <v>5867</v>
      </c>
      <c r="K16" s="15">
        <v>4042</v>
      </c>
      <c r="L16" s="15">
        <v>2417</v>
      </c>
      <c r="M16" s="15">
        <v>6280</v>
      </c>
      <c r="N16" s="15">
        <f>SUM(B16:M16)</f>
        <v>57277</v>
      </c>
      <c r="O16" s="15">
        <f>MAX(B16:M16)</f>
        <v>6511</v>
      </c>
      <c r="P16" s="15">
        <f>MIN(B16:M16)</f>
        <v>2417</v>
      </c>
    </row>
    <row r="17" spans="1:16" x14ac:dyDescent="0.3">
      <c r="A17" s="11" t="s">
        <v>41</v>
      </c>
      <c r="B17" s="14">
        <v>3226</v>
      </c>
      <c r="C17" s="14">
        <v>1500</v>
      </c>
      <c r="D17" s="14">
        <v>6691</v>
      </c>
      <c r="E17" s="14">
        <v>6845</v>
      </c>
      <c r="F17" s="14">
        <v>3610</v>
      </c>
      <c r="G17" s="14">
        <v>5284</v>
      </c>
      <c r="H17" s="14">
        <v>5725</v>
      </c>
      <c r="I17" s="14">
        <v>2374</v>
      </c>
      <c r="J17" s="14">
        <v>1572</v>
      </c>
      <c r="K17" s="14">
        <v>4527</v>
      </c>
      <c r="L17" s="14">
        <v>6868</v>
      </c>
      <c r="M17" s="14">
        <v>3640</v>
      </c>
      <c r="N17" s="14">
        <f t="shared" ref="N17:N22" si="6">SUM(B17:M17)</f>
        <v>51862</v>
      </c>
      <c r="O17" s="15">
        <f t="shared" ref="O17:O23" si="7">MAX(B17:M17)</f>
        <v>6868</v>
      </c>
      <c r="P17" s="14">
        <f t="shared" ref="P17:P23" si="8">MIN(B17:M17)</f>
        <v>1500</v>
      </c>
    </row>
    <row r="18" spans="1:16" x14ac:dyDescent="0.3">
      <c r="A18" s="8" t="s">
        <v>42</v>
      </c>
      <c r="B18" s="15">
        <v>3282</v>
      </c>
      <c r="C18" s="15">
        <v>4708</v>
      </c>
      <c r="D18" s="15">
        <v>5221</v>
      </c>
      <c r="E18" s="15">
        <v>4328</v>
      </c>
      <c r="F18" s="15">
        <v>1757</v>
      </c>
      <c r="G18" s="15">
        <v>5019</v>
      </c>
      <c r="H18" s="15">
        <v>4118</v>
      </c>
      <c r="I18" s="15">
        <v>6383</v>
      </c>
      <c r="J18" s="15">
        <v>2422</v>
      </c>
      <c r="K18" s="15">
        <v>4432</v>
      </c>
      <c r="L18" s="15">
        <v>3484</v>
      </c>
      <c r="M18" s="15">
        <v>5504</v>
      </c>
      <c r="N18" s="15">
        <f t="shared" si="6"/>
        <v>50658</v>
      </c>
      <c r="O18" s="15">
        <f t="shared" si="7"/>
        <v>6383</v>
      </c>
      <c r="P18" s="15">
        <f t="shared" si="8"/>
        <v>1757</v>
      </c>
    </row>
    <row r="19" spans="1:16" x14ac:dyDescent="0.3">
      <c r="A19" s="11" t="s">
        <v>43</v>
      </c>
      <c r="B19" s="14">
        <v>1567</v>
      </c>
      <c r="C19" s="14">
        <v>2643</v>
      </c>
      <c r="D19" s="14">
        <v>6590</v>
      </c>
      <c r="E19" s="14">
        <v>3506</v>
      </c>
      <c r="F19" s="14">
        <v>4054</v>
      </c>
      <c r="G19" s="14">
        <v>3672</v>
      </c>
      <c r="H19" s="14">
        <v>6107</v>
      </c>
      <c r="I19" s="14">
        <v>3576</v>
      </c>
      <c r="J19" s="14">
        <v>6773</v>
      </c>
      <c r="K19" s="14">
        <v>6499</v>
      </c>
      <c r="L19" s="14">
        <v>4092</v>
      </c>
      <c r="M19" s="14">
        <v>2387</v>
      </c>
      <c r="N19" s="14">
        <f t="shared" si="6"/>
        <v>51466</v>
      </c>
      <c r="O19" s="15">
        <f t="shared" si="7"/>
        <v>6773</v>
      </c>
      <c r="P19" s="14">
        <f t="shared" si="8"/>
        <v>1567</v>
      </c>
    </row>
    <row r="20" spans="1:16" x14ac:dyDescent="0.3">
      <c r="A20" s="8" t="s">
        <v>44</v>
      </c>
      <c r="B20" s="15">
        <v>2836</v>
      </c>
      <c r="C20" s="15">
        <v>2446</v>
      </c>
      <c r="D20" s="15">
        <v>5930</v>
      </c>
      <c r="E20" s="15">
        <v>5299</v>
      </c>
      <c r="F20" s="15">
        <v>3474</v>
      </c>
      <c r="G20" s="15">
        <v>4731</v>
      </c>
      <c r="H20" s="15">
        <v>6888</v>
      </c>
      <c r="I20" s="15">
        <v>5097</v>
      </c>
      <c r="J20" s="15">
        <v>4533</v>
      </c>
      <c r="K20" s="15">
        <v>2670</v>
      </c>
      <c r="L20" s="15">
        <v>6106</v>
      </c>
      <c r="M20" s="15">
        <v>2021</v>
      </c>
      <c r="N20" s="15">
        <f t="shared" si="6"/>
        <v>52031</v>
      </c>
      <c r="O20" s="15">
        <f t="shared" si="7"/>
        <v>6888</v>
      </c>
      <c r="P20" s="15">
        <f t="shared" si="8"/>
        <v>2021</v>
      </c>
    </row>
    <row r="21" spans="1:16" x14ac:dyDescent="0.3">
      <c r="A21" s="11" t="s">
        <v>45</v>
      </c>
      <c r="B21" s="14">
        <v>2661</v>
      </c>
      <c r="C21" s="14">
        <v>3603</v>
      </c>
      <c r="D21" s="14">
        <v>2666</v>
      </c>
      <c r="E21" s="14">
        <v>3366</v>
      </c>
      <c r="F21" s="14">
        <v>3160</v>
      </c>
      <c r="G21" s="14">
        <v>4334</v>
      </c>
      <c r="H21" s="14">
        <v>4569</v>
      </c>
      <c r="I21" s="14">
        <v>6909</v>
      </c>
      <c r="J21" s="14">
        <v>2484</v>
      </c>
      <c r="K21" s="14">
        <v>4488</v>
      </c>
      <c r="L21" s="14">
        <v>6271</v>
      </c>
      <c r="M21" s="14">
        <v>1610</v>
      </c>
      <c r="N21" s="14">
        <f t="shared" si="6"/>
        <v>46121</v>
      </c>
      <c r="O21" s="15">
        <f t="shared" si="7"/>
        <v>6909</v>
      </c>
      <c r="P21" s="14">
        <f t="shared" si="8"/>
        <v>1610</v>
      </c>
    </row>
    <row r="22" spans="1:16" x14ac:dyDescent="0.3">
      <c r="A22" s="8" t="s">
        <v>40</v>
      </c>
      <c r="B22" s="15">
        <v>2273</v>
      </c>
      <c r="C22" s="15">
        <v>4263</v>
      </c>
      <c r="D22" s="15">
        <v>6197</v>
      </c>
      <c r="E22" s="15">
        <v>1881</v>
      </c>
      <c r="F22" s="15">
        <v>4187</v>
      </c>
      <c r="G22" s="15">
        <v>1990</v>
      </c>
      <c r="H22" s="15">
        <v>2311</v>
      </c>
      <c r="I22" s="15">
        <v>2600</v>
      </c>
      <c r="J22" s="15">
        <v>6719</v>
      </c>
      <c r="K22" s="15">
        <v>3727</v>
      </c>
      <c r="L22" s="15">
        <v>2418</v>
      </c>
      <c r="M22" s="15">
        <v>2036</v>
      </c>
      <c r="N22" s="15">
        <f t="shared" si="6"/>
        <v>40602</v>
      </c>
      <c r="O22" s="15">
        <f t="shared" si="7"/>
        <v>6719</v>
      </c>
      <c r="P22" s="15">
        <f t="shared" si="8"/>
        <v>1881</v>
      </c>
    </row>
    <row r="23" spans="1:16" x14ac:dyDescent="0.3">
      <c r="A23" s="11" t="s">
        <v>34</v>
      </c>
      <c r="B23" s="14">
        <f>SUM(B16:B22)</f>
        <v>18562</v>
      </c>
      <c r="C23" s="14">
        <f t="shared" ref="C23:N23" si="9">SUM(C16:C22)</f>
        <v>25433</v>
      </c>
      <c r="D23" s="14">
        <f t="shared" si="9"/>
        <v>38453</v>
      </c>
      <c r="E23" s="14">
        <f t="shared" si="9"/>
        <v>28905</v>
      </c>
      <c r="F23" s="14">
        <f t="shared" si="9"/>
        <v>26216</v>
      </c>
      <c r="G23" s="14">
        <f t="shared" si="9"/>
        <v>29734</v>
      </c>
      <c r="H23" s="14">
        <f t="shared" si="9"/>
        <v>36229</v>
      </c>
      <c r="I23" s="14">
        <f t="shared" si="9"/>
        <v>30596</v>
      </c>
      <c r="J23" s="14">
        <f t="shared" si="9"/>
        <v>30370</v>
      </c>
      <c r="K23" s="14">
        <f t="shared" si="9"/>
        <v>30385</v>
      </c>
      <c r="L23" s="14">
        <f t="shared" si="9"/>
        <v>31656</v>
      </c>
      <c r="M23" s="14">
        <f t="shared" si="9"/>
        <v>23478</v>
      </c>
      <c r="N23" s="14">
        <f t="shared" si="9"/>
        <v>350017</v>
      </c>
      <c r="O23" s="15">
        <f t="shared" si="7"/>
        <v>38453</v>
      </c>
      <c r="P23" s="14">
        <f t="shared" si="8"/>
        <v>18562</v>
      </c>
    </row>
    <row r="24" spans="1:1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16"/>
      <c r="P24" s="16"/>
    </row>
    <row r="25" spans="1:16" ht="28.8" x14ac:dyDescent="0.3">
      <c r="A25" s="11" t="s">
        <v>24</v>
      </c>
      <c r="B25" s="14">
        <f t="shared" ref="B25:N25" si="10">ROUND(AVERAGE(B16:B22),0)</f>
        <v>2652</v>
      </c>
      <c r="C25" s="14">
        <f t="shared" si="10"/>
        <v>3633</v>
      </c>
      <c r="D25" s="14">
        <f t="shared" si="10"/>
        <v>5493</v>
      </c>
      <c r="E25" s="14">
        <f t="shared" si="10"/>
        <v>4129</v>
      </c>
      <c r="F25" s="14">
        <f t="shared" si="10"/>
        <v>3745</v>
      </c>
      <c r="G25" s="14">
        <f t="shared" si="10"/>
        <v>4248</v>
      </c>
      <c r="H25" s="14">
        <f t="shared" si="10"/>
        <v>5176</v>
      </c>
      <c r="I25" s="14">
        <f t="shared" si="10"/>
        <v>4371</v>
      </c>
      <c r="J25" s="14">
        <f t="shared" si="10"/>
        <v>4339</v>
      </c>
      <c r="K25" s="14">
        <f t="shared" si="10"/>
        <v>4341</v>
      </c>
      <c r="L25" s="14">
        <f t="shared" si="10"/>
        <v>4522</v>
      </c>
      <c r="M25" s="14">
        <f t="shared" si="10"/>
        <v>3354</v>
      </c>
      <c r="N25" s="14">
        <f t="shared" si="10"/>
        <v>50002</v>
      </c>
      <c r="P25" s="7"/>
    </row>
  </sheetData>
  <mergeCells count="1">
    <mergeCell ref="A1:Q1"/>
  </mergeCells>
  <phoneticPr fontId="14" type="noConversion"/>
  <dataValidations count="1">
    <dataValidation allowBlank="1" error="pavI8MeUFtEyxX2I4tky1eb66ff2-7f77-459d-ac8a-924486628555" sqref="A1:Q25" xr:uid="{00000000-0002-0000-0200-000000000000}"/>
  </dataValidation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negative="1" xr2:uid="{00000000-0003-0000-02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Orders!B6:M6</xm:f>
              <xm:sqref>Q6</xm:sqref>
            </x14:sparkline>
            <x14:sparkline>
              <xm:f>Orders!B7:M7</xm:f>
              <xm:sqref>Q7</xm:sqref>
            </x14:sparkline>
            <x14:sparkline>
              <xm:f>Orders!B8:M8</xm:f>
              <xm:sqref>Q8</xm:sqref>
            </x14:sparkline>
            <x14:sparkline>
              <xm:f>Orders!B9:M9</xm:f>
              <xm:sqref>Q9</xm:sqref>
            </x14:sparkline>
            <x14:sparkline>
              <xm:f>Orders!B10:M10</xm:f>
              <xm:sqref>Q10</xm:sqref>
            </x14:sparkline>
          </x14:sparklines>
        </x14:sparklineGroup>
        <x14:sparklineGroup type="column" displayEmptyCellsAs="gap" high="1" negative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Orders!B16:M16</xm:f>
              <xm:sqref>Q16</xm:sqref>
            </x14:sparkline>
            <x14:sparkline>
              <xm:f>Orders!B17:M17</xm:f>
              <xm:sqref>Q17</xm:sqref>
            </x14:sparkline>
            <x14:sparkline>
              <xm:f>Orders!B18:M18</xm:f>
              <xm:sqref>Q18</xm:sqref>
            </x14:sparkline>
            <x14:sparkline>
              <xm:f>Orders!B19:M19</xm:f>
              <xm:sqref>Q19</xm:sqref>
            </x14:sparkline>
            <x14:sparkline>
              <xm:f>Orders!B20:M20</xm:f>
              <xm:sqref>Q20</xm:sqref>
            </x14:sparkline>
            <x14:sparkline>
              <xm:f>Orders!B21:M21</xm:f>
              <xm:sqref>Q21</xm:sqref>
            </x14:sparkline>
            <x14:sparkline>
              <xm:f>Orders!B22:M22</xm:f>
              <xm:sqref>Q22</xm:sqref>
            </x14:sparkline>
            <x14:sparkline>
              <xm:f>Orders!B23:M23</xm:f>
              <xm:sqref>Q23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{1eb66ff2-7f77-459d-ac8a-924486628555}</UserID>
  <AssignmentID>{1eb66ff2-7f77-459d-ac8a-924486628555}</AssignmentID>
</GradingEngineProps>
</file>

<file path=customXml/itemProps1.xml><?xml version="1.0" encoding="utf-8"?>
<ds:datastoreItem xmlns:ds="http://schemas.openxmlformats.org/officeDocument/2006/customXml" ds:itemID="{B9466D95-6E55-457C-A8BA-385580B89672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Product Lookup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dcterms:created xsi:type="dcterms:W3CDTF">2015-11-24T08:28:31Z</dcterms:created>
  <dcterms:modified xsi:type="dcterms:W3CDTF">2019-09-07T17:02:39Z</dcterms:modified>
</cp:coreProperties>
</file>