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p/GIT/phenopacket-store/notebooks/RPGRIP1/input/"/>
    </mc:Choice>
  </mc:AlternateContent>
  <xr:revisionPtr revIDLastSave="0" documentId="13_ncr:1_{E1AA1023-4908-0A4F-81AE-74A79859D5E7}" xr6:coauthVersionLast="47" xr6:coauthVersionMax="47" xr10:uidLastSave="{00000000-0000-0000-0000-000000000000}"/>
  <bookViews>
    <workbookView xWindow="1740" yWindow="520" windowWidth="36520" windowHeight="20240" xr2:uid="{5DD6B3E3-C83C-4B8A-9C86-DA99E737D14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5" i="1" l="1"/>
  <c r="P224" i="1"/>
  <c r="P219" i="1"/>
  <c r="P214" i="1"/>
  <c r="P213" i="1"/>
  <c r="P212" i="1"/>
  <c r="P199" i="1"/>
  <c r="P197" i="1"/>
  <c r="P193" i="1"/>
  <c r="P189" i="1"/>
  <c r="P188" i="1"/>
  <c r="P171" i="1"/>
  <c r="P170" i="1"/>
  <c r="P147" i="1"/>
  <c r="P121" i="1"/>
  <c r="P118" i="1"/>
  <c r="P117" i="1"/>
  <c r="P109" i="1"/>
  <c r="P106" i="1"/>
  <c r="P104" i="1"/>
  <c r="P38" i="1"/>
  <c r="P28" i="1"/>
  <c r="P6" i="1"/>
</calcChain>
</file>

<file path=xl/sharedStrings.xml><?xml version="1.0" encoding="utf-8"?>
<sst xmlns="http://schemas.openxmlformats.org/spreadsheetml/2006/main" count="2063" uniqueCount="511">
  <si>
    <t>Diagnosis</t>
  </si>
  <si>
    <t>First sighns and symptoms</t>
  </si>
  <si>
    <t>Nystagmus/wandering/no fixation</t>
  </si>
  <si>
    <t>Photophobia</t>
  </si>
  <si>
    <t>Nyctalopia (night blidness)</t>
  </si>
  <si>
    <t>ODR (oculodigital reflex)</t>
  </si>
  <si>
    <t>Refraction/RNS (cycloplaegic retinoscopy spherical equivalent)</t>
  </si>
  <si>
    <t>VA</t>
  </si>
  <si>
    <t>age of VA</t>
  </si>
  <si>
    <t>VF</t>
  </si>
  <si>
    <t>age of VF</t>
  </si>
  <si>
    <t>rod</t>
  </si>
  <si>
    <t>cone</t>
  </si>
  <si>
    <t>age of ERG</t>
  </si>
  <si>
    <t>P030</t>
  </si>
  <si>
    <t>Targeted next generation sequencing identified novel mutations in RPGRIP1 associated with both retinitis pigmentosa and Leber's congenital amaurosis in unrelated Chinese patients</t>
  </si>
  <si>
    <t>Hui Huang</t>
  </si>
  <si>
    <t>Exon 1-22 deletion</t>
  </si>
  <si>
    <t>LCA</t>
  </si>
  <si>
    <t>no</t>
  </si>
  <si>
    <t>not detectable</t>
  </si>
  <si>
    <t>Clinical and Genetic Evaluation of a Cohort of Pediatric Patients with Severe Inherited Retinal Dystrophies</t>
  </si>
  <si>
    <t>Valentina Di Iorio</t>
  </si>
  <si>
    <t>c.86-3T&gt;G</t>
  </si>
  <si>
    <t>splicing</t>
  </si>
  <si>
    <t>c.2225_2226del</t>
  </si>
  <si>
    <t>p.(G742fs)</t>
  </si>
  <si>
    <t>arRP-F083</t>
  </si>
  <si>
    <t>Autozygome-guided exome sequencing in retinal dystrophy patients reveals pathogenetic mutations and novel candidate disease genes</t>
  </si>
  <si>
    <t>Leen Abu-Safieh</t>
  </si>
  <si>
    <t>c.154C&gt;T</t>
  </si>
  <si>
    <t>p.Arg52*</t>
  </si>
  <si>
    <t>RP</t>
  </si>
  <si>
    <t>Extensive genic and allelic heterogeneity underlying inherited retinal dystrophies in Mexican patients molecularly analyzed by next‐generation sequencing</t>
  </si>
  <si>
    <t>Juan C. Zenteno</t>
  </si>
  <si>
    <t>p.Arg52Ter</t>
  </si>
  <si>
    <t>P024</t>
  </si>
  <si>
    <t>c.2020C&gt;T</t>
  </si>
  <si>
    <t>p.Pro674Ser</t>
  </si>
  <si>
    <t>Molecular genetic analysis using targeted NGS analysis of 677 individuals with retinal dystrophy</t>
  </si>
  <si>
    <t>Cathrine Jespersgaard</t>
  </si>
  <si>
    <t>c.194G&gt;A</t>
  </si>
  <si>
    <t>p.Trp65*</t>
  </si>
  <si>
    <t>yes</t>
  </si>
  <si>
    <t>Genotyping Microarray (Disease Chip) for Leber Congenital Amaurosis: Detection of Modifier Alleles</t>
  </si>
  <si>
    <t>Jana Zernant</t>
  </si>
  <si>
    <t>Detection of Variants in 15 Genes in 87 Unrelated Chinese Patients with Leber Congenital Amaurosis</t>
  </si>
  <si>
    <t>Lin Li,</t>
  </si>
  <si>
    <t>c.242T&gt;A</t>
  </si>
  <si>
    <t>p.Leu81*</t>
  </si>
  <si>
    <t xml:space="preserve">QT587 </t>
  </si>
  <si>
    <t>c.358C&gt;T</t>
  </si>
  <si>
    <t>p.Gln120*</t>
  </si>
  <si>
    <t>QT491</t>
  </si>
  <si>
    <t>QT584</t>
  </si>
  <si>
    <t>Comprehensive Molecular Diagnosis of a Large Chinese Leber Congenital Amaurosis Cohort</t>
  </si>
  <si>
    <t>Hui Wang</t>
  </si>
  <si>
    <t>c.367C&gt;T</t>
  </si>
  <si>
    <t>p.Arg123*</t>
  </si>
  <si>
    <t>p.R123X</t>
  </si>
  <si>
    <t>A Novel Recessive RPGRIP1 Mutation Causing Leber Congenital Amaurosis</t>
  </si>
  <si>
    <t>H Abouzeid</t>
  </si>
  <si>
    <t>c.420delG</t>
  </si>
  <si>
    <t>p.Gln140fs</t>
  </si>
  <si>
    <t>c.490+1G&gt;T</t>
  </si>
  <si>
    <t>Splicing</t>
  </si>
  <si>
    <t>c.2554C&gt;T</t>
  </si>
  <si>
    <t>p.R852X</t>
  </si>
  <si>
    <t>c.3560_3566del</t>
  </si>
  <si>
    <t>p.R1189GfsX7</t>
  </si>
  <si>
    <t>Leber congenital amaurosis: comprehensive survey of the genetic heterogeneity, refinement of the clinical definition, and genotype-phenotype correlations as a strategy for molecular diagnosis</t>
  </si>
  <si>
    <t>Sylvain Hanein</t>
  </si>
  <si>
    <t>p.Tyr170fsX189</t>
  </si>
  <si>
    <t>NIL</t>
  </si>
  <si>
    <t>Complete exon-intron structure of the RPGR-interacting protein (RPGRIP1) gene allows the identification of mutations underlying Leber congenital amaurosis</t>
  </si>
  <si>
    <t>Gerber S</t>
  </si>
  <si>
    <t>c.511delT</t>
  </si>
  <si>
    <t>p.Tyr171fs</t>
  </si>
  <si>
    <t>Clinical and genetic characteristics of Leber congenital amaurosis with novel mutations in known genes based on a Chinese eastern coast Han population</t>
  </si>
  <si>
    <t>Shiyuan Wang2</t>
  </si>
  <si>
    <t>c.534delG</t>
  </si>
  <si>
    <t>p.Lys178fs</t>
  </si>
  <si>
    <t>Shiyuan Wang3</t>
  </si>
  <si>
    <t>p.E179SfsX11</t>
  </si>
  <si>
    <t>c.1225C&gt;T</t>
  </si>
  <si>
    <t>p.Q409X</t>
  </si>
  <si>
    <t>c.3565C&gt;T</t>
  </si>
  <si>
    <t>p.R1189X</t>
  </si>
  <si>
    <t>family 8</t>
  </si>
  <si>
    <t>Comprehensive Mutation Analysis by Whole-Exome Sequencing in 41 Chinese Families With Leber Congenital Amaurosis</t>
  </si>
  <si>
    <t>Yabin Chen;</t>
  </si>
  <si>
    <t>c.535delG</t>
  </si>
  <si>
    <t>p.Glu179fs</t>
  </si>
  <si>
    <t>no detectable responses</t>
  </si>
  <si>
    <t xml:space="preserve">RP208 </t>
  </si>
  <si>
    <t>Molecular genetics of cone-rod dystrophy in Chinese patients: New data from 61 probands and mutation overview of 163 probands</t>
  </si>
  <si>
    <t>Li Huang</t>
  </si>
  <si>
    <t>c.1763-2A&gt;G</t>
  </si>
  <si>
    <t>MEP1</t>
  </si>
  <si>
    <t>Genotype-Phenotype Correlation for Leber Congenital Amaurosis in Northern Pakistan</t>
  </si>
  <si>
    <t>Martin McKibbin</t>
  </si>
  <si>
    <t>c.587+1G&gt;C</t>
  </si>
  <si>
    <t>RCD163</t>
  </si>
  <si>
    <t>Mutation Detection in Patients with Retinal Dystrophies Using Targeted Next Generation Sequencing</t>
  </si>
  <si>
    <t>Nicole Weisschuh</t>
  </si>
  <si>
    <t>c.630del</t>
  </si>
  <si>
    <t>p.H198TfsX50</t>
  </si>
  <si>
    <t>c.2796dup</t>
  </si>
  <si>
    <t>p.E933X</t>
  </si>
  <si>
    <t>CRD</t>
  </si>
  <si>
    <t>JB285</t>
  </si>
  <si>
    <t>Prescreening whole exome sequencing results from patients with retinal degeneration for variants in genes associated with retinal degeneration</t>
  </si>
  <si>
    <t>Laura Bryant</t>
  </si>
  <si>
    <t>c.767C&gt;G</t>
  </si>
  <si>
    <t>c.1084_1087del</t>
  </si>
  <si>
    <t>QT312</t>
  </si>
  <si>
    <t>p.Arg267*</t>
  </si>
  <si>
    <t>EYE149</t>
  </si>
  <si>
    <t>Molecular Diagnosis of 34 Japanese Families with Leber Congenital Amaurosis Using Targeted Next Generation Sequencing</t>
  </si>
  <si>
    <t>Katsuhiro Hosono</t>
  </si>
  <si>
    <t>p.Arg563*</t>
  </si>
  <si>
    <t>c.2592T&gt;G</t>
  </si>
  <si>
    <t>p.Tyr864*</t>
  </si>
  <si>
    <t>Clinical and molecular findings in a cohort of 152 Brazilian severe early onset inherited retinal dystrophy patients</t>
  </si>
  <si>
    <t>Juliana Maria Ferraz Sallum1,12</t>
  </si>
  <si>
    <t>c.800+1G&gt;A</t>
  </si>
  <si>
    <t>Juliana Maria Ferraz Sallum1,4</t>
  </si>
  <si>
    <t>c.800G&gt;A</t>
  </si>
  <si>
    <t>p.Arg267Gln, splicing</t>
  </si>
  <si>
    <t>Exon 10–18 deletion</t>
  </si>
  <si>
    <t>Molecular and clinical analysis of 27 German patients with Leber congenital amaurosis</t>
  </si>
  <si>
    <t>c.2718dup</t>
  </si>
  <si>
    <t>p.N907X</t>
  </si>
  <si>
    <t>827–1591</t>
  </si>
  <si>
    <t>Contribution of noncoding pathogenic variants to RPGRIP1-mediated inherited retinal degeneration</t>
  </si>
  <si>
    <t>Farzad Jamshidi</t>
  </si>
  <si>
    <t>c.895_896del</t>
  </si>
  <si>
    <t>p.Glu299fs*21</t>
  </si>
  <si>
    <t>Fi15/12</t>
  </si>
  <si>
    <t>Whole exome sequencing using Ion Proton system enables reliable genetic diagnosis of inherited retinal dystrophies</t>
  </si>
  <si>
    <t>Marina Riera</t>
  </si>
  <si>
    <t>F05</t>
  </si>
  <si>
    <t>Homozygosity Mapping and Targeted Sanger Sequencing Reveal Genetic Defects Underlying Inherited Retinal Disease in Families from Pakistan</t>
  </si>
  <si>
    <t>Maleeha Maria</t>
  </si>
  <si>
    <t>c.930+1G&gt;A</t>
  </si>
  <si>
    <t>Homozygosity Mapping and Genetic Analysis of Autosomal Recessive Retinal Dystrophies in 144 Consanguineous Pakistani Families</t>
  </si>
  <si>
    <t>Lin Li</t>
  </si>
  <si>
    <t>c.931delA</t>
  </si>
  <si>
    <t>p.N311I*5</t>
  </si>
  <si>
    <t>CRD/LCA</t>
  </si>
  <si>
    <t>Comprehensive molecular diagnosis of 179 Leber congenital amaurosis and juvenile retinitis pigmentosa patients by targeted next generation sequencing</t>
  </si>
  <si>
    <t>Xia Wang</t>
  </si>
  <si>
    <t>c.1083_1084insGA</t>
  </si>
  <si>
    <t>p.V364Efs×12</t>
  </si>
  <si>
    <t>c.3749-1G&gt;T</t>
  </si>
  <si>
    <t>690–1378</t>
  </si>
  <si>
    <t>p.Glu362fs*12</t>
  </si>
  <si>
    <t>p.Ser256*</t>
  </si>
  <si>
    <t>LCA-F009</t>
  </si>
  <si>
    <t>c.1107delA</t>
  </si>
  <si>
    <t>p.Glu370Asnfs*5</t>
  </si>
  <si>
    <t>CR-F028</t>
  </si>
  <si>
    <t>LCA-F041</t>
  </si>
  <si>
    <t>Genetic analysis of strictly defined Leber congenital amaurosis with (and without) neurodevelopmental delay</t>
  </si>
  <si>
    <t>Arif O Khan</t>
  </si>
  <si>
    <t>p.Glu370fs*5</t>
  </si>
  <si>
    <t>048-051</t>
  </si>
  <si>
    <t>Null RPGRIP1 Alleles in Patients with Leber Congenital Amaurosis</t>
  </si>
  <si>
    <t>Thaddeus P. Dryja</t>
  </si>
  <si>
    <t>p.Glu370fs [was p.Lys342(1-bp del)]</t>
  </si>
  <si>
    <t>The RPGRIP1-related retinal phenotype in children</t>
  </si>
  <si>
    <t>Visual Acuity in Patients with Leber's Congenital Amaurosis and Early Childhood-Onset Retinitis Pigmentosa</t>
  </si>
  <si>
    <t>Saloni Walia</t>
  </si>
  <si>
    <t>Increasing the Yield in Targeted Next-Generation Sequencing by Implicating CNV Analysis, Non-Coding Exons and the Overall Variant Load: The Example of Retinal Dystrophies</t>
  </si>
  <si>
    <t>Tobias Eisenberger</t>
  </si>
  <si>
    <t>p.Glu370AsnfsX5</t>
  </si>
  <si>
    <t>LCATH4</t>
  </si>
  <si>
    <t>Whole Exome Sequencing in Eight Thai Patients With Leber Congenital Amaurosis Reveals Mutations in the</t>
  </si>
  <si>
    <t>Worapoj Jinda</t>
  </si>
  <si>
    <t>c.1111C&gt;T</t>
  </si>
  <si>
    <t>p.Arg371*</t>
  </si>
  <si>
    <t>c.1116delA</t>
  </si>
  <si>
    <t>p.Lys372AsnfsTer3</t>
  </si>
  <si>
    <t>EVALUATION OF GENOTYPE–PHENOTYPE ASSOCIATIONS IN LEBER CONGENITAL AMAUROSIS</t>
  </si>
  <si>
    <t>JENNIFER A. GALVIN</t>
  </si>
  <si>
    <t>c.1134_1136delTGA</t>
  </si>
  <si>
    <t>p.Asp379del</t>
  </si>
  <si>
    <t>MOL0600_1</t>
  </si>
  <si>
    <t>Current</t>
  </si>
  <si>
    <t>Beryozkin</t>
  </si>
  <si>
    <t>c.1145T&gt;A</t>
  </si>
  <si>
    <t>p.L382*</t>
  </si>
  <si>
    <t>fam22</t>
  </si>
  <si>
    <t>Novel gene variants in Polish patients with Leber congenital amaurosis (LCA)</t>
  </si>
  <si>
    <t>Anna Skorczyk‑Werner</t>
  </si>
  <si>
    <t>c.1148_1151del</t>
  </si>
  <si>
    <t>p.Glu383AlafsX19</t>
  </si>
  <si>
    <t>c.2465_2468dup</t>
  </si>
  <si>
    <t>p.Ala824IlefsX11</t>
  </si>
  <si>
    <t>Juliana Maria Ferraz Sallum1,3</t>
  </si>
  <si>
    <t>MEP43</t>
  </si>
  <si>
    <t>c.1180C&gt;T</t>
  </si>
  <si>
    <t>p.Gln394*</t>
  </si>
  <si>
    <t>JB124</t>
  </si>
  <si>
    <t>Shiyuan Wang1</t>
  </si>
  <si>
    <t>c.1210G&gt;T</t>
  </si>
  <si>
    <t>p.Glu404*</t>
  </si>
  <si>
    <t>c.961_962insCCCT</t>
  </si>
  <si>
    <t>p.A321fs</t>
  </si>
  <si>
    <t>Fam7-1</t>
  </si>
  <si>
    <t>c.1216del</t>
  </si>
  <si>
    <t>p.Leu406TyrfsX36</t>
  </si>
  <si>
    <t>Fam7-2</t>
  </si>
  <si>
    <t>p.Gln409*</t>
  </si>
  <si>
    <t>c.1234C&gt;T</t>
  </si>
  <si>
    <t>p.Gln412*</t>
  </si>
  <si>
    <t>p.Q412X</t>
  </si>
  <si>
    <t>c.2009_2010insG</t>
  </si>
  <si>
    <t>p.P672AfsX6</t>
  </si>
  <si>
    <t>c.1303A&gt;T</t>
  </si>
  <si>
    <t>p.K435*X</t>
  </si>
  <si>
    <t>Targeted next generation sequencing reveals genetic defects underlying inherited retinal disease in Iranian families</t>
  </si>
  <si>
    <t>Naeimeh Tayebi</t>
  </si>
  <si>
    <t>c.1306G&gt;T</t>
  </si>
  <si>
    <t>p.(Ala436Ser)</t>
  </si>
  <si>
    <t>6a</t>
  </si>
  <si>
    <t>The genetic aetiology of retinal degeneration in children in Finland – new founder mutations identified</t>
  </si>
  <si>
    <t>Kristiina Avela</t>
  </si>
  <si>
    <t>c.1445T&gt;A</t>
  </si>
  <si>
    <t>p.Leu482*</t>
  </si>
  <si>
    <t>c.2314C&gt;T</t>
  </si>
  <si>
    <t>p.Gln772*</t>
  </si>
  <si>
    <t>flat</t>
  </si>
  <si>
    <t>6b</t>
  </si>
  <si>
    <t>c.1447C&gt;T</t>
  </si>
  <si>
    <t>p.Gln483*</t>
  </si>
  <si>
    <t>EYE55</t>
  </si>
  <si>
    <t>c.1467+1G&gt;T</t>
  </si>
  <si>
    <t>Exon17 deletion</t>
  </si>
  <si>
    <t xml:space="preserve">4 LCA </t>
  </si>
  <si>
    <t>Retinal structure in Leber's congenital amaurosis caused by RPGRIP1 mutations</t>
  </si>
  <si>
    <t>Daisuke Miyamichi</t>
  </si>
  <si>
    <t>subnormal</t>
  </si>
  <si>
    <t>QT511</t>
  </si>
  <si>
    <t xml:space="preserve">c.1468-2A&gt;G            </t>
  </si>
  <si>
    <t>P065</t>
  </si>
  <si>
    <t>c.1468-2A&gt;G</t>
  </si>
  <si>
    <t>eoRP</t>
  </si>
  <si>
    <t>HER</t>
  </si>
  <si>
    <t>c.1505_1506insTGTC</t>
  </si>
  <si>
    <t>p.Gln503fs</t>
  </si>
  <si>
    <t>GRA</t>
  </si>
  <si>
    <t>c.1525C&gt;T</t>
  </si>
  <si>
    <t>p.Gln509*</t>
  </si>
  <si>
    <t>Juliana Maria Ferraz Sallum1,2</t>
  </si>
  <si>
    <t>c.1611G&gt;A</t>
  </si>
  <si>
    <t>p.Gln537Gln, splicing</t>
  </si>
  <si>
    <t>c.2759_2760insT</t>
  </si>
  <si>
    <t>p.Gln920Hisfs*14</t>
  </si>
  <si>
    <t>281–608</t>
  </si>
  <si>
    <t>c.1615_1624del10</t>
  </si>
  <si>
    <t>p.Glu539Glnfs*2</t>
  </si>
  <si>
    <t>Exon 2 duplication</t>
  </si>
  <si>
    <t>MOL1403_1</t>
  </si>
  <si>
    <t>p.E539Qfs*2</t>
  </si>
  <si>
    <t>MOL1403_3</t>
  </si>
  <si>
    <t>c.1624delG</t>
  </si>
  <si>
    <t>p.Ala542GlnfsTer2</t>
  </si>
  <si>
    <t>Molecular characterization of Leber congenital amaurosis in Koreans</t>
  </si>
  <si>
    <t>Moon-Woo Seong</t>
  </si>
  <si>
    <t>c.1892A&gt;C</t>
  </si>
  <si>
    <t>p.His631Pro</t>
  </si>
  <si>
    <t>Diagnostic application of an extensive gene panel for Leber congenital amaurosis with severe genetic heterogeneity</t>
  </si>
  <si>
    <t>c.1892A&gt;T</t>
  </si>
  <si>
    <t>p.His631Leu</t>
  </si>
  <si>
    <t>c.3560_3566delAAGGCCG</t>
  </si>
  <si>
    <t>p.Arg1189fs</t>
  </si>
  <si>
    <t>Juliana Maria Ferraz Sallum1,5</t>
  </si>
  <si>
    <t>c.2012G&gt;A</t>
  </si>
  <si>
    <t>p.Gly671Glu</t>
  </si>
  <si>
    <t>Juliana Maria Ferraz Sallum1,10</t>
  </si>
  <si>
    <t>Boulanger-Scemama (2015) Orphanet J Rare Dis 10, 85</t>
  </si>
  <si>
    <t>c.2021C&gt;A</t>
  </si>
  <si>
    <t>p.Pro674His</t>
  </si>
  <si>
    <t>Next-generation sequencing applied to a large French cone and cone-rod dystrophy cohort: mutation spectrum and new genotype-phenotype correlation</t>
  </si>
  <si>
    <t>Elise Boulanger-Scemama</t>
  </si>
  <si>
    <t>p.(P674H)</t>
  </si>
  <si>
    <t>p9</t>
  </si>
  <si>
    <t>Diagnostic application of clinical exome sequencing in Leber congenital amaurosis</t>
  </si>
  <si>
    <t>Jinu Han</t>
  </si>
  <si>
    <t>c.2079C&gt;G</t>
  </si>
  <si>
    <t>p.Tyr693*</t>
  </si>
  <si>
    <t>c.2209_2215+18del</t>
  </si>
  <si>
    <t>p.Ile738fs</t>
  </si>
  <si>
    <t>extinguished</t>
  </si>
  <si>
    <t>LCA-F001</t>
  </si>
  <si>
    <t>c.2236G&gt;A</t>
  </si>
  <si>
    <t>p.Gly746Arg</t>
  </si>
  <si>
    <t>LCA-F032</t>
  </si>
  <si>
    <t>family 9</t>
  </si>
  <si>
    <t>SED</t>
  </si>
  <si>
    <t>c.2237G&gt;A</t>
  </si>
  <si>
    <t>p.Gly746Glu</t>
  </si>
  <si>
    <t>MOL0597_1</t>
  </si>
  <si>
    <t>c.2249A&gt;G</t>
  </si>
  <si>
    <t>p.Y750C</t>
  </si>
  <si>
    <t>MOL0597_2</t>
  </si>
  <si>
    <t>MOL1124_1</t>
  </si>
  <si>
    <t>R: 78,238 L:74,300</t>
  </si>
  <si>
    <t>MOL1124_2</t>
  </si>
  <si>
    <t>R:83,375 L:49,326</t>
  </si>
  <si>
    <t>MOL1124_4</t>
  </si>
  <si>
    <t>c.2261delT</t>
  </si>
  <si>
    <t>p.Leu754Argfs*5</t>
  </si>
  <si>
    <t>patient 1</t>
  </si>
  <si>
    <t>Novel mutation identified in Leber congenital amaurosis - a case report</t>
  </si>
  <si>
    <t>Shigeru Sato</t>
  </si>
  <si>
    <t>c.2295_2296delinsAA</t>
  </si>
  <si>
    <t>p.Cys765*</t>
  </si>
  <si>
    <t>hyperopia</t>
  </si>
  <si>
    <t>non-recordable</t>
  </si>
  <si>
    <t>patient 2</t>
  </si>
  <si>
    <t>501–336</t>
  </si>
  <si>
    <t>c.2302C&gt;T</t>
  </si>
  <si>
    <t>p.Arg768*</t>
  </si>
  <si>
    <t>c.711delA</t>
  </si>
  <si>
    <t>p.Lys239fs</t>
  </si>
  <si>
    <t>1797–3128</t>
  </si>
  <si>
    <t>Exon19 del</t>
  </si>
  <si>
    <t>c.2356C&gt;T</t>
  </si>
  <si>
    <t>p.Gln786*</t>
  </si>
  <si>
    <t>Shiyuan Wang4</t>
  </si>
  <si>
    <t>c.2398G&gt;A</t>
  </si>
  <si>
    <t>p.Glu800Lys</t>
  </si>
  <si>
    <t>c.2058dupA</t>
  </si>
  <si>
    <t>p.Thr686fs</t>
  </si>
  <si>
    <t>Mutation screening of 299 Spanish families with retinal dystrophies by Leber congenital amaurosis genotyping microarray</t>
  </si>
  <si>
    <t>Elena Vallespin</t>
  </si>
  <si>
    <t>c.2417C&gt;T</t>
  </si>
  <si>
    <t>p.Thr806Ile</t>
  </si>
  <si>
    <t>c.2435G&gt;A</t>
  </si>
  <si>
    <t>p.Arg812Gln</t>
  </si>
  <si>
    <t>c.2440C&gt;T</t>
  </si>
  <si>
    <t>p.R814*</t>
  </si>
  <si>
    <t>p.R814X</t>
  </si>
  <si>
    <t>Juliana Maria Ferraz Sallum1,11</t>
  </si>
  <si>
    <t>c.2468A&gt;G</t>
  </si>
  <si>
    <t>p.Tyr823Cys</t>
  </si>
  <si>
    <t>1CRD</t>
  </si>
  <si>
    <t>Evidence of RPGRIP1 gene mutations associated with recessive cone-rod dystrophy</t>
  </si>
  <si>
    <t>A Hameed,</t>
  </si>
  <si>
    <t>c.2480G&gt;T</t>
  </si>
  <si>
    <t>p.Arg827Leu</t>
  </si>
  <si>
    <t>CRD (because cones was reduced more than rods, among 16 patients from 2 families, ages 14-16)</t>
  </si>
  <si>
    <t>MEP50</t>
  </si>
  <si>
    <t>p.Arg852*</t>
  </si>
  <si>
    <t>c.2710+1G&gt;A</t>
  </si>
  <si>
    <t>c.2555G&gt;A</t>
  </si>
  <si>
    <t>p.Arg852Gln</t>
  </si>
  <si>
    <t>LOB</t>
  </si>
  <si>
    <t>c.2566_2567insTT</t>
  </si>
  <si>
    <t>p.Val857fs</t>
  </si>
  <si>
    <t>c.3629_3630insG</t>
  </si>
  <si>
    <t>p.Val1211fs</t>
  </si>
  <si>
    <t>p.Ser858fsX865</t>
  </si>
  <si>
    <t>Family 7</t>
  </si>
  <si>
    <t>Exome Sequencing of 47 Chinese Families with Cone-Rod Dystrophy: Mutations in 25 Known Causative Genes</t>
  </si>
  <si>
    <t>c.799C&gt;T</t>
  </si>
  <si>
    <t>p.Y864X</t>
  </si>
  <si>
    <t>p.R267X</t>
  </si>
  <si>
    <t>Identification of a Novel LCA6 Mutation in an Emirati Family</t>
  </si>
  <si>
    <t>Malika Fakhratova</t>
  </si>
  <si>
    <t>c.2608_2609insA</t>
  </si>
  <si>
    <t>p.Leu870Tyrfs*7</t>
  </si>
  <si>
    <t>p.Leu870TyrfsX7</t>
  </si>
  <si>
    <t>c.2644C&gt;T</t>
  </si>
  <si>
    <t>p.Pro882Ser</t>
  </si>
  <si>
    <t>MA-117-1</t>
  </si>
  <si>
    <t>Homozygosity mapping reveals novel and known mutations in Pakistani families with inherited retinal dystrophies</t>
  </si>
  <si>
    <t>Muhammad Arif Nadeem Saqib</t>
  </si>
  <si>
    <t>c.2656C&gt;T</t>
  </si>
  <si>
    <t>p.Leu886Phe</t>
  </si>
  <si>
    <t xml:space="preserve">CRD </t>
  </si>
  <si>
    <t>Reduced and delayed</t>
  </si>
  <si>
    <t>MA-117-2</t>
  </si>
  <si>
    <t>c.2662C&gt;T</t>
  </si>
  <si>
    <t>p.Arg888*</t>
  </si>
  <si>
    <t>c.2668C&gt;T</t>
  </si>
  <si>
    <t>p.Arg890*</t>
  </si>
  <si>
    <t>S Gerber</t>
  </si>
  <si>
    <t>A novel exon 17 deletion mutation of RPGRIP1 gene in two siblings with Leber congenital amaurosis</t>
  </si>
  <si>
    <t>Takahide Suzuki</t>
  </si>
  <si>
    <t>reduced</t>
  </si>
  <si>
    <t>RP-2009</t>
  </si>
  <si>
    <t>Combining targeted panel-based resequencing and copy-number variation analysis for the diagnosis of inherited syndromic retinopathies and associated ciliopathies</t>
  </si>
  <si>
    <t>Iker Sanchez-Navarro</t>
  </si>
  <si>
    <t>Exon 17–19 deletion</t>
  </si>
  <si>
    <t>RP </t>
  </si>
  <si>
    <t>Identity-by-descent-guided mutation analysis and exome sequencing in consanguineous families reveals unusual clinical and molecular findings in retinal dystrophy</t>
  </si>
  <si>
    <t>Frauke Coppieters</t>
  </si>
  <si>
    <t>c.2758C&gt;T</t>
  </si>
  <si>
    <t>p.Gln920*</t>
  </si>
  <si>
    <t>Juliana Maria Ferraz Sallum1,6</t>
  </si>
  <si>
    <t>Juliana Maria Ferraz Sallum1,7</t>
  </si>
  <si>
    <t>048-079</t>
  </si>
  <si>
    <t>p.Gln920fs [was p.Gln893(1-bp ins)]</t>
  </si>
  <si>
    <t>IRD002</t>
  </si>
  <si>
    <t>Unravelling the Complexity of Inherited Retinal Dystrophies Molecular Testing: Added Value of Targeted Next-Generation Sequencing</t>
  </si>
  <si>
    <t>Isabella Bernardis</t>
  </si>
  <si>
    <t>Identification of a novel RPGRIP1 mutation in an Iranian family with leber congenital amaurosis by exome sequencing</t>
  </si>
  <si>
    <t>Saber Imani</t>
  </si>
  <si>
    <t>c.2889delT</t>
  </si>
  <si>
    <t>p.Ser964fs</t>
  </si>
  <si>
    <t>high myopia</t>
  </si>
  <si>
    <t>Identification of Novel and Recurrent Disease-Causing Mutations in Retinal Dystrophies Using Whole Exome Sequencing (WES): Benefits and Limitations.</t>
  </si>
  <si>
    <t>Tiwari A</t>
  </si>
  <si>
    <t>c.2890delT</t>
  </si>
  <si>
    <t>TB33T-R73</t>
  </si>
  <si>
    <t>Tami</t>
  </si>
  <si>
    <t>c.2935C&gt;T</t>
  </si>
  <si>
    <t>p.Gln979*</t>
  </si>
  <si>
    <t>severly reduced</t>
  </si>
  <si>
    <t>TB34R-R74</t>
  </si>
  <si>
    <t>TB34R-R77</t>
  </si>
  <si>
    <t>norm</t>
  </si>
  <si>
    <t>c.2941C&gt;T</t>
  </si>
  <si>
    <t>p.R981X</t>
  </si>
  <si>
    <t>Juliana Maria Ferraz Sallum1,8</t>
  </si>
  <si>
    <t>p.Arg981*</t>
  </si>
  <si>
    <t>Juliana Maria Ferraz Sallum1,9</t>
  </si>
  <si>
    <t>MOL1150_1</t>
  </si>
  <si>
    <t>c.2974delA</t>
  </si>
  <si>
    <t>p.R992Efs*9</t>
  </si>
  <si>
    <t>39 II</t>
  </si>
  <si>
    <t>Next-generation sequencing identifies unexpected genotype-phenotype correlations in patients with retinitis pigmentosa</t>
  </si>
  <si>
    <t>Johannes Birtel</t>
  </si>
  <si>
    <t>c.3100_3238del139</t>
  </si>
  <si>
    <t>p.Gln1034Thrfs*23</t>
  </si>
  <si>
    <t>arRP-F094</t>
  </si>
  <si>
    <t>c.3330T&gt;A</t>
  </si>
  <si>
    <t>p.Tyr1110*</t>
  </si>
  <si>
    <t>c.3358A&gt;G</t>
  </si>
  <si>
    <t>p.Ile1120Leu</t>
  </si>
  <si>
    <t>QT654</t>
  </si>
  <si>
    <t>c.3388G&gt;C</t>
  </si>
  <si>
    <t>p.Glu1130Gln</t>
  </si>
  <si>
    <t>c.3617+1G&gt;A</t>
  </si>
  <si>
    <t>arRP-F056</t>
  </si>
  <si>
    <t>p.Arg1189*</t>
  </si>
  <si>
    <t>arRP-F093</t>
  </si>
  <si>
    <t>sRP-088</t>
  </si>
  <si>
    <t>p8</t>
  </si>
  <si>
    <t>c.3565_3571delCGAAGGC</t>
  </si>
  <si>
    <t>p.Arg1189Glyfs*7</t>
  </si>
  <si>
    <t>F04</t>
  </si>
  <si>
    <t>MA10</t>
  </si>
  <si>
    <t>Mutation Screening of Retinal Dystrophy Patients by Targeted Capture from Tagged Pooled DNAs and Next Generation Sequencing</t>
  </si>
  <si>
    <t>Christopher M. Watson</t>
  </si>
  <si>
    <t>LCA81–1</t>
  </si>
  <si>
    <t>Mutational Screening of LCA Genes Emphasizing RPE65 in South Indian Cohort of Patients</t>
  </si>
  <si>
    <t>Anshuman Verma</t>
  </si>
  <si>
    <t>1 EYE20</t>
  </si>
  <si>
    <t>2 EYE64</t>
  </si>
  <si>
    <t>3 EYE65</t>
  </si>
  <si>
    <t>048-044</t>
  </si>
  <si>
    <t>c.3609delT</t>
  </si>
  <si>
    <t>p.Gln1204fs [was p.Asp1176(1-bp del)]</t>
  </si>
  <si>
    <t>MEP3</t>
  </si>
  <si>
    <t>c.3620T&gt;G</t>
  </si>
  <si>
    <t>p.Leu1207*</t>
  </si>
  <si>
    <t>c.3632T&gt;A</t>
  </si>
  <si>
    <t>p.Val1211Glu</t>
  </si>
  <si>
    <t>Leber congenital amaurosis caused by an RPGRIP1 mutation shows treatment potential</t>
  </si>
  <si>
    <t>Samuel G Jacobson</t>
  </si>
  <si>
    <t>MOL0358_1</t>
  </si>
  <si>
    <t>p.K1221Nfs*22</t>
  </si>
  <si>
    <t>MOL0358_3</t>
  </si>
  <si>
    <t>severly constricted</t>
  </si>
  <si>
    <t>not detected</t>
  </si>
  <si>
    <t>MOL0358_5</t>
  </si>
  <si>
    <t>MOL0358_6</t>
  </si>
  <si>
    <t>3748+1C&gt;A</t>
  </si>
  <si>
    <t>237–523</t>
  </si>
  <si>
    <t>p.Val1265Glyfs*19</t>
  </si>
  <si>
    <t>Exon 1–2 dup</t>
  </si>
  <si>
    <t>79–194</t>
  </si>
  <si>
    <t>GUY</t>
  </si>
  <si>
    <t>c.3835_3837delGAG</t>
  </si>
  <si>
    <t>p.Glu1279del</t>
  </si>
  <si>
    <t>Article title</t>
  </si>
  <si>
    <t>First author</t>
  </si>
  <si>
    <t>First mutation (C.)</t>
  </si>
  <si>
    <t>First mutation (P.)</t>
  </si>
  <si>
    <t>Second mutation (C.)</t>
  </si>
  <si>
    <t>Second mutation (P.)</t>
  </si>
  <si>
    <t>p.Arg363Leufs*11</t>
  </si>
  <si>
    <t>p.G742fs</t>
  </si>
  <si>
    <t>c.2795_2796insT</t>
  </si>
  <si>
    <t>p.Glu933fs</t>
  </si>
  <si>
    <t># of family or patient</t>
  </si>
  <si>
    <t>Intelectual disability/ Neurodevelopmental delay</t>
  </si>
  <si>
    <t>c.2367+23del</t>
  </si>
  <si>
    <t>c.2710+374_2895+78del</t>
  </si>
  <si>
    <t>c.2710+372_2895+76del</t>
  </si>
  <si>
    <t>c.3618-1_3621del</t>
  </si>
  <si>
    <t>c.510delC</t>
  </si>
  <si>
    <t>c.1687C&gt;T</t>
  </si>
  <si>
    <t>c.3663_3666del</t>
  </si>
  <si>
    <t>c.3793_3794insGAAA</t>
  </si>
  <si>
    <t>c.801-25_843del</t>
  </si>
  <si>
    <t>c.2576_2577insTT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</si>
</sst>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readingOrder="1"/>
    </xf>
    <xf numFmtId="0" fontId="2" fillId="0" borderId="0" xfId="1" applyAlignment="1">
      <alignment horizontal="left" readingOrder="1"/>
    </xf>
    <xf numFmtId="0" fontId="2" fillId="0" borderId="0" xfId="1"/>
    <xf numFmtId="0" fontId="4" fillId="0" borderId="0" xfId="0" applyFont="1"/>
    <xf numFmtId="0" fontId="3" fillId="0" borderId="0" xfId="0" applyFont="1" applyAlignment="1">
      <alignment horizontal="left" readingOrder="1"/>
    </xf>
    <xf numFmtId="16" fontId="2" fillId="0" borderId="0" xfId="1" applyNumberFormat="1" applyAlignment="1">
      <alignment horizontal="left" readingOrder="1"/>
    </xf>
    <xf numFmtId="0" fontId="0" fillId="0" borderId="0" xfId="0" applyAlignment="1">
      <alignment horizontal="left" readingOrder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readingOrder="1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Normal 3" xfId="1" xr:uid="{12185203-B385-40F4-8195-F90EA93C74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EE58-8632-4CD9-853F-22D41F15265F}">
  <dimension ref="A1:AA232"/>
  <sheetViews>
    <sheetView tabSelected="1" topLeftCell="A138" workbookViewId="0">
      <selection activeCell="F164" sqref="F164"/>
    </sheetView>
  </sheetViews>
  <sheetFormatPr baseColWidth="10" defaultColWidth="9" defaultRowHeight="15" x14ac:dyDescent="0.2"/>
  <cols>
    <col min="1" max="1" width="9.33203125" style="2" customWidth="1"/>
    <col min="2" max="3" width="9" style="9"/>
    <col min="4" max="4" width="16.1640625" style="9" customWidth="1"/>
    <col min="5" max="5" width="18.1640625" style="9" customWidth="1"/>
    <col min="6" max="6" width="15.83203125" style="9" customWidth="1"/>
    <col min="7" max="7" width="18.1640625" style="9" customWidth="1"/>
    <col min="8" max="8" width="9" style="9"/>
    <col min="9" max="9" width="9" style="1"/>
    <col min="10" max="13" width="9.1640625" style="1" customWidth="1"/>
    <col min="14" max="16384" width="9" style="1"/>
  </cols>
  <sheetData>
    <row r="1" spans="1:27" x14ac:dyDescent="0.2">
      <c r="A1" s="2" t="s">
        <v>499</v>
      </c>
      <c r="B1" s="9" t="s">
        <v>489</v>
      </c>
      <c r="C1" s="9" t="s">
        <v>490</v>
      </c>
      <c r="D1" s="9" t="s">
        <v>491</v>
      </c>
      <c r="E1" s="9" t="s">
        <v>492</v>
      </c>
      <c r="F1" s="9" t="s">
        <v>493</v>
      </c>
      <c r="G1" s="9" t="s">
        <v>494</v>
      </c>
      <c r="H1" s="9" t="s">
        <v>0</v>
      </c>
      <c r="I1" s="1" t="s">
        <v>500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</row>
    <row r="2" spans="1:27" x14ac:dyDescent="0.2">
      <c r="A2" s="2" t="s">
        <v>14</v>
      </c>
      <c r="B2" s="9" t="s">
        <v>15</v>
      </c>
      <c r="C2" s="9" t="s">
        <v>16</v>
      </c>
      <c r="D2" s="9" t="s">
        <v>17</v>
      </c>
      <c r="F2" s="9" t="s">
        <v>17</v>
      </c>
      <c r="H2" s="9" t="s">
        <v>18</v>
      </c>
      <c r="I2" s="1" t="s">
        <v>19</v>
      </c>
      <c r="J2" s="1">
        <v>0</v>
      </c>
      <c r="K2" s="1">
        <v>1</v>
      </c>
      <c r="P2" s="1">
        <v>1E-3</v>
      </c>
      <c r="Q2" s="1">
        <v>36</v>
      </c>
      <c r="T2" s="1" t="s">
        <v>20</v>
      </c>
      <c r="U2" s="1" t="s">
        <v>20</v>
      </c>
      <c r="V2" s="1">
        <v>36</v>
      </c>
    </row>
    <row r="3" spans="1:27" x14ac:dyDescent="0.2">
      <c r="A3" s="3">
        <v>41</v>
      </c>
      <c r="B3" s="12" t="s">
        <v>21</v>
      </c>
      <c r="C3" s="12" t="s">
        <v>22</v>
      </c>
      <c r="D3" s="15" t="s">
        <v>23</v>
      </c>
      <c r="E3" s="15" t="s">
        <v>65</v>
      </c>
      <c r="F3" s="15" t="s">
        <v>25</v>
      </c>
      <c r="G3" s="15" t="s">
        <v>26</v>
      </c>
      <c r="H3" s="12" t="s">
        <v>18</v>
      </c>
      <c r="I3" s="4" t="s">
        <v>19</v>
      </c>
      <c r="J3" s="4">
        <v>0.1</v>
      </c>
      <c r="K3" s="4">
        <v>1</v>
      </c>
      <c r="L3" s="4"/>
      <c r="M3" s="4"/>
      <c r="N3" s="4"/>
      <c r="O3" s="4"/>
      <c r="P3" s="4">
        <v>0.05</v>
      </c>
      <c r="Q3" s="4">
        <v>8</v>
      </c>
      <c r="R3" s="4"/>
      <c r="S3" s="4"/>
      <c r="T3" s="4">
        <v>0</v>
      </c>
      <c r="U3" s="4">
        <v>0</v>
      </c>
      <c r="V3" s="4">
        <v>8</v>
      </c>
      <c r="W3" s="4"/>
      <c r="X3" s="4"/>
      <c r="Y3" s="4"/>
      <c r="Z3" s="4"/>
      <c r="AA3" s="4"/>
    </row>
    <row r="4" spans="1:27" x14ac:dyDescent="0.2">
      <c r="A4" s="2" t="s">
        <v>27</v>
      </c>
      <c r="B4" s="9" t="s">
        <v>28</v>
      </c>
      <c r="C4" s="13" t="s">
        <v>29</v>
      </c>
      <c r="D4" s="9" t="s">
        <v>30</v>
      </c>
      <c r="E4" s="9" t="s">
        <v>31</v>
      </c>
      <c r="F4" s="9" t="s">
        <v>30</v>
      </c>
      <c r="G4" s="9" t="s">
        <v>31</v>
      </c>
      <c r="H4" s="9" t="s">
        <v>32</v>
      </c>
      <c r="I4" s="1" t="s">
        <v>19</v>
      </c>
    </row>
    <row r="5" spans="1:27" x14ac:dyDescent="0.2">
      <c r="A5" s="3"/>
      <c r="B5" s="12" t="s">
        <v>33</v>
      </c>
      <c r="C5" s="12" t="s">
        <v>34</v>
      </c>
      <c r="D5" s="15" t="s">
        <v>30</v>
      </c>
      <c r="E5" s="15" t="s">
        <v>35</v>
      </c>
      <c r="F5" s="15" t="s">
        <v>30</v>
      </c>
      <c r="G5" s="15" t="s">
        <v>35</v>
      </c>
      <c r="H5" s="12" t="s">
        <v>32</v>
      </c>
      <c r="I5" s="4" t="s">
        <v>19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2" t="s">
        <v>36</v>
      </c>
      <c r="B6" s="9" t="s">
        <v>15</v>
      </c>
      <c r="C6" s="9" t="s">
        <v>16</v>
      </c>
      <c r="D6" s="9" t="s">
        <v>30</v>
      </c>
      <c r="E6" s="9" t="s">
        <v>31</v>
      </c>
      <c r="F6" s="9" t="s">
        <v>37</v>
      </c>
      <c r="G6" s="9" t="s">
        <v>38</v>
      </c>
      <c r="H6" s="9" t="s">
        <v>18</v>
      </c>
      <c r="I6" s="1" t="s">
        <v>19</v>
      </c>
      <c r="J6" s="1">
        <v>2</v>
      </c>
      <c r="K6" s="1">
        <v>1</v>
      </c>
      <c r="P6" s="1">
        <f>12/400</f>
        <v>0.03</v>
      </c>
      <c r="Q6" s="1">
        <v>22</v>
      </c>
      <c r="R6" s="1">
        <v>5</v>
      </c>
      <c r="S6" s="1">
        <v>21</v>
      </c>
      <c r="T6" s="1" t="s">
        <v>20</v>
      </c>
      <c r="U6" s="1" t="s">
        <v>20</v>
      </c>
      <c r="V6" s="1">
        <v>22</v>
      </c>
    </row>
    <row r="7" spans="1:27" x14ac:dyDescent="0.2">
      <c r="B7" s="9" t="s">
        <v>39</v>
      </c>
      <c r="C7" s="9" t="s">
        <v>40</v>
      </c>
      <c r="D7" s="9" t="s">
        <v>41</v>
      </c>
      <c r="E7" s="9" t="s">
        <v>42</v>
      </c>
      <c r="F7" s="9" t="s">
        <v>41</v>
      </c>
      <c r="G7" s="9" t="s">
        <v>42</v>
      </c>
      <c r="H7" s="9" t="s">
        <v>18</v>
      </c>
      <c r="I7" s="1" t="s">
        <v>43</v>
      </c>
    </row>
    <row r="8" spans="1:27" x14ac:dyDescent="0.2">
      <c r="B8" s="9" t="s">
        <v>44</v>
      </c>
      <c r="C8" s="9" t="s">
        <v>45</v>
      </c>
      <c r="D8" s="9" t="s">
        <v>41</v>
      </c>
      <c r="E8" s="9" t="s">
        <v>42</v>
      </c>
      <c r="F8" s="9" t="s">
        <v>41</v>
      </c>
      <c r="G8" s="9" t="s">
        <v>42</v>
      </c>
      <c r="H8" s="9" t="s">
        <v>18</v>
      </c>
      <c r="I8" s="1" t="s">
        <v>19</v>
      </c>
    </row>
    <row r="9" spans="1:27" x14ac:dyDescent="0.2">
      <c r="B9" s="9" t="s">
        <v>46</v>
      </c>
      <c r="C9" s="9" t="s">
        <v>146</v>
      </c>
      <c r="D9" s="9" t="s">
        <v>48</v>
      </c>
      <c r="E9" s="9" t="s">
        <v>49</v>
      </c>
      <c r="F9" s="9" t="s">
        <v>48</v>
      </c>
      <c r="G9" s="9" t="s">
        <v>49</v>
      </c>
      <c r="H9" s="9" t="s">
        <v>18</v>
      </c>
      <c r="I9" s="1" t="s">
        <v>19</v>
      </c>
    </row>
    <row r="10" spans="1:27" x14ac:dyDescent="0.2">
      <c r="A10" s="2" t="s">
        <v>50</v>
      </c>
      <c r="B10" s="9" t="s">
        <v>46</v>
      </c>
      <c r="C10" s="9" t="s">
        <v>146</v>
      </c>
      <c r="D10" s="9" t="s">
        <v>51</v>
      </c>
      <c r="E10" s="9" t="s">
        <v>52</v>
      </c>
      <c r="F10" s="9" t="s">
        <v>51</v>
      </c>
      <c r="G10" s="9" t="s">
        <v>52</v>
      </c>
      <c r="H10" s="9" t="s">
        <v>18</v>
      </c>
      <c r="I10" s="1" t="s">
        <v>19</v>
      </c>
    </row>
    <row r="11" spans="1:27" x14ac:dyDescent="0.2">
      <c r="A11" s="2" t="s">
        <v>53</v>
      </c>
      <c r="B11" s="9" t="s">
        <v>46</v>
      </c>
      <c r="C11" s="9" t="s">
        <v>146</v>
      </c>
      <c r="D11" s="9" t="s">
        <v>51</v>
      </c>
      <c r="E11" s="9" t="s">
        <v>52</v>
      </c>
      <c r="F11" s="9" t="s">
        <v>51</v>
      </c>
      <c r="G11" s="9" t="s">
        <v>52</v>
      </c>
      <c r="H11" s="9" t="s">
        <v>18</v>
      </c>
      <c r="I11" s="1" t="s">
        <v>19</v>
      </c>
    </row>
    <row r="12" spans="1:27" x14ac:dyDescent="0.2">
      <c r="A12" s="2" t="s">
        <v>54</v>
      </c>
      <c r="B12" s="9" t="s">
        <v>46</v>
      </c>
      <c r="C12" s="9" t="s">
        <v>146</v>
      </c>
      <c r="D12" s="9" t="s">
        <v>51</v>
      </c>
      <c r="E12" s="9" t="s">
        <v>52</v>
      </c>
      <c r="F12" s="9" t="s">
        <v>51</v>
      </c>
      <c r="G12" s="9" t="s">
        <v>52</v>
      </c>
      <c r="H12" s="9" t="s">
        <v>18</v>
      </c>
      <c r="I12" s="1" t="s">
        <v>19</v>
      </c>
    </row>
    <row r="13" spans="1:27" x14ac:dyDescent="0.2">
      <c r="B13" s="9" t="s">
        <v>55</v>
      </c>
      <c r="C13" s="9" t="s">
        <v>56</v>
      </c>
      <c r="D13" s="9" t="s">
        <v>57</v>
      </c>
      <c r="E13" s="9" t="s">
        <v>58</v>
      </c>
      <c r="F13" s="9" t="s">
        <v>57</v>
      </c>
      <c r="G13" s="9" t="s">
        <v>58</v>
      </c>
      <c r="H13" s="9" t="s">
        <v>18</v>
      </c>
      <c r="I13" s="1" t="s">
        <v>19</v>
      </c>
    </row>
    <row r="14" spans="1:27" x14ac:dyDescent="0.2">
      <c r="A14" s="2">
        <v>93</v>
      </c>
      <c r="B14" s="9" t="s">
        <v>55</v>
      </c>
      <c r="C14" s="9" t="s">
        <v>56</v>
      </c>
      <c r="D14" s="9" t="s">
        <v>57</v>
      </c>
      <c r="E14" s="9" t="s">
        <v>59</v>
      </c>
      <c r="F14" s="9" t="s">
        <v>504</v>
      </c>
      <c r="G14" s="9" t="s">
        <v>65</v>
      </c>
      <c r="H14" s="9" t="s">
        <v>18</v>
      </c>
      <c r="I14" s="1" t="s">
        <v>19</v>
      </c>
    </row>
    <row r="15" spans="1:27" x14ac:dyDescent="0.2">
      <c r="B15" s="9" t="s">
        <v>60</v>
      </c>
      <c r="C15" s="9" t="s">
        <v>61</v>
      </c>
      <c r="D15" s="9" t="s">
        <v>62</v>
      </c>
      <c r="E15" s="11" t="s">
        <v>63</v>
      </c>
      <c r="F15" s="9" t="s">
        <v>62</v>
      </c>
      <c r="G15" s="11" t="s">
        <v>63</v>
      </c>
      <c r="H15" s="9" t="s">
        <v>18</v>
      </c>
      <c r="I15" s="1" t="s">
        <v>43</v>
      </c>
      <c r="J15" s="1">
        <v>4</v>
      </c>
      <c r="K15" s="1">
        <v>1</v>
      </c>
      <c r="T15" s="1" t="s">
        <v>20</v>
      </c>
      <c r="U15" s="1" t="s">
        <v>20</v>
      </c>
      <c r="V15" s="1">
        <v>4</v>
      </c>
    </row>
    <row r="16" spans="1:27" x14ac:dyDescent="0.2">
      <c r="A16" s="2">
        <v>79</v>
      </c>
      <c r="B16" s="9" t="s">
        <v>55</v>
      </c>
      <c r="C16" s="9" t="s">
        <v>56</v>
      </c>
      <c r="D16" s="9" t="s">
        <v>64</v>
      </c>
      <c r="E16" s="9" t="s">
        <v>65</v>
      </c>
      <c r="F16" s="9" t="s">
        <v>66</v>
      </c>
      <c r="G16" s="9" t="s">
        <v>67</v>
      </c>
      <c r="H16" s="9" t="s">
        <v>18</v>
      </c>
      <c r="I16" s="1" t="s">
        <v>19</v>
      </c>
    </row>
    <row r="17" spans="1:27" x14ac:dyDescent="0.2">
      <c r="A17" s="2">
        <v>77</v>
      </c>
      <c r="B17" s="9" t="s">
        <v>55</v>
      </c>
      <c r="C17" s="9" t="s">
        <v>56</v>
      </c>
      <c r="D17" s="9" t="s">
        <v>64</v>
      </c>
      <c r="E17" s="9" t="s">
        <v>65</v>
      </c>
      <c r="F17" s="9" t="s">
        <v>68</v>
      </c>
      <c r="G17" s="9" t="s">
        <v>69</v>
      </c>
      <c r="H17" s="9" t="s">
        <v>18</v>
      </c>
      <c r="I17" s="1" t="s">
        <v>19</v>
      </c>
    </row>
    <row r="18" spans="1:27" x14ac:dyDescent="0.2">
      <c r="B18" s="9" t="s">
        <v>70</v>
      </c>
      <c r="C18" s="9" t="s">
        <v>71</v>
      </c>
      <c r="D18" s="9" t="s">
        <v>505</v>
      </c>
      <c r="E18" s="11" t="s">
        <v>72</v>
      </c>
      <c r="F18" s="9" t="s">
        <v>505</v>
      </c>
      <c r="G18" s="9" t="s">
        <v>69</v>
      </c>
      <c r="H18" s="9" t="s">
        <v>18</v>
      </c>
      <c r="I18" s="1" t="s">
        <v>19</v>
      </c>
    </row>
    <row r="19" spans="1:27" x14ac:dyDescent="0.2">
      <c r="A19" s="2" t="s">
        <v>73</v>
      </c>
      <c r="B19" s="9" t="s">
        <v>74</v>
      </c>
      <c r="C19" s="9" t="s">
        <v>75</v>
      </c>
      <c r="D19" s="9" t="s">
        <v>76</v>
      </c>
      <c r="E19" s="9" t="s">
        <v>77</v>
      </c>
      <c r="F19" s="9" t="s">
        <v>76</v>
      </c>
      <c r="G19" s="9" t="s">
        <v>77</v>
      </c>
      <c r="H19" s="9" t="s">
        <v>18</v>
      </c>
      <c r="I19" s="1" t="s">
        <v>19</v>
      </c>
    </row>
    <row r="20" spans="1:27" x14ac:dyDescent="0.2">
      <c r="B20" s="9" t="s">
        <v>78</v>
      </c>
      <c r="C20" s="9" t="s">
        <v>79</v>
      </c>
      <c r="D20" s="9" t="s">
        <v>80</v>
      </c>
      <c r="E20" s="9" t="s">
        <v>81</v>
      </c>
      <c r="F20" s="9" t="s">
        <v>80</v>
      </c>
      <c r="G20" s="9" t="s">
        <v>81</v>
      </c>
      <c r="H20" s="9" t="s">
        <v>18</v>
      </c>
      <c r="I20" s="1" t="s">
        <v>19</v>
      </c>
      <c r="J20" s="1">
        <v>0.4</v>
      </c>
      <c r="K20" s="1">
        <v>1</v>
      </c>
      <c r="L20" s="1">
        <v>1</v>
      </c>
      <c r="N20" s="1" t="s">
        <v>43</v>
      </c>
      <c r="O20" s="1">
        <v>2.5</v>
      </c>
      <c r="P20" s="1">
        <v>1E-3</v>
      </c>
      <c r="Q20" s="1">
        <v>5</v>
      </c>
    </row>
    <row r="21" spans="1:27" x14ac:dyDescent="0.2">
      <c r="B21" s="9" t="s">
        <v>78</v>
      </c>
      <c r="C21" s="9" t="s">
        <v>82</v>
      </c>
      <c r="D21" s="9" t="s">
        <v>80</v>
      </c>
      <c r="E21" s="9" t="s">
        <v>81</v>
      </c>
      <c r="F21" s="9" t="s">
        <v>80</v>
      </c>
      <c r="G21" s="9" t="s">
        <v>81</v>
      </c>
      <c r="H21" s="9" t="s">
        <v>18</v>
      </c>
      <c r="I21" s="1" t="s">
        <v>19</v>
      </c>
      <c r="J21" s="1">
        <v>0.4</v>
      </c>
      <c r="K21" s="1">
        <v>1</v>
      </c>
      <c r="L21" s="1">
        <v>1</v>
      </c>
      <c r="N21" s="1" t="s">
        <v>43</v>
      </c>
      <c r="P21" s="1">
        <v>1E-3</v>
      </c>
      <c r="Q21" s="1">
        <v>0.8</v>
      </c>
    </row>
    <row r="22" spans="1:27" x14ac:dyDescent="0.2">
      <c r="A22" s="2">
        <v>87</v>
      </c>
      <c r="B22" s="9" t="s">
        <v>55</v>
      </c>
      <c r="C22" s="9" t="s">
        <v>56</v>
      </c>
      <c r="D22" s="9" t="s">
        <v>80</v>
      </c>
      <c r="E22" s="9" t="s">
        <v>83</v>
      </c>
      <c r="F22" s="9" t="s">
        <v>80</v>
      </c>
      <c r="G22" s="9" t="s">
        <v>83</v>
      </c>
      <c r="H22" s="9" t="s">
        <v>18</v>
      </c>
      <c r="I22" s="1" t="s">
        <v>19</v>
      </c>
    </row>
    <row r="23" spans="1:27" x14ac:dyDescent="0.2">
      <c r="A23" s="2">
        <v>153</v>
      </c>
      <c r="B23" s="9" t="s">
        <v>55</v>
      </c>
      <c r="C23" s="9" t="s">
        <v>56</v>
      </c>
      <c r="D23" s="9" t="s">
        <v>80</v>
      </c>
      <c r="E23" s="9" t="s">
        <v>83</v>
      </c>
      <c r="F23" s="9" t="s">
        <v>84</v>
      </c>
      <c r="G23" s="9" t="s">
        <v>85</v>
      </c>
      <c r="H23" s="9" t="s">
        <v>18</v>
      </c>
      <c r="I23" s="1" t="s">
        <v>19</v>
      </c>
    </row>
    <row r="24" spans="1:27" x14ac:dyDescent="0.2">
      <c r="A24" s="2">
        <v>103</v>
      </c>
      <c r="B24" s="9" t="s">
        <v>55</v>
      </c>
      <c r="C24" s="9" t="s">
        <v>56</v>
      </c>
      <c r="D24" s="9" t="s">
        <v>80</v>
      </c>
      <c r="E24" s="9" t="s">
        <v>83</v>
      </c>
      <c r="F24" s="9" t="s">
        <v>86</v>
      </c>
      <c r="G24" s="9" t="s">
        <v>87</v>
      </c>
      <c r="H24" s="9" t="s">
        <v>18</v>
      </c>
      <c r="I24" s="1" t="s">
        <v>19</v>
      </c>
    </row>
    <row r="25" spans="1:27" x14ac:dyDescent="0.2">
      <c r="A25" s="2" t="s">
        <v>88</v>
      </c>
      <c r="B25" s="9" t="s">
        <v>89</v>
      </c>
      <c r="C25" s="9" t="s">
        <v>90</v>
      </c>
      <c r="D25" s="9" t="s">
        <v>91</v>
      </c>
      <c r="E25" s="9" t="s">
        <v>92</v>
      </c>
      <c r="F25" s="9" t="s">
        <v>91</v>
      </c>
      <c r="G25" s="9" t="s">
        <v>92</v>
      </c>
      <c r="H25" s="9" t="s">
        <v>18</v>
      </c>
      <c r="I25" s="1" t="s">
        <v>19</v>
      </c>
      <c r="J25" s="1">
        <v>0.5</v>
      </c>
      <c r="K25" s="1">
        <v>1</v>
      </c>
      <c r="N25" s="1" t="s">
        <v>43</v>
      </c>
      <c r="P25" s="1">
        <v>0</v>
      </c>
      <c r="Q25" s="1">
        <v>0.5</v>
      </c>
      <c r="T25" s="1" t="s">
        <v>93</v>
      </c>
      <c r="U25" s="1" t="s">
        <v>93</v>
      </c>
      <c r="V25" s="1">
        <v>0.5</v>
      </c>
    </row>
    <row r="26" spans="1:27" x14ac:dyDescent="0.2">
      <c r="A26" s="2" t="s">
        <v>94</v>
      </c>
      <c r="B26" s="9" t="s">
        <v>46</v>
      </c>
      <c r="C26" s="9" t="s">
        <v>146</v>
      </c>
      <c r="D26" s="9" t="s">
        <v>91</v>
      </c>
      <c r="E26" s="9" t="s">
        <v>92</v>
      </c>
      <c r="F26" s="9" t="s">
        <v>91</v>
      </c>
      <c r="G26" s="9" t="s">
        <v>92</v>
      </c>
      <c r="H26" s="9" t="s">
        <v>18</v>
      </c>
      <c r="I26" s="1" t="s">
        <v>19</v>
      </c>
    </row>
    <row r="27" spans="1:27" x14ac:dyDescent="0.2">
      <c r="B27" s="9" t="s">
        <v>95</v>
      </c>
      <c r="C27" s="9" t="s">
        <v>96</v>
      </c>
      <c r="D27" s="9" t="s">
        <v>91</v>
      </c>
      <c r="E27" s="9" t="s">
        <v>92</v>
      </c>
      <c r="F27" s="9" t="s">
        <v>97</v>
      </c>
      <c r="G27" s="9" t="s">
        <v>65</v>
      </c>
      <c r="H27" s="9" t="s">
        <v>18</v>
      </c>
      <c r="I27" s="1" t="s">
        <v>19</v>
      </c>
    </row>
    <row r="28" spans="1:27" x14ac:dyDescent="0.2">
      <c r="A28" s="2" t="s">
        <v>98</v>
      </c>
      <c r="B28" s="9" t="s">
        <v>99</v>
      </c>
      <c r="C28" s="9" t="s">
        <v>100</v>
      </c>
      <c r="D28" s="9" t="s">
        <v>101</v>
      </c>
      <c r="E28" s="9" t="s">
        <v>65</v>
      </c>
      <c r="F28" s="9" t="s">
        <v>101</v>
      </c>
      <c r="G28" s="9" t="s">
        <v>65</v>
      </c>
      <c r="H28" s="9" t="s">
        <v>18</v>
      </c>
      <c r="I28" s="1" t="s">
        <v>19</v>
      </c>
      <c r="J28" s="1">
        <v>0.1</v>
      </c>
      <c r="K28" s="1">
        <v>1</v>
      </c>
      <c r="P28" s="1">
        <f>6/60</f>
        <v>0.1</v>
      </c>
      <c r="Q28" s="1">
        <v>8</v>
      </c>
    </row>
    <row r="29" spans="1:27" x14ac:dyDescent="0.2">
      <c r="A29" s="2" t="s">
        <v>98</v>
      </c>
      <c r="B29" s="9" t="s">
        <v>99</v>
      </c>
      <c r="C29" s="9" t="s">
        <v>100</v>
      </c>
      <c r="D29" s="9" t="s">
        <v>101</v>
      </c>
      <c r="E29" s="9" t="s">
        <v>65</v>
      </c>
      <c r="F29" s="9" t="s">
        <v>101</v>
      </c>
      <c r="G29" s="9" t="s">
        <v>65</v>
      </c>
      <c r="H29" s="9" t="s">
        <v>18</v>
      </c>
      <c r="I29" s="1" t="s">
        <v>19</v>
      </c>
      <c r="J29" s="1">
        <v>0.1</v>
      </c>
      <c r="K29" s="1">
        <v>1</v>
      </c>
      <c r="M29" s="1">
        <v>1</v>
      </c>
      <c r="P29" s="1">
        <v>0.01</v>
      </c>
      <c r="Q29" s="1">
        <v>10</v>
      </c>
    </row>
    <row r="30" spans="1:27" x14ac:dyDescent="0.2">
      <c r="A30" s="2" t="s">
        <v>98</v>
      </c>
      <c r="B30" s="9" t="s">
        <v>99</v>
      </c>
      <c r="C30" s="9" t="s">
        <v>100</v>
      </c>
      <c r="D30" s="9" t="s">
        <v>101</v>
      </c>
      <c r="E30" s="9" t="s">
        <v>65</v>
      </c>
      <c r="F30" s="9" t="s">
        <v>101</v>
      </c>
      <c r="G30" s="9" t="s">
        <v>65</v>
      </c>
      <c r="H30" s="9" t="s">
        <v>18</v>
      </c>
      <c r="I30" s="1" t="s">
        <v>19</v>
      </c>
      <c r="J30" s="1">
        <v>0.1</v>
      </c>
      <c r="K30" s="1">
        <v>1</v>
      </c>
      <c r="M30" s="1">
        <v>1</v>
      </c>
      <c r="P30" s="1">
        <v>0.01</v>
      </c>
      <c r="Q30" s="1">
        <v>19</v>
      </c>
    </row>
    <row r="31" spans="1:27" x14ac:dyDescent="0.2">
      <c r="A31" s="2" t="s">
        <v>98</v>
      </c>
      <c r="B31" s="9" t="s">
        <v>99</v>
      </c>
      <c r="C31" s="9" t="s">
        <v>100</v>
      </c>
      <c r="D31" s="9" t="s">
        <v>101</v>
      </c>
      <c r="E31" s="9" t="s">
        <v>65</v>
      </c>
      <c r="F31" s="9" t="s">
        <v>101</v>
      </c>
      <c r="G31" s="9" t="s">
        <v>65</v>
      </c>
      <c r="H31" s="9" t="s">
        <v>18</v>
      </c>
      <c r="I31" s="1" t="s">
        <v>19</v>
      </c>
      <c r="J31" s="1">
        <v>0.1</v>
      </c>
      <c r="K31" s="1">
        <v>1</v>
      </c>
      <c r="M31" s="1">
        <v>1</v>
      </c>
      <c r="P31" s="1">
        <v>1E-3</v>
      </c>
      <c r="Q31" s="1">
        <v>23</v>
      </c>
    </row>
    <row r="32" spans="1:27" s="5" customFormat="1" x14ac:dyDescent="0.2">
      <c r="A32" s="3" t="s">
        <v>102</v>
      </c>
      <c r="B32" s="12" t="s">
        <v>103</v>
      </c>
      <c r="C32" s="12" t="s">
        <v>104</v>
      </c>
      <c r="D32" s="15" t="s">
        <v>105</v>
      </c>
      <c r="E32" s="15" t="s">
        <v>106</v>
      </c>
      <c r="F32" s="15" t="s">
        <v>107</v>
      </c>
      <c r="G32" s="15" t="s">
        <v>108</v>
      </c>
      <c r="H32" s="12" t="s">
        <v>109</v>
      </c>
      <c r="I32" s="4" t="s">
        <v>19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s="5" customFormat="1" x14ac:dyDescent="0.2">
      <c r="A33" s="16" t="s">
        <v>110</v>
      </c>
      <c r="B33" s="12" t="s">
        <v>111</v>
      </c>
      <c r="C33" s="12" t="s">
        <v>112</v>
      </c>
      <c r="D33" s="15" t="s">
        <v>113</v>
      </c>
      <c r="E33" s="15" t="s">
        <v>157</v>
      </c>
      <c r="F33" s="15" t="s">
        <v>114</v>
      </c>
      <c r="G33" s="15" t="s">
        <v>495</v>
      </c>
      <c r="H33" s="12" t="s">
        <v>18</v>
      </c>
      <c r="I33" s="4" t="s">
        <v>19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2" t="s">
        <v>115</v>
      </c>
      <c r="B34" s="9" t="s">
        <v>46</v>
      </c>
      <c r="C34" s="9" t="s">
        <v>146</v>
      </c>
      <c r="D34" s="9" t="s">
        <v>367</v>
      </c>
      <c r="E34" s="9" t="s">
        <v>116</v>
      </c>
      <c r="F34" s="9" t="s">
        <v>367</v>
      </c>
      <c r="G34" s="9" t="s">
        <v>116</v>
      </c>
      <c r="H34" s="9" t="s">
        <v>18</v>
      </c>
      <c r="I34" s="1" t="s">
        <v>19</v>
      </c>
    </row>
    <row r="35" spans="1:27" x14ac:dyDescent="0.2">
      <c r="A35" s="2" t="s">
        <v>117</v>
      </c>
      <c r="B35" s="9" t="s">
        <v>118</v>
      </c>
      <c r="C35" s="9" t="s">
        <v>119</v>
      </c>
      <c r="D35" s="9" t="s">
        <v>367</v>
      </c>
      <c r="E35" s="9" t="s">
        <v>116</v>
      </c>
      <c r="F35" s="9" t="s">
        <v>506</v>
      </c>
      <c r="G35" s="9" t="s">
        <v>120</v>
      </c>
      <c r="H35" s="9" t="s">
        <v>18</v>
      </c>
      <c r="I35" s="1" t="s">
        <v>19</v>
      </c>
      <c r="K35" s="1">
        <v>1</v>
      </c>
      <c r="P35" s="1">
        <v>1E-3</v>
      </c>
      <c r="Q35" s="1">
        <v>8</v>
      </c>
    </row>
    <row r="36" spans="1:27" x14ac:dyDescent="0.2">
      <c r="B36" s="9" t="s">
        <v>95</v>
      </c>
      <c r="C36" s="9" t="s">
        <v>96</v>
      </c>
      <c r="D36" s="9" t="s">
        <v>367</v>
      </c>
      <c r="E36" s="9" t="s">
        <v>116</v>
      </c>
      <c r="F36" s="9" t="s">
        <v>121</v>
      </c>
      <c r="G36" s="9" t="s">
        <v>122</v>
      </c>
      <c r="H36" s="9" t="s">
        <v>18</v>
      </c>
      <c r="I36" s="1" t="s">
        <v>19</v>
      </c>
    </row>
    <row r="37" spans="1:27" x14ac:dyDescent="0.2">
      <c r="B37" s="9" t="s">
        <v>123</v>
      </c>
      <c r="C37" s="9" t="s">
        <v>124</v>
      </c>
      <c r="D37" s="9" t="s">
        <v>125</v>
      </c>
      <c r="E37" s="9" t="s">
        <v>65</v>
      </c>
      <c r="F37" s="9" t="s">
        <v>125</v>
      </c>
      <c r="G37" s="9" t="s">
        <v>65</v>
      </c>
      <c r="H37" s="9" t="s">
        <v>18</v>
      </c>
      <c r="I37" s="1" t="s">
        <v>19</v>
      </c>
      <c r="J37" s="1">
        <v>0.6</v>
      </c>
      <c r="P37" s="1">
        <v>1E-4</v>
      </c>
      <c r="Q37" s="1">
        <v>6</v>
      </c>
    </row>
    <row r="38" spans="1:27" x14ac:dyDescent="0.2">
      <c r="B38" s="9" t="s">
        <v>123</v>
      </c>
      <c r="C38" s="9" t="s">
        <v>126</v>
      </c>
      <c r="D38" s="9" t="s">
        <v>127</v>
      </c>
      <c r="E38" s="9" t="s">
        <v>128</v>
      </c>
      <c r="F38" s="9" t="s">
        <v>129</v>
      </c>
      <c r="G38" s="9" t="s">
        <v>65</v>
      </c>
      <c r="H38" s="9" t="s">
        <v>18</v>
      </c>
      <c r="I38" s="1" t="s">
        <v>19</v>
      </c>
      <c r="J38" s="1">
        <v>0</v>
      </c>
      <c r="P38" s="1">
        <f>20/800</f>
        <v>2.5000000000000001E-2</v>
      </c>
      <c r="Q38" s="1">
        <v>10</v>
      </c>
    </row>
    <row r="39" spans="1:27" x14ac:dyDescent="0.2">
      <c r="A39" s="3">
        <v>17</v>
      </c>
      <c r="B39" s="12" t="s">
        <v>130</v>
      </c>
      <c r="C39" s="12" t="s">
        <v>104</v>
      </c>
      <c r="D39" s="12" t="s">
        <v>125</v>
      </c>
      <c r="E39" s="12" t="s">
        <v>65</v>
      </c>
      <c r="F39" s="12" t="s">
        <v>131</v>
      </c>
      <c r="G39" s="12" t="s">
        <v>132</v>
      </c>
      <c r="H39" s="12" t="s">
        <v>18</v>
      </c>
      <c r="I39" s="4" t="s">
        <v>19</v>
      </c>
      <c r="J39" s="4">
        <v>0</v>
      </c>
      <c r="K39" s="4">
        <v>1</v>
      </c>
      <c r="L39" s="4"/>
      <c r="M39" s="4"/>
      <c r="N39" s="4"/>
      <c r="O39" s="4"/>
      <c r="P39" s="4">
        <v>0.1</v>
      </c>
      <c r="Q39" s="4">
        <v>17</v>
      </c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2" t="s">
        <v>133</v>
      </c>
      <c r="B40" s="9" t="s">
        <v>134</v>
      </c>
      <c r="C40" s="9" t="s">
        <v>135</v>
      </c>
      <c r="D40" s="9" t="s">
        <v>136</v>
      </c>
      <c r="E40" s="9" t="s">
        <v>137</v>
      </c>
      <c r="F40" s="9" t="s">
        <v>501</v>
      </c>
      <c r="G40" s="9" t="s">
        <v>65</v>
      </c>
      <c r="H40" s="9" t="s">
        <v>18</v>
      </c>
      <c r="I40" s="1" t="s">
        <v>19</v>
      </c>
      <c r="J40" s="1">
        <v>1.5</v>
      </c>
      <c r="K40" s="1">
        <v>1</v>
      </c>
    </row>
    <row r="41" spans="1:27" x14ac:dyDescent="0.2">
      <c r="A41" s="2" t="s">
        <v>138</v>
      </c>
      <c r="B41" s="9" t="s">
        <v>139</v>
      </c>
      <c r="C41" s="9" t="s">
        <v>140</v>
      </c>
      <c r="D41" s="9" t="s">
        <v>136</v>
      </c>
      <c r="E41" s="9" t="s">
        <v>137</v>
      </c>
      <c r="F41" s="9" t="s">
        <v>501</v>
      </c>
      <c r="G41" s="9" t="s">
        <v>65</v>
      </c>
      <c r="H41" s="9" t="s">
        <v>18</v>
      </c>
      <c r="I41" s="1" t="s">
        <v>19</v>
      </c>
    </row>
    <row r="42" spans="1:27" x14ac:dyDescent="0.2">
      <c r="A42" s="2" t="s">
        <v>141</v>
      </c>
      <c r="B42" s="9" t="s">
        <v>142</v>
      </c>
      <c r="C42" s="9" t="s">
        <v>143</v>
      </c>
      <c r="D42" s="9" t="s">
        <v>144</v>
      </c>
      <c r="E42" s="9" t="s">
        <v>65</v>
      </c>
      <c r="F42" s="9" t="s">
        <v>144</v>
      </c>
      <c r="G42" s="9" t="s">
        <v>65</v>
      </c>
      <c r="H42" s="9" t="s">
        <v>18</v>
      </c>
      <c r="I42" s="1" t="s">
        <v>19</v>
      </c>
      <c r="J42" s="1">
        <v>0.1</v>
      </c>
      <c r="K42" s="1">
        <v>1</v>
      </c>
    </row>
    <row r="43" spans="1:27" x14ac:dyDescent="0.2">
      <c r="A43" s="3">
        <v>61312</v>
      </c>
      <c r="B43" s="12" t="s">
        <v>145</v>
      </c>
      <c r="C43" s="12" t="s">
        <v>146</v>
      </c>
      <c r="D43" s="15" t="s">
        <v>147</v>
      </c>
      <c r="E43" s="15" t="s">
        <v>148</v>
      </c>
      <c r="F43" s="15" t="s">
        <v>147</v>
      </c>
      <c r="G43" s="15" t="s">
        <v>148</v>
      </c>
      <c r="H43" s="12" t="s">
        <v>149</v>
      </c>
      <c r="I43" s="4" t="s">
        <v>19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s="6">
        <v>3676</v>
      </c>
      <c r="B44" s="12" t="s">
        <v>150</v>
      </c>
      <c r="C44" s="12" t="s">
        <v>151</v>
      </c>
      <c r="D44" s="15" t="s">
        <v>152</v>
      </c>
      <c r="E44" s="15" t="s">
        <v>153</v>
      </c>
      <c r="F44" s="15" t="s">
        <v>154</v>
      </c>
      <c r="G44" s="15" t="s">
        <v>65</v>
      </c>
      <c r="H44" s="12" t="s">
        <v>18</v>
      </c>
      <c r="I44" s="4" t="s">
        <v>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6">
        <v>3677</v>
      </c>
      <c r="B45" s="12" t="s">
        <v>150</v>
      </c>
      <c r="C45" s="12" t="s">
        <v>151</v>
      </c>
      <c r="D45" s="15" t="s">
        <v>152</v>
      </c>
      <c r="E45" s="15" t="s">
        <v>153</v>
      </c>
      <c r="F45" s="15" t="s">
        <v>154</v>
      </c>
      <c r="G45" s="15" t="s">
        <v>65</v>
      </c>
      <c r="H45" s="12" t="s">
        <v>18</v>
      </c>
      <c r="I45" s="4" t="s">
        <v>19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2" t="s">
        <v>155</v>
      </c>
      <c r="B46" s="9" t="s">
        <v>134</v>
      </c>
      <c r="C46" s="9" t="s">
        <v>135</v>
      </c>
      <c r="D46" s="9" t="s">
        <v>114</v>
      </c>
      <c r="E46" s="13" t="s">
        <v>156</v>
      </c>
      <c r="F46" s="9" t="s">
        <v>113</v>
      </c>
      <c r="G46" s="9" t="s">
        <v>157</v>
      </c>
      <c r="H46" s="9" t="s">
        <v>18</v>
      </c>
      <c r="I46" s="1" t="s">
        <v>19</v>
      </c>
      <c r="J46" s="1">
        <v>0.4</v>
      </c>
      <c r="K46" s="1">
        <v>1</v>
      </c>
    </row>
    <row r="47" spans="1:27" x14ac:dyDescent="0.2">
      <c r="A47" s="2" t="s">
        <v>158</v>
      </c>
      <c r="B47" s="9" t="s">
        <v>28</v>
      </c>
      <c r="C47" s="13" t="s">
        <v>29</v>
      </c>
      <c r="D47" s="9" t="s">
        <v>159</v>
      </c>
      <c r="E47" s="9" t="s">
        <v>160</v>
      </c>
      <c r="F47" s="9" t="s">
        <v>159</v>
      </c>
      <c r="G47" s="9" t="s">
        <v>160</v>
      </c>
      <c r="H47" s="9" t="s">
        <v>18</v>
      </c>
      <c r="I47" s="1" t="s">
        <v>19</v>
      </c>
    </row>
    <row r="48" spans="1:27" x14ac:dyDescent="0.2">
      <c r="A48" s="2" t="s">
        <v>161</v>
      </c>
      <c r="B48" s="9" t="s">
        <v>28</v>
      </c>
      <c r="C48" s="13" t="s">
        <v>29</v>
      </c>
      <c r="D48" s="9" t="s">
        <v>159</v>
      </c>
      <c r="E48" s="9" t="s">
        <v>160</v>
      </c>
      <c r="F48" s="9" t="s">
        <v>159</v>
      </c>
      <c r="G48" s="9" t="s">
        <v>160</v>
      </c>
      <c r="H48" s="9" t="s">
        <v>18</v>
      </c>
      <c r="I48" s="1" t="s">
        <v>19</v>
      </c>
    </row>
    <row r="49" spans="1:17" x14ac:dyDescent="0.2">
      <c r="A49" s="2" t="s">
        <v>162</v>
      </c>
      <c r="B49" s="9" t="s">
        <v>28</v>
      </c>
      <c r="C49" s="13" t="s">
        <v>29</v>
      </c>
      <c r="D49" s="9" t="s">
        <v>159</v>
      </c>
      <c r="E49" s="9" t="s">
        <v>160</v>
      </c>
      <c r="F49" s="9" t="s">
        <v>159</v>
      </c>
      <c r="G49" s="9" t="s">
        <v>160</v>
      </c>
      <c r="H49" s="9" t="s">
        <v>18</v>
      </c>
      <c r="I49" s="1" t="s">
        <v>19</v>
      </c>
    </row>
    <row r="50" spans="1:17" x14ac:dyDescent="0.2">
      <c r="A50" s="2">
        <v>1</v>
      </c>
      <c r="B50" s="9" t="s">
        <v>163</v>
      </c>
      <c r="C50" s="9" t="s">
        <v>164</v>
      </c>
      <c r="D50" s="9" t="s">
        <v>159</v>
      </c>
      <c r="E50" s="9" t="s">
        <v>165</v>
      </c>
      <c r="F50" s="9" t="s">
        <v>159</v>
      </c>
      <c r="G50" s="9" t="s">
        <v>165</v>
      </c>
      <c r="H50" s="9" t="s">
        <v>18</v>
      </c>
      <c r="I50" s="1" t="s">
        <v>19</v>
      </c>
      <c r="J50" s="1">
        <v>0.1</v>
      </c>
      <c r="K50" s="1">
        <v>1</v>
      </c>
      <c r="N50" s="1" t="s">
        <v>43</v>
      </c>
      <c r="O50" s="1">
        <v>3</v>
      </c>
      <c r="P50" s="1">
        <v>1E-3</v>
      </c>
      <c r="Q50" s="1">
        <v>10</v>
      </c>
    </row>
    <row r="51" spans="1:17" x14ac:dyDescent="0.2">
      <c r="B51" s="9" t="s">
        <v>163</v>
      </c>
      <c r="C51" s="9" t="s">
        <v>164</v>
      </c>
      <c r="D51" s="9" t="s">
        <v>159</v>
      </c>
      <c r="E51" s="9" t="s">
        <v>165</v>
      </c>
      <c r="F51" s="9" t="s">
        <v>159</v>
      </c>
      <c r="G51" s="9" t="s">
        <v>165</v>
      </c>
      <c r="H51" s="9" t="s">
        <v>18</v>
      </c>
      <c r="I51" s="1" t="s">
        <v>19</v>
      </c>
      <c r="J51" s="1">
        <v>0.1</v>
      </c>
      <c r="K51" s="1">
        <v>1</v>
      </c>
      <c r="N51" s="1" t="s">
        <v>43</v>
      </c>
      <c r="O51" s="1">
        <v>6</v>
      </c>
      <c r="P51" s="1">
        <v>1E-3</v>
      </c>
      <c r="Q51" s="1">
        <v>5</v>
      </c>
    </row>
    <row r="52" spans="1:17" x14ac:dyDescent="0.2">
      <c r="A52" s="2">
        <v>4</v>
      </c>
      <c r="B52" s="9" t="s">
        <v>163</v>
      </c>
      <c r="C52" s="9" t="s">
        <v>164</v>
      </c>
      <c r="D52" s="9" t="s">
        <v>159</v>
      </c>
      <c r="E52" s="9" t="s">
        <v>165</v>
      </c>
      <c r="F52" s="9" t="s">
        <v>159</v>
      </c>
      <c r="G52" s="9" t="s">
        <v>165</v>
      </c>
      <c r="H52" s="9" t="s">
        <v>18</v>
      </c>
      <c r="I52" s="1" t="s">
        <v>19</v>
      </c>
      <c r="J52" s="1">
        <v>0.1</v>
      </c>
      <c r="K52" s="1">
        <v>1</v>
      </c>
      <c r="L52" s="1">
        <v>1</v>
      </c>
      <c r="N52" s="1" t="s">
        <v>43</v>
      </c>
      <c r="O52" s="1">
        <v>6.5</v>
      </c>
      <c r="P52" s="1">
        <v>1E-3</v>
      </c>
      <c r="Q52" s="1">
        <v>7</v>
      </c>
    </row>
    <row r="53" spans="1:17" x14ac:dyDescent="0.2">
      <c r="A53" s="2">
        <v>10</v>
      </c>
      <c r="B53" s="9" t="s">
        <v>163</v>
      </c>
      <c r="C53" s="9" t="s">
        <v>164</v>
      </c>
      <c r="D53" s="9" t="s">
        <v>159</v>
      </c>
      <c r="E53" s="9" t="s">
        <v>165</v>
      </c>
      <c r="F53" s="9" t="s">
        <v>159</v>
      </c>
      <c r="G53" s="9" t="s">
        <v>165</v>
      </c>
      <c r="H53" s="9" t="s">
        <v>18</v>
      </c>
      <c r="I53" s="1" t="s">
        <v>43</v>
      </c>
      <c r="J53" s="1">
        <v>0.1</v>
      </c>
      <c r="K53" s="1">
        <v>1</v>
      </c>
      <c r="L53" s="1">
        <v>1</v>
      </c>
      <c r="N53" s="1" t="s">
        <v>43</v>
      </c>
      <c r="O53" s="1">
        <v>6</v>
      </c>
      <c r="P53" s="1">
        <v>1E-3</v>
      </c>
      <c r="Q53" s="1">
        <v>4</v>
      </c>
    </row>
    <row r="54" spans="1:17" x14ac:dyDescent="0.2">
      <c r="A54" s="2">
        <v>13</v>
      </c>
      <c r="B54" s="9" t="s">
        <v>163</v>
      </c>
      <c r="C54" s="9" t="s">
        <v>164</v>
      </c>
      <c r="D54" s="9" t="s">
        <v>159</v>
      </c>
      <c r="E54" s="9" t="s">
        <v>165</v>
      </c>
      <c r="F54" s="9" t="s">
        <v>159</v>
      </c>
      <c r="G54" s="9" t="s">
        <v>165</v>
      </c>
      <c r="H54" s="9" t="s">
        <v>18</v>
      </c>
      <c r="I54" s="1" t="s">
        <v>19</v>
      </c>
      <c r="J54" s="1">
        <v>0.1</v>
      </c>
      <c r="K54" s="1">
        <v>1</v>
      </c>
      <c r="L54" s="1">
        <v>1</v>
      </c>
      <c r="N54" s="1" t="s">
        <v>43</v>
      </c>
      <c r="O54" s="1">
        <v>6</v>
      </c>
      <c r="P54" s="1">
        <v>1E-3</v>
      </c>
      <c r="Q54" s="1">
        <v>3</v>
      </c>
    </row>
    <row r="55" spans="1:17" x14ac:dyDescent="0.2">
      <c r="A55" s="2">
        <v>14</v>
      </c>
      <c r="B55" s="9" t="s">
        <v>163</v>
      </c>
      <c r="C55" s="9" t="s">
        <v>164</v>
      </c>
      <c r="D55" s="9" t="s">
        <v>159</v>
      </c>
      <c r="E55" s="9" t="s">
        <v>165</v>
      </c>
      <c r="F55" s="9" t="s">
        <v>159</v>
      </c>
      <c r="G55" s="9" t="s">
        <v>165</v>
      </c>
      <c r="H55" s="9" t="s">
        <v>18</v>
      </c>
      <c r="I55" s="1" t="s">
        <v>19</v>
      </c>
      <c r="J55" s="1">
        <v>0.1</v>
      </c>
      <c r="K55" s="1">
        <v>1</v>
      </c>
      <c r="N55" s="1" t="s">
        <v>43</v>
      </c>
      <c r="O55" s="1">
        <v>5</v>
      </c>
      <c r="P55" s="1">
        <v>1E-3</v>
      </c>
      <c r="Q55" s="1">
        <v>2</v>
      </c>
    </row>
    <row r="56" spans="1:17" x14ac:dyDescent="0.2">
      <c r="A56" s="2">
        <v>15</v>
      </c>
      <c r="B56" s="9" t="s">
        <v>163</v>
      </c>
      <c r="C56" s="9" t="s">
        <v>164</v>
      </c>
      <c r="D56" s="9" t="s">
        <v>159</v>
      </c>
      <c r="E56" s="9" t="s">
        <v>165</v>
      </c>
      <c r="F56" s="9" t="s">
        <v>159</v>
      </c>
      <c r="G56" s="9" t="s">
        <v>165</v>
      </c>
      <c r="H56" s="9" t="s">
        <v>18</v>
      </c>
      <c r="I56" s="1" t="s">
        <v>19</v>
      </c>
      <c r="J56" s="1">
        <v>0.1</v>
      </c>
      <c r="K56" s="1">
        <v>1</v>
      </c>
      <c r="N56" s="1" t="s">
        <v>43</v>
      </c>
      <c r="O56" s="1">
        <v>7</v>
      </c>
      <c r="P56" s="1">
        <v>1E-3</v>
      </c>
      <c r="Q56" s="1">
        <v>2</v>
      </c>
    </row>
    <row r="57" spans="1:17" x14ac:dyDescent="0.2">
      <c r="A57" s="2">
        <v>16</v>
      </c>
      <c r="B57" s="9" t="s">
        <v>163</v>
      </c>
      <c r="C57" s="9" t="s">
        <v>164</v>
      </c>
      <c r="D57" s="9" t="s">
        <v>159</v>
      </c>
      <c r="E57" s="9" t="s">
        <v>165</v>
      </c>
      <c r="F57" s="9" t="s">
        <v>159</v>
      </c>
      <c r="G57" s="9" t="s">
        <v>165</v>
      </c>
      <c r="H57" s="9" t="s">
        <v>18</v>
      </c>
      <c r="I57" s="1" t="s">
        <v>19</v>
      </c>
      <c r="J57" s="1">
        <v>0.1</v>
      </c>
      <c r="K57" s="1">
        <v>1</v>
      </c>
      <c r="N57" s="1" t="s">
        <v>43</v>
      </c>
      <c r="O57" s="1">
        <v>7</v>
      </c>
      <c r="P57" s="1">
        <v>1E-3</v>
      </c>
      <c r="Q57" s="1">
        <v>2</v>
      </c>
    </row>
    <row r="58" spans="1:17" x14ac:dyDescent="0.2">
      <c r="A58" s="2">
        <v>18</v>
      </c>
      <c r="B58" s="9" t="s">
        <v>163</v>
      </c>
      <c r="C58" s="9" t="s">
        <v>164</v>
      </c>
      <c r="D58" s="9" t="s">
        <v>159</v>
      </c>
      <c r="E58" s="9" t="s">
        <v>165</v>
      </c>
      <c r="F58" s="9" t="s">
        <v>159</v>
      </c>
      <c r="G58" s="9" t="s">
        <v>165</v>
      </c>
      <c r="H58" s="9" t="s">
        <v>18</v>
      </c>
      <c r="I58" s="1" t="s">
        <v>43</v>
      </c>
      <c r="J58" s="1">
        <v>0.1</v>
      </c>
      <c r="K58" s="1">
        <v>1</v>
      </c>
      <c r="N58" s="1" t="s">
        <v>43</v>
      </c>
      <c r="O58" s="1">
        <v>9</v>
      </c>
      <c r="P58" s="1">
        <v>1E-3</v>
      </c>
      <c r="Q58" s="1">
        <v>7</v>
      </c>
    </row>
    <row r="59" spans="1:17" x14ac:dyDescent="0.2">
      <c r="A59" s="2">
        <v>19</v>
      </c>
      <c r="B59" s="9" t="s">
        <v>163</v>
      </c>
      <c r="C59" s="9" t="s">
        <v>164</v>
      </c>
      <c r="D59" s="9" t="s">
        <v>159</v>
      </c>
      <c r="E59" s="9" t="s">
        <v>165</v>
      </c>
      <c r="F59" s="9" t="s">
        <v>159</v>
      </c>
      <c r="G59" s="9" t="s">
        <v>165</v>
      </c>
      <c r="H59" s="9" t="s">
        <v>18</v>
      </c>
      <c r="I59" s="1" t="s">
        <v>19</v>
      </c>
      <c r="J59" s="1">
        <v>0.1</v>
      </c>
      <c r="K59" s="1">
        <v>1</v>
      </c>
      <c r="N59" s="1" t="s">
        <v>43</v>
      </c>
      <c r="O59" s="1">
        <v>6.5</v>
      </c>
      <c r="P59" s="1">
        <v>1E-3</v>
      </c>
      <c r="Q59" s="1">
        <v>2</v>
      </c>
    </row>
    <row r="60" spans="1:17" x14ac:dyDescent="0.2">
      <c r="B60" s="9" t="s">
        <v>163</v>
      </c>
      <c r="C60" s="9" t="s">
        <v>164</v>
      </c>
      <c r="D60" s="9" t="s">
        <v>159</v>
      </c>
      <c r="E60" s="9" t="s">
        <v>165</v>
      </c>
      <c r="F60" s="9" t="s">
        <v>159</v>
      </c>
      <c r="G60" s="9" t="s">
        <v>165</v>
      </c>
      <c r="H60" s="9" t="s">
        <v>18</v>
      </c>
      <c r="I60" s="1" t="s">
        <v>19</v>
      </c>
      <c r="J60" s="1">
        <v>0.1</v>
      </c>
      <c r="K60" s="1">
        <v>1</v>
      </c>
      <c r="N60" s="1" t="s">
        <v>43</v>
      </c>
      <c r="O60" s="1">
        <v>4</v>
      </c>
      <c r="P60" s="1">
        <v>1E-3</v>
      </c>
      <c r="Q60" s="1">
        <v>1</v>
      </c>
    </row>
    <row r="61" spans="1:17" x14ac:dyDescent="0.2">
      <c r="A61" s="2" t="s">
        <v>166</v>
      </c>
      <c r="B61" s="9" t="s">
        <v>167</v>
      </c>
      <c r="C61" s="9" t="s">
        <v>168</v>
      </c>
      <c r="D61" s="9" t="s">
        <v>159</v>
      </c>
      <c r="E61" s="9" t="s">
        <v>169</v>
      </c>
      <c r="F61" s="9" t="s">
        <v>159</v>
      </c>
      <c r="G61" s="9" t="s">
        <v>169</v>
      </c>
      <c r="H61" s="9" t="s">
        <v>18</v>
      </c>
      <c r="I61" s="1" t="s">
        <v>19</v>
      </c>
    </row>
    <row r="62" spans="1:17" x14ac:dyDescent="0.2">
      <c r="A62" s="2">
        <v>3</v>
      </c>
      <c r="B62" s="9" t="s">
        <v>170</v>
      </c>
      <c r="C62" s="9" t="s">
        <v>164</v>
      </c>
      <c r="D62" s="9" t="s">
        <v>159</v>
      </c>
      <c r="E62" s="9" t="s">
        <v>165</v>
      </c>
      <c r="F62" s="9" t="s">
        <v>159</v>
      </c>
      <c r="G62" s="9" t="s">
        <v>165</v>
      </c>
      <c r="H62" s="9" t="s">
        <v>18</v>
      </c>
      <c r="I62" s="1" t="s">
        <v>43</v>
      </c>
      <c r="J62" s="1">
        <v>0.1</v>
      </c>
      <c r="K62" s="1">
        <v>1</v>
      </c>
      <c r="L62" s="1">
        <v>1</v>
      </c>
      <c r="N62" s="1" t="s">
        <v>43</v>
      </c>
      <c r="O62" s="1">
        <v>3</v>
      </c>
      <c r="P62" s="1">
        <v>0.01</v>
      </c>
      <c r="Q62" s="1">
        <v>5</v>
      </c>
    </row>
    <row r="63" spans="1:17" x14ac:dyDescent="0.2">
      <c r="A63" s="2">
        <v>4</v>
      </c>
      <c r="B63" s="9" t="s">
        <v>170</v>
      </c>
      <c r="C63" s="9" t="s">
        <v>164</v>
      </c>
      <c r="D63" s="9" t="s">
        <v>159</v>
      </c>
      <c r="E63" s="9" t="s">
        <v>165</v>
      </c>
      <c r="F63" s="9" t="s">
        <v>159</v>
      </c>
      <c r="G63" s="9" t="s">
        <v>165</v>
      </c>
      <c r="H63" s="9" t="s">
        <v>18</v>
      </c>
      <c r="I63" s="1" t="s">
        <v>19</v>
      </c>
      <c r="J63" s="1">
        <v>0.1</v>
      </c>
      <c r="K63" s="1">
        <v>1</v>
      </c>
      <c r="L63" s="1">
        <v>1</v>
      </c>
      <c r="N63" s="1" t="s">
        <v>43</v>
      </c>
      <c r="O63" s="1">
        <v>4</v>
      </c>
      <c r="P63" s="1">
        <v>0.01</v>
      </c>
      <c r="Q63" s="1">
        <v>2</v>
      </c>
    </row>
    <row r="64" spans="1:17" x14ac:dyDescent="0.2">
      <c r="A64" s="2">
        <v>6</v>
      </c>
      <c r="B64" s="9" t="s">
        <v>170</v>
      </c>
      <c r="C64" s="9" t="s">
        <v>164</v>
      </c>
      <c r="D64" s="9" t="s">
        <v>159</v>
      </c>
      <c r="E64" s="9" t="s">
        <v>165</v>
      </c>
      <c r="F64" s="9" t="s">
        <v>159</v>
      </c>
      <c r="G64" s="9" t="s">
        <v>165</v>
      </c>
      <c r="H64" s="9" t="s">
        <v>18</v>
      </c>
      <c r="I64" s="1" t="s">
        <v>43</v>
      </c>
      <c r="J64" s="1">
        <v>0.1</v>
      </c>
      <c r="K64" s="1">
        <v>1</v>
      </c>
      <c r="N64" s="1" t="s">
        <v>43</v>
      </c>
      <c r="O64" s="1">
        <v>7</v>
      </c>
      <c r="P64" s="1">
        <v>0.01</v>
      </c>
      <c r="Q64" s="1">
        <v>3</v>
      </c>
    </row>
    <row r="65" spans="1:27" x14ac:dyDescent="0.2">
      <c r="A65" s="2">
        <v>8</v>
      </c>
      <c r="B65" s="9" t="s">
        <v>170</v>
      </c>
      <c r="C65" s="9" t="s">
        <v>164</v>
      </c>
      <c r="D65" s="9" t="s">
        <v>159</v>
      </c>
      <c r="E65" s="9" t="s">
        <v>165</v>
      </c>
      <c r="F65" s="9" t="s">
        <v>159</v>
      </c>
      <c r="G65" s="9" t="s">
        <v>165</v>
      </c>
      <c r="H65" s="9" t="s">
        <v>18</v>
      </c>
      <c r="I65" s="1" t="s">
        <v>19</v>
      </c>
      <c r="J65" s="1">
        <v>0.1</v>
      </c>
      <c r="K65" s="1">
        <v>1</v>
      </c>
      <c r="N65" s="1" t="s">
        <v>43</v>
      </c>
      <c r="O65" s="1">
        <v>6</v>
      </c>
      <c r="P65" s="1">
        <v>0.01</v>
      </c>
      <c r="Q65" s="1">
        <v>2</v>
      </c>
    </row>
    <row r="66" spans="1:27" x14ac:dyDescent="0.2">
      <c r="A66" s="2">
        <v>9</v>
      </c>
      <c r="B66" s="9" t="s">
        <v>170</v>
      </c>
      <c r="C66" s="9" t="s">
        <v>164</v>
      </c>
      <c r="D66" s="9" t="s">
        <v>159</v>
      </c>
      <c r="E66" s="9" t="s">
        <v>165</v>
      </c>
      <c r="F66" s="9" t="s">
        <v>159</v>
      </c>
      <c r="G66" s="9" t="s">
        <v>165</v>
      </c>
      <c r="H66" s="9" t="s">
        <v>18</v>
      </c>
      <c r="I66" s="1" t="s">
        <v>19</v>
      </c>
      <c r="J66" s="1">
        <v>0.1</v>
      </c>
      <c r="K66" s="1">
        <v>1</v>
      </c>
      <c r="N66" s="1" t="s">
        <v>43</v>
      </c>
      <c r="O66" s="1">
        <v>10</v>
      </c>
      <c r="P66" s="1">
        <v>0.01</v>
      </c>
      <c r="Q66" s="1">
        <v>2</v>
      </c>
    </row>
    <row r="67" spans="1:27" x14ac:dyDescent="0.2">
      <c r="B67" s="9" t="s">
        <v>171</v>
      </c>
      <c r="C67" s="9" t="s">
        <v>172</v>
      </c>
      <c r="D67" s="9" t="s">
        <v>159</v>
      </c>
      <c r="E67" s="9" t="s">
        <v>165</v>
      </c>
      <c r="F67" s="9" t="s">
        <v>159</v>
      </c>
      <c r="G67" s="9" t="s">
        <v>165</v>
      </c>
      <c r="H67" s="9" t="s">
        <v>18</v>
      </c>
      <c r="I67" s="1" t="s">
        <v>19</v>
      </c>
      <c r="J67" s="1">
        <v>0.2</v>
      </c>
      <c r="P67" s="1">
        <v>0.01</v>
      </c>
      <c r="Q67" s="1">
        <v>3</v>
      </c>
    </row>
    <row r="68" spans="1:27" x14ac:dyDescent="0.2">
      <c r="A68" s="3">
        <v>50</v>
      </c>
      <c r="B68" s="12" t="s">
        <v>173</v>
      </c>
      <c r="C68" s="12" t="s">
        <v>174</v>
      </c>
      <c r="D68" s="15" t="s">
        <v>159</v>
      </c>
      <c r="E68" s="15" t="s">
        <v>175</v>
      </c>
      <c r="F68" s="15" t="s">
        <v>159</v>
      </c>
      <c r="G68" s="15" t="s">
        <v>175</v>
      </c>
      <c r="H68" s="12" t="s">
        <v>18</v>
      </c>
      <c r="I68" s="4" t="s">
        <v>19</v>
      </c>
      <c r="J68" s="4">
        <v>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s="3">
        <v>90</v>
      </c>
      <c r="B69" s="12" t="s">
        <v>173</v>
      </c>
      <c r="C69" s="12" t="s">
        <v>174</v>
      </c>
      <c r="D69" s="15" t="s">
        <v>159</v>
      </c>
      <c r="E69" s="15" t="s">
        <v>175</v>
      </c>
      <c r="F69" s="15" t="s">
        <v>159</v>
      </c>
      <c r="G69" s="15" t="s">
        <v>175</v>
      </c>
      <c r="H69" s="12" t="s">
        <v>18</v>
      </c>
      <c r="I69" s="4" t="s">
        <v>19</v>
      </c>
      <c r="J69" s="4">
        <v>1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s="3">
        <v>111</v>
      </c>
      <c r="B70" s="12" t="s">
        <v>173</v>
      </c>
      <c r="C70" s="12" t="s">
        <v>174</v>
      </c>
      <c r="D70" s="15" t="s">
        <v>159</v>
      </c>
      <c r="E70" s="15" t="s">
        <v>175</v>
      </c>
      <c r="F70" s="15" t="s">
        <v>159</v>
      </c>
      <c r="G70" s="15" t="s">
        <v>175</v>
      </c>
      <c r="H70" s="12" t="s">
        <v>18</v>
      </c>
      <c r="I70" s="4" t="s">
        <v>19</v>
      </c>
      <c r="J70" s="4">
        <v>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s="3">
        <v>115</v>
      </c>
      <c r="B71" s="12" t="s">
        <v>173</v>
      </c>
      <c r="C71" s="12" t="s">
        <v>174</v>
      </c>
      <c r="D71" s="15" t="s">
        <v>159</v>
      </c>
      <c r="E71" s="15" t="s">
        <v>175</v>
      </c>
      <c r="F71" s="15" t="s">
        <v>159</v>
      </c>
      <c r="G71" s="15" t="s">
        <v>175</v>
      </c>
      <c r="H71" s="12" t="s">
        <v>18</v>
      </c>
      <c r="I71" s="4" t="s">
        <v>19</v>
      </c>
      <c r="J71" s="4">
        <v>2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s="2" t="s">
        <v>176</v>
      </c>
      <c r="B72" s="9" t="s">
        <v>177</v>
      </c>
      <c r="C72" s="9" t="s">
        <v>178</v>
      </c>
      <c r="D72" s="9" t="s">
        <v>179</v>
      </c>
      <c r="E72" s="9" t="s">
        <v>180</v>
      </c>
      <c r="F72" s="9" t="s">
        <v>179</v>
      </c>
      <c r="G72" s="9" t="s">
        <v>180</v>
      </c>
      <c r="H72" s="9" t="s">
        <v>18</v>
      </c>
      <c r="I72" s="1" t="s">
        <v>43</v>
      </c>
      <c r="J72" s="1">
        <v>0.7</v>
      </c>
      <c r="K72" s="1">
        <v>1</v>
      </c>
      <c r="P72" s="1">
        <v>1E-4</v>
      </c>
      <c r="Q72" s="1">
        <v>1</v>
      </c>
    </row>
    <row r="73" spans="1:27" x14ac:dyDescent="0.2">
      <c r="B73" s="9" t="s">
        <v>44</v>
      </c>
      <c r="C73" s="9" t="s">
        <v>45</v>
      </c>
      <c r="D73" s="9" t="s">
        <v>179</v>
      </c>
      <c r="E73" s="9" t="s">
        <v>180</v>
      </c>
      <c r="F73" s="9" t="s">
        <v>179</v>
      </c>
      <c r="G73" s="9" t="s">
        <v>180</v>
      </c>
      <c r="H73" s="9" t="s">
        <v>18</v>
      </c>
      <c r="I73" s="1" t="s">
        <v>43</v>
      </c>
    </row>
    <row r="74" spans="1:27" s="5" customFormat="1" ht="16" x14ac:dyDescent="0.2">
      <c r="A74" s="3"/>
      <c r="B74" s="12" t="s">
        <v>33</v>
      </c>
      <c r="C74" s="12" t="s">
        <v>34</v>
      </c>
      <c r="D74" s="15" t="s">
        <v>181</v>
      </c>
      <c r="E74" s="17" t="s">
        <v>182</v>
      </c>
      <c r="F74" s="15" t="s">
        <v>181</v>
      </c>
      <c r="G74" s="17" t="s">
        <v>182</v>
      </c>
      <c r="H74" s="12" t="s">
        <v>18</v>
      </c>
      <c r="I74" s="4" t="s">
        <v>19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s="2">
        <v>34</v>
      </c>
      <c r="B75" s="9" t="s">
        <v>183</v>
      </c>
      <c r="C75" s="9" t="s">
        <v>184</v>
      </c>
      <c r="D75" s="9" t="s">
        <v>185</v>
      </c>
      <c r="E75" s="9" t="s">
        <v>186</v>
      </c>
      <c r="F75" s="9" t="s">
        <v>185</v>
      </c>
      <c r="G75" s="9" t="s">
        <v>186</v>
      </c>
      <c r="H75" s="9" t="s">
        <v>18</v>
      </c>
      <c r="I75" s="1" t="s">
        <v>19</v>
      </c>
      <c r="J75" s="1">
        <v>8</v>
      </c>
      <c r="O75" s="1">
        <v>2.5</v>
      </c>
      <c r="P75" s="1">
        <v>0</v>
      </c>
      <c r="Q75" s="1">
        <v>15</v>
      </c>
    </row>
    <row r="76" spans="1:27" x14ac:dyDescent="0.2">
      <c r="A76" s="2" t="s">
        <v>187</v>
      </c>
      <c r="B76" s="9" t="s">
        <v>188</v>
      </c>
      <c r="C76" s="9" t="s">
        <v>189</v>
      </c>
      <c r="D76" s="9" t="s">
        <v>190</v>
      </c>
      <c r="E76" s="9" t="s">
        <v>191</v>
      </c>
      <c r="F76" s="9" t="s">
        <v>190</v>
      </c>
      <c r="G76" s="9" t="s">
        <v>191</v>
      </c>
      <c r="H76" s="9" t="s">
        <v>18</v>
      </c>
      <c r="I76" s="1" t="s">
        <v>19</v>
      </c>
      <c r="J76" s="1">
        <v>0.1</v>
      </c>
      <c r="P76" s="1">
        <v>0</v>
      </c>
      <c r="Q76" s="1">
        <v>7</v>
      </c>
      <c r="T76" s="1">
        <v>0</v>
      </c>
      <c r="U76" s="1">
        <v>0</v>
      </c>
      <c r="V76" s="1">
        <v>7</v>
      </c>
    </row>
    <row r="77" spans="1:27" x14ac:dyDescent="0.2">
      <c r="A77" s="3" t="s">
        <v>192</v>
      </c>
      <c r="B77" s="12" t="s">
        <v>193</v>
      </c>
      <c r="C77" s="12" t="s">
        <v>194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18</v>
      </c>
      <c r="I77" s="4" t="s">
        <v>19</v>
      </c>
      <c r="J77" s="4"/>
      <c r="K77" s="4"/>
      <c r="L77" s="4">
        <v>1</v>
      </c>
      <c r="M77" s="4"/>
      <c r="N77" s="4">
        <v>1</v>
      </c>
      <c r="O77" s="4"/>
      <c r="P77" s="4">
        <v>0.1</v>
      </c>
      <c r="Q77" s="4">
        <v>50</v>
      </c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B78" s="9" t="s">
        <v>123</v>
      </c>
      <c r="C78" s="9" t="s">
        <v>199</v>
      </c>
      <c r="D78" s="9" t="s">
        <v>129</v>
      </c>
      <c r="E78" s="15" t="s">
        <v>65</v>
      </c>
      <c r="F78" s="9" t="s">
        <v>129</v>
      </c>
      <c r="G78" s="15" t="s">
        <v>65</v>
      </c>
      <c r="H78" s="9" t="s">
        <v>18</v>
      </c>
      <c r="I78" s="1" t="s">
        <v>19</v>
      </c>
      <c r="J78" s="1">
        <v>0</v>
      </c>
      <c r="K78" s="1">
        <v>1</v>
      </c>
      <c r="P78" s="1">
        <v>1E-4</v>
      </c>
      <c r="Q78" s="1">
        <v>8</v>
      </c>
    </row>
    <row r="79" spans="1:27" x14ac:dyDescent="0.2">
      <c r="B79" s="9" t="s">
        <v>123</v>
      </c>
      <c r="C79" s="9" t="s">
        <v>199</v>
      </c>
      <c r="D79" s="9" t="s">
        <v>129</v>
      </c>
      <c r="E79" s="15" t="s">
        <v>65</v>
      </c>
      <c r="F79" s="9" t="s">
        <v>129</v>
      </c>
      <c r="G79" s="15" t="s">
        <v>65</v>
      </c>
      <c r="H79" s="9" t="s">
        <v>18</v>
      </c>
      <c r="I79" s="1" t="s">
        <v>19</v>
      </c>
      <c r="J79" s="1">
        <v>0</v>
      </c>
      <c r="K79" s="1">
        <v>1</v>
      </c>
      <c r="P79" s="1">
        <v>1E-4</v>
      </c>
      <c r="Q79" s="1">
        <v>7</v>
      </c>
    </row>
    <row r="80" spans="1:27" x14ac:dyDescent="0.2">
      <c r="B80" s="9" t="s">
        <v>123</v>
      </c>
      <c r="C80" s="9" t="s">
        <v>199</v>
      </c>
      <c r="D80" s="9" t="s">
        <v>129</v>
      </c>
      <c r="E80" s="15" t="s">
        <v>65</v>
      </c>
      <c r="F80" s="9" t="s">
        <v>129</v>
      </c>
      <c r="G80" s="15" t="s">
        <v>65</v>
      </c>
      <c r="H80" s="9" t="s">
        <v>18</v>
      </c>
      <c r="I80" s="1" t="s">
        <v>19</v>
      </c>
      <c r="J80" s="1">
        <v>0</v>
      </c>
      <c r="K80" s="1">
        <v>1</v>
      </c>
      <c r="P80" s="1">
        <v>1E-4</v>
      </c>
      <c r="Q80" s="1">
        <v>10</v>
      </c>
    </row>
    <row r="81" spans="1:27" x14ac:dyDescent="0.2">
      <c r="B81" s="9" t="s">
        <v>123</v>
      </c>
      <c r="C81" s="9" t="s">
        <v>199</v>
      </c>
      <c r="D81" s="9" t="s">
        <v>129</v>
      </c>
      <c r="E81" s="15" t="s">
        <v>65</v>
      </c>
      <c r="F81" s="9" t="s">
        <v>129</v>
      </c>
      <c r="G81" s="15" t="s">
        <v>65</v>
      </c>
      <c r="H81" s="9" t="s">
        <v>18</v>
      </c>
      <c r="I81" s="1" t="s">
        <v>19</v>
      </c>
      <c r="J81" s="1">
        <v>0</v>
      </c>
      <c r="K81" s="1">
        <v>1</v>
      </c>
      <c r="P81" s="1">
        <v>1E-4</v>
      </c>
      <c r="Q81" s="1">
        <v>6</v>
      </c>
    </row>
    <row r="82" spans="1:27" x14ac:dyDescent="0.2">
      <c r="B82" s="9" t="s">
        <v>123</v>
      </c>
      <c r="C82" s="9" t="s">
        <v>199</v>
      </c>
      <c r="D82" s="9" t="s">
        <v>129</v>
      </c>
      <c r="E82" s="15" t="s">
        <v>65</v>
      </c>
      <c r="F82" s="9" t="s">
        <v>129</v>
      </c>
      <c r="G82" s="15" t="s">
        <v>65</v>
      </c>
      <c r="H82" s="9" t="s">
        <v>18</v>
      </c>
      <c r="I82" s="1" t="s">
        <v>19</v>
      </c>
      <c r="J82" s="1">
        <v>0</v>
      </c>
      <c r="K82" s="1">
        <v>1</v>
      </c>
      <c r="P82" s="1">
        <v>1E-4</v>
      </c>
      <c r="Q82" s="1">
        <v>9</v>
      </c>
    </row>
    <row r="83" spans="1:27" x14ac:dyDescent="0.2">
      <c r="B83" s="9" t="s">
        <v>123</v>
      </c>
      <c r="C83" s="9" t="s">
        <v>199</v>
      </c>
      <c r="D83" s="9" t="s">
        <v>129</v>
      </c>
      <c r="E83" s="15" t="s">
        <v>65</v>
      </c>
      <c r="F83" s="9" t="s">
        <v>129</v>
      </c>
      <c r="G83" s="15" t="s">
        <v>65</v>
      </c>
      <c r="H83" s="9" t="s">
        <v>18</v>
      </c>
      <c r="I83" s="1" t="s">
        <v>19</v>
      </c>
      <c r="J83" s="1">
        <v>0</v>
      </c>
      <c r="K83" s="1">
        <v>1</v>
      </c>
      <c r="P83" s="1">
        <v>1E-4</v>
      </c>
      <c r="Q83" s="1">
        <v>9</v>
      </c>
    </row>
    <row r="84" spans="1:27" x14ac:dyDescent="0.2">
      <c r="B84" s="9" t="s">
        <v>123</v>
      </c>
      <c r="C84" s="9" t="s">
        <v>199</v>
      </c>
      <c r="D84" s="9" t="s">
        <v>129</v>
      </c>
      <c r="E84" s="15" t="s">
        <v>65</v>
      </c>
      <c r="F84" s="9" t="s">
        <v>129</v>
      </c>
      <c r="G84" s="15" t="s">
        <v>65</v>
      </c>
      <c r="H84" s="9" t="s">
        <v>18</v>
      </c>
      <c r="I84" s="1" t="s">
        <v>19</v>
      </c>
      <c r="J84" s="1">
        <v>0</v>
      </c>
      <c r="K84" s="1">
        <v>1</v>
      </c>
      <c r="P84" s="1">
        <v>1E-4</v>
      </c>
      <c r="Q84" s="1">
        <v>12</v>
      </c>
    </row>
    <row r="85" spans="1:27" x14ac:dyDescent="0.2">
      <c r="A85" s="2" t="s">
        <v>200</v>
      </c>
      <c r="B85" s="9" t="s">
        <v>99</v>
      </c>
      <c r="C85" s="9" t="s">
        <v>100</v>
      </c>
      <c r="D85" s="9" t="s">
        <v>201</v>
      </c>
      <c r="E85" s="9" t="s">
        <v>202</v>
      </c>
      <c r="F85" s="9" t="s">
        <v>201</v>
      </c>
      <c r="G85" s="9" t="s">
        <v>202</v>
      </c>
      <c r="H85" s="9" t="s">
        <v>18</v>
      </c>
      <c r="I85" s="1" t="s">
        <v>19</v>
      </c>
      <c r="J85" s="1">
        <v>0.1</v>
      </c>
      <c r="K85" s="1">
        <v>1</v>
      </c>
      <c r="L85" s="1">
        <v>1</v>
      </c>
      <c r="P85" s="1">
        <v>1E-3</v>
      </c>
      <c r="Q85" s="1">
        <v>28</v>
      </c>
    </row>
    <row r="86" spans="1:27" x14ac:dyDescent="0.2">
      <c r="A86" s="2" t="s">
        <v>200</v>
      </c>
      <c r="B86" s="9" t="s">
        <v>99</v>
      </c>
      <c r="C86" s="9" t="s">
        <v>100</v>
      </c>
      <c r="D86" s="9" t="s">
        <v>201</v>
      </c>
      <c r="E86" s="9" t="s">
        <v>202</v>
      </c>
      <c r="F86" s="9" t="s">
        <v>201</v>
      </c>
      <c r="G86" s="9" t="s">
        <v>202</v>
      </c>
      <c r="H86" s="9" t="s">
        <v>18</v>
      </c>
      <c r="I86" s="1" t="s">
        <v>19</v>
      </c>
      <c r="J86" s="1">
        <v>0.1</v>
      </c>
      <c r="K86" s="1">
        <v>1</v>
      </c>
      <c r="P86" s="1">
        <v>1E-3</v>
      </c>
      <c r="Q86" s="1">
        <v>34</v>
      </c>
    </row>
    <row r="87" spans="1:27" x14ac:dyDescent="0.2">
      <c r="A87" s="2" t="s">
        <v>200</v>
      </c>
      <c r="B87" s="9" t="s">
        <v>99</v>
      </c>
      <c r="C87" s="9" t="s">
        <v>100</v>
      </c>
      <c r="D87" s="9" t="s">
        <v>201</v>
      </c>
      <c r="E87" s="9" t="s">
        <v>202</v>
      </c>
      <c r="F87" s="9" t="s">
        <v>201</v>
      </c>
      <c r="G87" s="9" t="s">
        <v>202</v>
      </c>
      <c r="H87" s="9" t="s">
        <v>18</v>
      </c>
      <c r="I87" s="1" t="s">
        <v>19</v>
      </c>
      <c r="J87" s="1">
        <v>0.1</v>
      </c>
      <c r="K87" s="1">
        <v>1</v>
      </c>
      <c r="P87" s="1">
        <v>1E-4</v>
      </c>
      <c r="Q87" s="1">
        <v>50</v>
      </c>
    </row>
    <row r="88" spans="1:27" x14ac:dyDescent="0.2">
      <c r="A88" s="2" t="s">
        <v>200</v>
      </c>
      <c r="B88" s="9" t="s">
        <v>99</v>
      </c>
      <c r="C88" s="9" t="s">
        <v>100</v>
      </c>
      <c r="D88" s="9" t="s">
        <v>201</v>
      </c>
      <c r="E88" s="9" t="s">
        <v>202</v>
      </c>
      <c r="F88" s="9" t="s">
        <v>201</v>
      </c>
      <c r="G88" s="9" t="s">
        <v>202</v>
      </c>
      <c r="H88" s="9" t="s">
        <v>18</v>
      </c>
      <c r="I88" s="1" t="s">
        <v>19</v>
      </c>
      <c r="J88" s="1">
        <v>0.1</v>
      </c>
      <c r="K88" s="1">
        <v>1</v>
      </c>
      <c r="L88" s="1">
        <v>1</v>
      </c>
      <c r="P88" s="1">
        <v>1E-4</v>
      </c>
      <c r="Q88" s="1">
        <v>31</v>
      </c>
    </row>
    <row r="89" spans="1:27" x14ac:dyDescent="0.2">
      <c r="A89" s="6" t="s">
        <v>203</v>
      </c>
      <c r="B89" s="12" t="s">
        <v>111</v>
      </c>
      <c r="C89" s="12" t="s">
        <v>112</v>
      </c>
      <c r="D89" s="15" t="s">
        <v>201</v>
      </c>
      <c r="E89" s="15" t="s">
        <v>202</v>
      </c>
      <c r="F89" s="15" t="s">
        <v>201</v>
      </c>
      <c r="G89" s="15" t="s">
        <v>202</v>
      </c>
      <c r="H89" s="12" t="s">
        <v>18</v>
      </c>
      <c r="I89" s="4" t="s">
        <v>19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customFormat="1" x14ac:dyDescent="0.2">
      <c r="A90" s="2"/>
      <c r="B90" s="9" t="s">
        <v>78</v>
      </c>
      <c r="C90" s="9" t="s">
        <v>204</v>
      </c>
      <c r="D90" s="9" t="s">
        <v>205</v>
      </c>
      <c r="E90" s="9" t="s">
        <v>206</v>
      </c>
      <c r="F90" s="9" t="s">
        <v>207</v>
      </c>
      <c r="G90" s="9" t="s">
        <v>208</v>
      </c>
      <c r="H90" s="9" t="s">
        <v>18</v>
      </c>
      <c r="I90" s="1" t="s">
        <v>19</v>
      </c>
      <c r="J90" s="1">
        <v>0.6</v>
      </c>
      <c r="K90" s="1">
        <v>1</v>
      </c>
      <c r="L90" s="1">
        <v>1</v>
      </c>
      <c r="M90" s="1"/>
      <c r="N90" s="1" t="s">
        <v>43</v>
      </c>
      <c r="O90" s="1">
        <v>3</v>
      </c>
      <c r="P90" s="1">
        <v>0</v>
      </c>
      <c r="Q90" s="1">
        <v>0.6</v>
      </c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7" t="s">
        <v>209</v>
      </c>
      <c r="B91" s="12" t="s">
        <v>193</v>
      </c>
      <c r="C91" s="12" t="s">
        <v>194</v>
      </c>
      <c r="D91" s="12" t="s">
        <v>210</v>
      </c>
      <c r="E91" s="12" t="s">
        <v>211</v>
      </c>
      <c r="F91" s="12" t="s">
        <v>210</v>
      </c>
      <c r="G91" s="12" t="s">
        <v>211</v>
      </c>
      <c r="H91" s="12" t="s">
        <v>18</v>
      </c>
      <c r="I91" s="4" t="s">
        <v>19</v>
      </c>
      <c r="J91" s="4"/>
      <c r="K91" s="4"/>
      <c r="L91" s="4"/>
      <c r="M91" s="4"/>
      <c r="N91" s="4"/>
      <c r="O91" s="4"/>
      <c r="P91" s="4">
        <v>1E-3</v>
      </c>
      <c r="Q91" s="4">
        <v>12</v>
      </c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s="7" t="s">
        <v>212</v>
      </c>
      <c r="B92" s="12" t="s">
        <v>193</v>
      </c>
      <c r="C92" s="12" t="s">
        <v>194</v>
      </c>
      <c r="D92" s="12" t="s">
        <v>210</v>
      </c>
      <c r="E92" s="12" t="s">
        <v>211</v>
      </c>
      <c r="F92" s="12" t="s">
        <v>210</v>
      </c>
      <c r="G92" s="12" t="s">
        <v>211</v>
      </c>
      <c r="H92" s="12" t="s">
        <v>18</v>
      </c>
      <c r="I92" s="4" t="s">
        <v>19</v>
      </c>
      <c r="J92" s="4"/>
      <c r="K92" s="4"/>
      <c r="L92" s="4"/>
      <c r="M92" s="4"/>
      <c r="N92" s="4"/>
      <c r="O92" s="4"/>
      <c r="P92" s="4">
        <v>0.01</v>
      </c>
      <c r="Q92" s="4">
        <v>15</v>
      </c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B93" s="9" t="s">
        <v>55</v>
      </c>
      <c r="C93" s="9" t="s">
        <v>56</v>
      </c>
      <c r="D93" s="9" t="s">
        <v>84</v>
      </c>
      <c r="E93" s="9" t="s">
        <v>213</v>
      </c>
      <c r="F93" s="9" t="s">
        <v>84</v>
      </c>
      <c r="G93" s="9" t="s">
        <v>213</v>
      </c>
      <c r="H93" s="9" t="s">
        <v>18</v>
      </c>
      <c r="I93" s="1" t="s">
        <v>19</v>
      </c>
    </row>
    <row r="94" spans="1:27" x14ac:dyDescent="0.2">
      <c r="B94" s="9" t="s">
        <v>55</v>
      </c>
      <c r="C94" s="9" t="s">
        <v>56</v>
      </c>
      <c r="D94" s="9" t="s">
        <v>214</v>
      </c>
      <c r="E94" s="9" t="s">
        <v>215</v>
      </c>
      <c r="F94" s="9" t="s">
        <v>214</v>
      </c>
      <c r="G94" s="9" t="s">
        <v>215</v>
      </c>
      <c r="H94" s="9" t="s">
        <v>18</v>
      </c>
      <c r="I94" s="1" t="s">
        <v>19</v>
      </c>
    </row>
    <row r="95" spans="1:27" x14ac:dyDescent="0.2">
      <c r="A95" s="2">
        <v>115</v>
      </c>
      <c r="B95" s="9" t="s">
        <v>55</v>
      </c>
      <c r="C95" s="9" t="s">
        <v>56</v>
      </c>
      <c r="D95" s="9" t="s">
        <v>214</v>
      </c>
      <c r="E95" s="9" t="s">
        <v>216</v>
      </c>
      <c r="F95" s="9" t="s">
        <v>217</v>
      </c>
      <c r="G95" s="9" t="s">
        <v>218</v>
      </c>
      <c r="H95" s="9" t="s">
        <v>18</v>
      </c>
      <c r="I95" s="1" t="s">
        <v>19</v>
      </c>
    </row>
    <row r="96" spans="1:27" x14ac:dyDescent="0.2">
      <c r="A96" s="3">
        <v>15</v>
      </c>
      <c r="B96" s="12" t="s">
        <v>130</v>
      </c>
      <c r="C96" s="12" t="s">
        <v>104</v>
      </c>
      <c r="D96" s="12" t="s">
        <v>219</v>
      </c>
      <c r="E96" s="12" t="s">
        <v>220</v>
      </c>
      <c r="F96" s="12" t="s">
        <v>509</v>
      </c>
      <c r="G96" s="15" t="s">
        <v>65</v>
      </c>
      <c r="H96" s="12" t="s">
        <v>18</v>
      </c>
      <c r="I96" s="4" t="s">
        <v>19</v>
      </c>
      <c r="J96" s="4">
        <v>0.5</v>
      </c>
      <c r="K96" s="4">
        <v>1</v>
      </c>
      <c r="L96" s="4"/>
      <c r="M96" s="4"/>
      <c r="N96" s="4"/>
      <c r="O96" s="4"/>
      <c r="P96" s="4">
        <v>0.01</v>
      </c>
      <c r="Q96" s="4">
        <v>36</v>
      </c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s="3"/>
      <c r="B97" s="12" t="s">
        <v>221</v>
      </c>
      <c r="C97" s="12" t="s">
        <v>222</v>
      </c>
      <c r="D97" s="15" t="s">
        <v>223</v>
      </c>
      <c r="E97" s="15" t="s">
        <v>224</v>
      </c>
      <c r="F97" s="15" t="s">
        <v>223</v>
      </c>
      <c r="G97" s="15" t="s">
        <v>224</v>
      </c>
      <c r="H97" s="12" t="s">
        <v>109</v>
      </c>
      <c r="I97" s="4" t="s">
        <v>19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s="3"/>
      <c r="B98" s="12" t="s">
        <v>221</v>
      </c>
      <c r="C98" s="12" t="s">
        <v>222</v>
      </c>
      <c r="D98" s="15" t="s">
        <v>223</v>
      </c>
      <c r="E98" s="15" t="s">
        <v>224</v>
      </c>
      <c r="F98" s="15" t="s">
        <v>223</v>
      </c>
      <c r="G98" s="15" t="s">
        <v>224</v>
      </c>
      <c r="H98" s="12" t="s">
        <v>18</v>
      </c>
      <c r="I98" s="4" t="s">
        <v>19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">
      <c r="A99" s="3"/>
      <c r="B99" s="12" t="s">
        <v>221</v>
      </c>
      <c r="C99" s="12" t="s">
        <v>222</v>
      </c>
      <c r="D99" s="15" t="s">
        <v>223</v>
      </c>
      <c r="E99" s="15" t="s">
        <v>224</v>
      </c>
      <c r="F99" s="15" t="s">
        <v>223</v>
      </c>
      <c r="G99" s="15" t="s">
        <v>224</v>
      </c>
      <c r="H99" s="12" t="s">
        <v>18</v>
      </c>
      <c r="I99" s="4" t="s">
        <v>19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">
      <c r="A100" s="2" t="s">
        <v>225</v>
      </c>
      <c r="B100" s="9" t="s">
        <v>226</v>
      </c>
      <c r="C100" s="9" t="s">
        <v>227</v>
      </c>
      <c r="D100" s="9" t="s">
        <v>228</v>
      </c>
      <c r="E100" s="9" t="s">
        <v>229</v>
      </c>
      <c r="F100" s="9" t="s">
        <v>230</v>
      </c>
      <c r="G100" s="9" t="s">
        <v>231</v>
      </c>
      <c r="H100" s="9" t="s">
        <v>18</v>
      </c>
      <c r="I100" s="1" t="s">
        <v>19</v>
      </c>
      <c r="J100" s="1">
        <v>0.3</v>
      </c>
      <c r="K100" s="1">
        <v>1</v>
      </c>
      <c r="P100" s="1">
        <v>1E-4</v>
      </c>
      <c r="Q100" s="1">
        <v>1</v>
      </c>
      <c r="T100" s="1" t="s">
        <v>232</v>
      </c>
      <c r="U100" s="1" t="s">
        <v>232</v>
      </c>
      <c r="V100" s="1">
        <v>2</v>
      </c>
    </row>
    <row r="101" spans="1:27" x14ac:dyDescent="0.2">
      <c r="A101" s="2" t="s">
        <v>233</v>
      </c>
      <c r="B101" s="9" t="s">
        <v>226</v>
      </c>
      <c r="C101" s="9" t="s">
        <v>227</v>
      </c>
      <c r="D101" s="9" t="s">
        <v>228</v>
      </c>
      <c r="E101" s="9" t="s">
        <v>229</v>
      </c>
      <c r="F101" s="9" t="s">
        <v>230</v>
      </c>
      <c r="G101" s="9" t="s">
        <v>231</v>
      </c>
      <c r="H101" s="9" t="s">
        <v>18</v>
      </c>
      <c r="I101" s="1" t="s">
        <v>19</v>
      </c>
      <c r="J101" s="1">
        <v>0.4</v>
      </c>
      <c r="K101" s="1">
        <v>1</v>
      </c>
      <c r="P101" s="1">
        <v>1E-4</v>
      </c>
      <c r="Q101" s="1">
        <v>1</v>
      </c>
      <c r="T101" s="1" t="s">
        <v>232</v>
      </c>
      <c r="U101" s="1" t="s">
        <v>232</v>
      </c>
      <c r="V101" s="1">
        <v>2</v>
      </c>
    </row>
    <row r="102" spans="1:27" x14ac:dyDescent="0.2">
      <c r="B102" s="9" t="s">
        <v>171</v>
      </c>
      <c r="C102" s="9" t="s">
        <v>172</v>
      </c>
      <c r="D102" s="9" t="s">
        <v>234</v>
      </c>
      <c r="E102" s="9" t="s">
        <v>235</v>
      </c>
      <c r="F102" s="9" t="s">
        <v>234</v>
      </c>
      <c r="G102" s="9" t="s">
        <v>235</v>
      </c>
      <c r="H102" s="9" t="s">
        <v>18</v>
      </c>
      <c r="I102" s="1" t="s">
        <v>19</v>
      </c>
      <c r="J102" s="1">
        <v>0.2</v>
      </c>
      <c r="P102" s="1">
        <v>0.01</v>
      </c>
      <c r="Q102" s="1">
        <v>8</v>
      </c>
    </row>
    <row r="103" spans="1:27" x14ac:dyDescent="0.2">
      <c r="A103" s="2" t="s">
        <v>236</v>
      </c>
      <c r="B103" s="9" t="s">
        <v>118</v>
      </c>
      <c r="C103" s="9" t="s">
        <v>119</v>
      </c>
      <c r="D103" s="9" t="s">
        <v>237</v>
      </c>
      <c r="E103" s="9" t="s">
        <v>65</v>
      </c>
      <c r="F103" s="9" t="s">
        <v>502</v>
      </c>
      <c r="G103" s="9" t="s">
        <v>238</v>
      </c>
      <c r="H103" s="9" t="s">
        <v>18</v>
      </c>
      <c r="I103" s="1" t="s">
        <v>19</v>
      </c>
      <c r="K103" s="1">
        <v>1</v>
      </c>
      <c r="P103" s="1">
        <v>1E-3</v>
      </c>
      <c r="Q103" s="1">
        <v>1</v>
      </c>
    </row>
    <row r="104" spans="1:27" x14ac:dyDescent="0.2">
      <c r="A104" s="2" t="s">
        <v>239</v>
      </c>
      <c r="B104" s="9" t="s">
        <v>240</v>
      </c>
      <c r="C104" s="9" t="s">
        <v>241</v>
      </c>
      <c r="D104" s="9" t="s">
        <v>237</v>
      </c>
      <c r="E104" s="9" t="s">
        <v>65</v>
      </c>
      <c r="F104" s="9" t="s">
        <v>502</v>
      </c>
      <c r="G104" s="9" t="s">
        <v>238</v>
      </c>
      <c r="H104" s="9" t="s">
        <v>18</v>
      </c>
      <c r="I104" s="1" t="s">
        <v>19</v>
      </c>
      <c r="J104" s="1">
        <v>9</v>
      </c>
      <c r="K104" s="1">
        <v>1</v>
      </c>
      <c r="M104" s="1">
        <v>1</v>
      </c>
      <c r="N104" s="1" t="s">
        <v>19</v>
      </c>
      <c r="P104" s="1">
        <f>30/200</f>
        <v>0.15</v>
      </c>
      <c r="Q104" s="1">
        <v>15</v>
      </c>
      <c r="R104" s="1">
        <v>90</v>
      </c>
      <c r="S104" s="1">
        <v>15</v>
      </c>
      <c r="T104" s="1" t="s">
        <v>242</v>
      </c>
      <c r="U104" s="1" t="s">
        <v>20</v>
      </c>
      <c r="V104" s="1">
        <v>9</v>
      </c>
    </row>
    <row r="105" spans="1:27" x14ac:dyDescent="0.2">
      <c r="A105" s="2" t="s">
        <v>243</v>
      </c>
      <c r="B105" s="9" t="s">
        <v>46</v>
      </c>
      <c r="C105" s="9" t="s">
        <v>47</v>
      </c>
      <c r="D105" s="9" t="s">
        <v>244</v>
      </c>
      <c r="E105" s="9" t="s">
        <v>65</v>
      </c>
      <c r="F105" s="9" t="s">
        <v>244</v>
      </c>
      <c r="G105" s="9" t="s">
        <v>65</v>
      </c>
      <c r="H105" s="9" t="s">
        <v>18</v>
      </c>
      <c r="I105" s="1" t="s">
        <v>19</v>
      </c>
    </row>
    <row r="106" spans="1:27" x14ac:dyDescent="0.2">
      <c r="A106" s="2" t="s">
        <v>245</v>
      </c>
      <c r="B106" s="9" t="s">
        <v>15</v>
      </c>
      <c r="C106" s="9" t="s">
        <v>16</v>
      </c>
      <c r="D106" s="9" t="s">
        <v>246</v>
      </c>
      <c r="E106" s="9" t="s">
        <v>65</v>
      </c>
      <c r="F106" s="9" t="s">
        <v>246</v>
      </c>
      <c r="G106" s="9" t="s">
        <v>65</v>
      </c>
      <c r="H106" s="9" t="s">
        <v>247</v>
      </c>
      <c r="I106" s="1" t="s">
        <v>19</v>
      </c>
      <c r="J106" s="1">
        <v>10</v>
      </c>
      <c r="K106" s="1">
        <v>1</v>
      </c>
      <c r="O106" s="1">
        <v>2.25</v>
      </c>
      <c r="P106" s="1">
        <f>20/133</f>
        <v>0.15037593984962405</v>
      </c>
      <c r="Q106" s="1">
        <v>30</v>
      </c>
      <c r="R106" s="1">
        <v>30</v>
      </c>
      <c r="S106" s="1">
        <v>30</v>
      </c>
      <c r="T106" s="1" t="s">
        <v>20</v>
      </c>
      <c r="U106" s="1" t="s">
        <v>20</v>
      </c>
      <c r="V106" s="1">
        <v>30</v>
      </c>
    </row>
    <row r="107" spans="1:27" x14ac:dyDescent="0.2">
      <c r="A107" s="2" t="s">
        <v>248</v>
      </c>
      <c r="B107" s="9" t="s">
        <v>74</v>
      </c>
      <c r="C107" s="9" t="s">
        <v>75</v>
      </c>
      <c r="D107" s="9" t="s">
        <v>249</v>
      </c>
      <c r="E107" s="9" t="s">
        <v>250</v>
      </c>
      <c r="F107" s="9" t="s">
        <v>249</v>
      </c>
      <c r="G107" s="9" t="s">
        <v>250</v>
      </c>
      <c r="H107" s="9" t="s">
        <v>18</v>
      </c>
      <c r="I107" s="1" t="s">
        <v>19</v>
      </c>
    </row>
    <row r="108" spans="1:27" x14ac:dyDescent="0.2">
      <c r="A108" s="2" t="s">
        <v>251</v>
      </c>
      <c r="B108" s="9" t="s">
        <v>74</v>
      </c>
      <c r="C108" s="9" t="s">
        <v>75</v>
      </c>
      <c r="D108" s="9" t="s">
        <v>252</v>
      </c>
      <c r="E108" s="9" t="s">
        <v>253</v>
      </c>
      <c r="F108" s="9" t="s">
        <v>252</v>
      </c>
      <c r="G108" s="9" t="s">
        <v>253</v>
      </c>
      <c r="H108" s="9" t="s">
        <v>18</v>
      </c>
      <c r="I108" s="1" t="s">
        <v>19</v>
      </c>
    </row>
    <row r="109" spans="1:27" x14ac:dyDescent="0.2">
      <c r="B109" s="9" t="s">
        <v>123</v>
      </c>
      <c r="C109" s="9" t="s">
        <v>254</v>
      </c>
      <c r="D109" s="9" t="s">
        <v>255</v>
      </c>
      <c r="E109" s="9" t="s">
        <v>256</v>
      </c>
      <c r="F109" s="9" t="s">
        <v>257</v>
      </c>
      <c r="G109" s="9" t="s">
        <v>258</v>
      </c>
      <c r="H109" s="9" t="s">
        <v>18</v>
      </c>
      <c r="I109" s="1" t="s">
        <v>19</v>
      </c>
      <c r="J109" s="1">
        <v>0</v>
      </c>
      <c r="P109" s="1">
        <f>20/200</f>
        <v>0.1</v>
      </c>
      <c r="Q109" s="1">
        <v>10</v>
      </c>
    </row>
    <row r="110" spans="1:27" x14ac:dyDescent="0.2">
      <c r="A110" s="2" t="s">
        <v>259</v>
      </c>
      <c r="B110" s="9" t="s">
        <v>134</v>
      </c>
      <c r="C110" s="9" t="s">
        <v>135</v>
      </c>
      <c r="D110" s="9" t="s">
        <v>260</v>
      </c>
      <c r="E110" s="9" t="s">
        <v>261</v>
      </c>
      <c r="F110" s="9" t="s">
        <v>262</v>
      </c>
      <c r="G110" s="9" t="s">
        <v>262</v>
      </c>
      <c r="H110" s="9" t="s">
        <v>18</v>
      </c>
      <c r="I110" s="1" t="s">
        <v>19</v>
      </c>
      <c r="J110" s="1">
        <v>1</v>
      </c>
      <c r="K110" s="1">
        <v>1</v>
      </c>
      <c r="P110" s="1">
        <v>1E-3</v>
      </c>
      <c r="Q110" s="1">
        <v>1</v>
      </c>
    </row>
    <row r="111" spans="1:27" x14ac:dyDescent="0.2">
      <c r="A111" s="2" t="s">
        <v>263</v>
      </c>
      <c r="B111" s="9" t="s">
        <v>188</v>
      </c>
      <c r="C111" s="9" t="s">
        <v>189</v>
      </c>
      <c r="D111" s="9" t="s">
        <v>260</v>
      </c>
      <c r="E111" s="9" t="s">
        <v>264</v>
      </c>
      <c r="F111" s="9" t="s">
        <v>260</v>
      </c>
      <c r="G111" s="9" t="s">
        <v>264</v>
      </c>
      <c r="H111" s="9" t="s">
        <v>109</v>
      </c>
      <c r="I111" s="1" t="s">
        <v>19</v>
      </c>
      <c r="J111" s="1">
        <v>0.4</v>
      </c>
      <c r="K111" s="1">
        <v>1</v>
      </c>
      <c r="L111" s="1">
        <v>1</v>
      </c>
      <c r="O111" s="1">
        <v>4</v>
      </c>
      <c r="P111" s="1">
        <v>0.1</v>
      </c>
      <c r="Q111" s="1">
        <v>10</v>
      </c>
      <c r="T111" s="1">
        <v>0</v>
      </c>
      <c r="U111" s="1">
        <v>0</v>
      </c>
      <c r="V111" s="1">
        <v>4</v>
      </c>
    </row>
    <row r="112" spans="1:27" x14ac:dyDescent="0.2">
      <c r="A112" s="2" t="s">
        <v>265</v>
      </c>
      <c r="B112" s="9" t="s">
        <v>188</v>
      </c>
      <c r="C112" s="9" t="s">
        <v>189</v>
      </c>
      <c r="D112" s="9" t="s">
        <v>260</v>
      </c>
      <c r="E112" s="9" t="s">
        <v>264</v>
      </c>
      <c r="F112" s="9" t="s">
        <v>260</v>
      </c>
      <c r="G112" s="9" t="s">
        <v>264</v>
      </c>
      <c r="H112" s="9" t="s">
        <v>109</v>
      </c>
      <c r="I112" s="1" t="s">
        <v>19</v>
      </c>
      <c r="J112" s="1">
        <v>0.4</v>
      </c>
      <c r="K112" s="1">
        <v>1</v>
      </c>
      <c r="O112" s="1">
        <v>1.5</v>
      </c>
      <c r="P112" s="1">
        <v>0.25</v>
      </c>
      <c r="Q112" s="1">
        <v>7</v>
      </c>
      <c r="T112" s="1">
        <v>0</v>
      </c>
      <c r="U112" s="1">
        <v>0</v>
      </c>
      <c r="V112" s="1">
        <v>4</v>
      </c>
    </row>
    <row r="113" spans="1:27" x14ac:dyDescent="0.2">
      <c r="A113" s="3"/>
      <c r="B113" s="12" t="s">
        <v>33</v>
      </c>
      <c r="C113" s="12" t="s">
        <v>34</v>
      </c>
      <c r="D113" s="15" t="s">
        <v>266</v>
      </c>
      <c r="E113" s="15" t="s">
        <v>267</v>
      </c>
      <c r="F113" s="15" t="s">
        <v>266</v>
      </c>
      <c r="G113" s="15" t="s">
        <v>267</v>
      </c>
      <c r="H113" s="12" t="s">
        <v>18</v>
      </c>
      <c r="I113" s="4" t="s">
        <v>19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">
      <c r="B114" s="9" t="s">
        <v>268</v>
      </c>
      <c r="C114" s="9" t="s">
        <v>269</v>
      </c>
      <c r="D114" s="11" t="s">
        <v>270</v>
      </c>
      <c r="E114" s="11" t="s">
        <v>271</v>
      </c>
      <c r="F114" s="11" t="s">
        <v>270</v>
      </c>
      <c r="G114" s="11" t="s">
        <v>271</v>
      </c>
      <c r="H114" s="9" t="s">
        <v>18</v>
      </c>
      <c r="I114" s="1" t="s">
        <v>19</v>
      </c>
    </row>
    <row r="115" spans="1:27" x14ac:dyDescent="0.2">
      <c r="B115" s="9" t="s">
        <v>272</v>
      </c>
      <c r="C115" s="9" t="s">
        <v>269</v>
      </c>
      <c r="D115" s="9" t="s">
        <v>273</v>
      </c>
      <c r="E115" s="9" t="s">
        <v>274</v>
      </c>
      <c r="F115" s="9" t="s">
        <v>273</v>
      </c>
      <c r="G115" s="9" t="s">
        <v>274</v>
      </c>
      <c r="H115" s="9" t="s">
        <v>18</v>
      </c>
      <c r="I115" s="1" t="s">
        <v>19</v>
      </c>
    </row>
    <row r="116" spans="1:27" x14ac:dyDescent="0.2">
      <c r="A116" s="2">
        <v>13</v>
      </c>
      <c r="B116" s="9" t="s">
        <v>268</v>
      </c>
      <c r="C116" s="9" t="s">
        <v>269</v>
      </c>
      <c r="D116" s="9" t="s">
        <v>273</v>
      </c>
      <c r="E116" s="9" t="s">
        <v>271</v>
      </c>
      <c r="F116" s="9" t="s">
        <v>275</v>
      </c>
      <c r="G116" s="9" t="s">
        <v>276</v>
      </c>
      <c r="H116" s="9" t="s">
        <v>18</v>
      </c>
      <c r="I116" s="1" t="s">
        <v>19</v>
      </c>
    </row>
    <row r="117" spans="1:27" x14ac:dyDescent="0.2">
      <c r="B117" s="9" t="s">
        <v>123</v>
      </c>
      <c r="C117" s="9" t="s">
        <v>277</v>
      </c>
      <c r="D117" s="9" t="s">
        <v>278</v>
      </c>
      <c r="E117" s="9" t="s">
        <v>279</v>
      </c>
      <c r="F117" s="9" t="s">
        <v>278</v>
      </c>
      <c r="G117" s="9" t="s">
        <v>279</v>
      </c>
      <c r="H117" s="9" t="s">
        <v>18</v>
      </c>
      <c r="I117" s="1" t="s">
        <v>19</v>
      </c>
      <c r="J117" s="1">
        <v>0</v>
      </c>
      <c r="P117" s="1">
        <f>20/800</f>
        <v>2.5000000000000001E-2</v>
      </c>
      <c r="Q117" s="1">
        <v>9</v>
      </c>
    </row>
    <row r="118" spans="1:27" x14ac:dyDescent="0.2">
      <c r="B118" s="9" t="s">
        <v>123</v>
      </c>
      <c r="C118" s="9" t="s">
        <v>280</v>
      </c>
      <c r="D118" s="9" t="s">
        <v>278</v>
      </c>
      <c r="E118" s="9" t="s">
        <v>279</v>
      </c>
      <c r="F118" s="9" t="s">
        <v>257</v>
      </c>
      <c r="G118" s="9" t="s">
        <v>258</v>
      </c>
      <c r="H118" s="9" t="s">
        <v>18</v>
      </c>
      <c r="I118" s="1" t="s">
        <v>19</v>
      </c>
      <c r="J118" s="1">
        <v>0.3</v>
      </c>
      <c r="P118" s="1">
        <f>20/800</f>
        <v>2.5000000000000001E-2</v>
      </c>
      <c r="Q118" s="1">
        <v>8</v>
      </c>
    </row>
    <row r="119" spans="1:27" x14ac:dyDescent="0.2">
      <c r="A119" s="8"/>
      <c r="B119" s="13"/>
      <c r="C119" s="13" t="s">
        <v>281</v>
      </c>
      <c r="D119" s="13" t="s">
        <v>282</v>
      </c>
      <c r="E119" s="13" t="s">
        <v>283</v>
      </c>
      <c r="F119" s="13" t="s">
        <v>282</v>
      </c>
      <c r="G119" s="13" t="s">
        <v>283</v>
      </c>
      <c r="H119" s="13" t="s">
        <v>109</v>
      </c>
      <c r="I119" t="s">
        <v>19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">
      <c r="A120" s="3"/>
      <c r="B120" s="12" t="s">
        <v>284</v>
      </c>
      <c r="C120" s="12" t="s">
        <v>285</v>
      </c>
      <c r="D120" s="10" t="s">
        <v>282</v>
      </c>
      <c r="E120" s="15" t="s">
        <v>286</v>
      </c>
      <c r="F120" s="15" t="s">
        <v>282</v>
      </c>
      <c r="G120" s="15" t="s">
        <v>286</v>
      </c>
      <c r="H120" s="12" t="s">
        <v>109</v>
      </c>
      <c r="I120" s="4" t="s">
        <v>19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2" t="s">
        <v>287</v>
      </c>
      <c r="B121" s="9" t="s">
        <v>288</v>
      </c>
      <c r="C121" s="9" t="s">
        <v>289</v>
      </c>
      <c r="D121" s="9" t="s">
        <v>290</v>
      </c>
      <c r="E121" s="9" t="s">
        <v>291</v>
      </c>
      <c r="F121" s="9" t="s">
        <v>292</v>
      </c>
      <c r="G121" s="9" t="s">
        <v>293</v>
      </c>
      <c r="H121" s="9" t="s">
        <v>18</v>
      </c>
      <c r="I121" s="1" t="s">
        <v>19</v>
      </c>
      <c r="J121" s="1">
        <v>6</v>
      </c>
      <c r="K121" s="1">
        <v>1</v>
      </c>
      <c r="N121" s="1" t="s">
        <v>19</v>
      </c>
      <c r="O121" s="1">
        <v>6.5</v>
      </c>
      <c r="P121" s="1">
        <f>20/200</f>
        <v>0.1</v>
      </c>
      <c r="Q121" s="1">
        <v>29</v>
      </c>
      <c r="T121" s="1" t="s">
        <v>294</v>
      </c>
      <c r="U121" s="1" t="s">
        <v>294</v>
      </c>
      <c r="V121" s="1">
        <v>6</v>
      </c>
    </row>
    <row r="122" spans="1:27" x14ac:dyDescent="0.2">
      <c r="A122" s="2" t="s">
        <v>295</v>
      </c>
      <c r="B122" s="9" t="s">
        <v>28</v>
      </c>
      <c r="C122" s="13" t="s">
        <v>29</v>
      </c>
      <c r="D122" s="9" t="s">
        <v>296</v>
      </c>
      <c r="E122" s="9" t="s">
        <v>297</v>
      </c>
      <c r="F122" s="9" t="s">
        <v>296</v>
      </c>
      <c r="G122" s="9" t="s">
        <v>297</v>
      </c>
      <c r="H122" s="9" t="s">
        <v>18</v>
      </c>
      <c r="I122" s="1" t="s">
        <v>19</v>
      </c>
    </row>
    <row r="123" spans="1:27" x14ac:dyDescent="0.2">
      <c r="A123" s="2" t="s">
        <v>298</v>
      </c>
      <c r="B123" s="9" t="s">
        <v>28</v>
      </c>
      <c r="C123" s="13" t="s">
        <v>29</v>
      </c>
      <c r="D123" s="9" t="s">
        <v>296</v>
      </c>
      <c r="E123" s="9" t="s">
        <v>297</v>
      </c>
      <c r="F123" s="9" t="s">
        <v>296</v>
      </c>
      <c r="G123" s="9" t="s">
        <v>297</v>
      </c>
      <c r="H123" s="9" t="s">
        <v>18</v>
      </c>
      <c r="I123" s="1" t="s">
        <v>19</v>
      </c>
    </row>
    <row r="124" spans="1:27" x14ac:dyDescent="0.2">
      <c r="A124" s="2" t="s">
        <v>299</v>
      </c>
      <c r="B124" s="9" t="s">
        <v>89</v>
      </c>
      <c r="C124" s="9" t="s">
        <v>90</v>
      </c>
      <c r="D124" s="9" t="s">
        <v>296</v>
      </c>
      <c r="E124" s="9" t="s">
        <v>297</v>
      </c>
      <c r="F124" s="9" t="s">
        <v>296</v>
      </c>
      <c r="G124" s="9" t="s">
        <v>297</v>
      </c>
      <c r="H124" s="9" t="s">
        <v>18</v>
      </c>
      <c r="I124" s="1" t="s">
        <v>19</v>
      </c>
      <c r="J124" s="1">
        <v>0.2</v>
      </c>
      <c r="K124" s="1">
        <v>1</v>
      </c>
      <c r="P124" s="1">
        <v>1E-3</v>
      </c>
      <c r="Q124" s="1">
        <v>7.5</v>
      </c>
      <c r="T124" s="1" t="s">
        <v>93</v>
      </c>
      <c r="U124" s="1" t="s">
        <v>93</v>
      </c>
      <c r="V124" s="1">
        <v>7.5</v>
      </c>
    </row>
    <row r="125" spans="1:27" x14ac:dyDescent="0.2">
      <c r="A125" s="2">
        <v>2</v>
      </c>
      <c r="B125" s="9" t="s">
        <v>163</v>
      </c>
      <c r="C125" s="9" t="s">
        <v>164</v>
      </c>
      <c r="D125" s="9" t="s">
        <v>296</v>
      </c>
      <c r="E125" s="9" t="s">
        <v>297</v>
      </c>
      <c r="F125" s="9" t="s">
        <v>296</v>
      </c>
      <c r="G125" s="9" t="s">
        <v>297</v>
      </c>
      <c r="H125" s="9" t="s">
        <v>18</v>
      </c>
      <c r="I125" s="1" t="s">
        <v>19</v>
      </c>
      <c r="J125" s="1">
        <v>0.1</v>
      </c>
      <c r="K125" s="1">
        <v>1</v>
      </c>
      <c r="L125" s="1">
        <v>1</v>
      </c>
      <c r="N125" s="1" t="s">
        <v>43</v>
      </c>
      <c r="O125" s="1">
        <v>8</v>
      </c>
      <c r="P125" s="1">
        <v>1E-3</v>
      </c>
      <c r="Q125" s="1">
        <v>10</v>
      </c>
    </row>
    <row r="126" spans="1:27" x14ac:dyDescent="0.2">
      <c r="B126" s="9" t="s">
        <v>163</v>
      </c>
      <c r="C126" s="9" t="s">
        <v>164</v>
      </c>
      <c r="D126" s="9" t="s">
        <v>296</v>
      </c>
      <c r="E126" s="9" t="s">
        <v>297</v>
      </c>
      <c r="F126" s="9" t="s">
        <v>296</v>
      </c>
      <c r="G126" s="9" t="s">
        <v>297</v>
      </c>
      <c r="H126" s="9" t="s">
        <v>18</v>
      </c>
      <c r="I126" s="1" t="s">
        <v>19</v>
      </c>
      <c r="J126" s="1">
        <v>0.1</v>
      </c>
      <c r="K126" s="1">
        <v>1</v>
      </c>
      <c r="L126" s="1">
        <v>1</v>
      </c>
      <c r="N126" s="1" t="s">
        <v>43</v>
      </c>
      <c r="O126" s="1">
        <v>3</v>
      </c>
      <c r="P126" s="1">
        <v>1E-3</v>
      </c>
      <c r="Q126" s="1">
        <v>7</v>
      </c>
    </row>
    <row r="127" spans="1:27" x14ac:dyDescent="0.2">
      <c r="A127" s="2">
        <v>1</v>
      </c>
      <c r="B127" s="9" t="s">
        <v>170</v>
      </c>
      <c r="C127" s="9" t="s">
        <v>164</v>
      </c>
      <c r="D127" s="9" t="s">
        <v>296</v>
      </c>
      <c r="E127" s="9" t="s">
        <v>297</v>
      </c>
      <c r="F127" s="9" t="s">
        <v>296</v>
      </c>
      <c r="G127" s="9" t="s">
        <v>297</v>
      </c>
      <c r="H127" s="9" t="s">
        <v>18</v>
      </c>
      <c r="I127" s="1" t="s">
        <v>19</v>
      </c>
      <c r="J127" s="1">
        <v>0.1</v>
      </c>
      <c r="K127" s="1">
        <v>1</v>
      </c>
      <c r="L127" s="1">
        <v>1</v>
      </c>
      <c r="N127" s="1" t="s">
        <v>19</v>
      </c>
      <c r="O127" s="1">
        <v>3.75</v>
      </c>
      <c r="P127" s="1">
        <v>1E-3</v>
      </c>
      <c r="Q127" s="1">
        <v>7</v>
      </c>
    </row>
    <row r="128" spans="1:27" x14ac:dyDescent="0.2">
      <c r="A128" s="2">
        <v>2</v>
      </c>
      <c r="B128" s="9" t="s">
        <v>170</v>
      </c>
      <c r="C128" s="9" t="s">
        <v>164</v>
      </c>
      <c r="D128" s="9" t="s">
        <v>296</v>
      </c>
      <c r="E128" s="9" t="s">
        <v>297</v>
      </c>
      <c r="F128" s="9" t="s">
        <v>296</v>
      </c>
      <c r="G128" s="9" t="s">
        <v>297</v>
      </c>
      <c r="H128" s="9" t="s">
        <v>18</v>
      </c>
      <c r="I128" s="1" t="s">
        <v>19</v>
      </c>
      <c r="J128" s="1">
        <v>0.1</v>
      </c>
      <c r="K128" s="1">
        <v>1</v>
      </c>
      <c r="L128" s="1">
        <v>1</v>
      </c>
      <c r="N128" s="1" t="s">
        <v>19</v>
      </c>
      <c r="O128" s="1">
        <v>3</v>
      </c>
      <c r="P128" s="1">
        <v>1E-3</v>
      </c>
      <c r="Q128" s="1">
        <v>4</v>
      </c>
    </row>
    <row r="129" spans="1:22" x14ac:dyDescent="0.2">
      <c r="A129" s="2" t="s">
        <v>300</v>
      </c>
      <c r="B129" s="9" t="s">
        <v>74</v>
      </c>
      <c r="C129" s="9" t="s">
        <v>75</v>
      </c>
      <c r="D129" s="9" t="s">
        <v>301</v>
      </c>
      <c r="E129" s="9" t="s">
        <v>302</v>
      </c>
      <c r="F129" s="9" t="s">
        <v>301</v>
      </c>
      <c r="G129" s="9" t="s">
        <v>302</v>
      </c>
      <c r="H129" s="9" t="s">
        <v>18</v>
      </c>
      <c r="I129" s="1" t="s">
        <v>19</v>
      </c>
    </row>
    <row r="130" spans="1:22" x14ac:dyDescent="0.2">
      <c r="A130" s="2" t="s">
        <v>303</v>
      </c>
      <c r="B130" s="9" t="s">
        <v>188</v>
      </c>
      <c r="C130" s="9" t="s">
        <v>189</v>
      </c>
      <c r="D130" s="9" t="s">
        <v>304</v>
      </c>
      <c r="E130" s="9" t="s">
        <v>305</v>
      </c>
      <c r="F130" s="9" t="s">
        <v>304</v>
      </c>
      <c r="G130" s="9" t="s">
        <v>305</v>
      </c>
      <c r="H130" s="9" t="s">
        <v>32</v>
      </c>
      <c r="I130" s="1" t="s">
        <v>19</v>
      </c>
      <c r="J130" s="1">
        <v>10</v>
      </c>
      <c r="O130" s="1">
        <v>2.75</v>
      </c>
      <c r="P130" s="1">
        <v>0.41</v>
      </c>
      <c r="Q130" s="1">
        <v>58</v>
      </c>
      <c r="T130" s="1">
        <v>0</v>
      </c>
      <c r="U130" s="1">
        <v>0</v>
      </c>
      <c r="V130" s="1">
        <v>58</v>
      </c>
    </row>
    <row r="131" spans="1:22" x14ac:dyDescent="0.2">
      <c r="A131" s="2" t="s">
        <v>306</v>
      </c>
      <c r="B131" s="9" t="s">
        <v>188</v>
      </c>
      <c r="C131" s="9" t="s">
        <v>189</v>
      </c>
      <c r="D131" s="9" t="s">
        <v>304</v>
      </c>
      <c r="E131" s="9" t="s">
        <v>305</v>
      </c>
      <c r="F131" s="9" t="s">
        <v>304</v>
      </c>
      <c r="G131" s="9" t="s">
        <v>305</v>
      </c>
      <c r="H131" s="9" t="s">
        <v>32</v>
      </c>
      <c r="I131" s="1" t="s">
        <v>19</v>
      </c>
      <c r="J131" s="1">
        <v>12</v>
      </c>
      <c r="K131" s="1">
        <v>1</v>
      </c>
      <c r="P131" s="1">
        <v>0.1</v>
      </c>
      <c r="Q131" s="1">
        <v>49</v>
      </c>
      <c r="T131" s="1">
        <v>0</v>
      </c>
      <c r="U131" s="1">
        <v>0</v>
      </c>
      <c r="V131" s="1">
        <v>49</v>
      </c>
    </row>
    <row r="132" spans="1:22" x14ac:dyDescent="0.2">
      <c r="A132" s="2" t="s">
        <v>307</v>
      </c>
      <c r="B132" s="9" t="s">
        <v>188</v>
      </c>
      <c r="C132" s="9" t="s">
        <v>189</v>
      </c>
      <c r="D132" s="9" t="s">
        <v>304</v>
      </c>
      <c r="E132" s="9" t="s">
        <v>305</v>
      </c>
      <c r="F132" s="9" t="s">
        <v>304</v>
      </c>
      <c r="G132" s="9" t="s">
        <v>305</v>
      </c>
      <c r="H132" s="9" t="s">
        <v>109</v>
      </c>
      <c r="I132" s="1" t="s">
        <v>19</v>
      </c>
      <c r="J132" s="1">
        <v>1</v>
      </c>
      <c r="P132" s="1">
        <v>0.1</v>
      </c>
      <c r="Q132" s="1">
        <v>21</v>
      </c>
      <c r="T132" s="1" t="s">
        <v>308</v>
      </c>
      <c r="U132" s="1">
        <v>0</v>
      </c>
      <c r="V132" s="1">
        <v>21</v>
      </c>
    </row>
    <row r="133" spans="1:22" x14ac:dyDescent="0.2">
      <c r="A133" s="2" t="s">
        <v>309</v>
      </c>
      <c r="B133" s="9" t="s">
        <v>188</v>
      </c>
      <c r="C133" s="9" t="s">
        <v>189</v>
      </c>
      <c r="D133" s="9" t="s">
        <v>304</v>
      </c>
      <c r="E133" s="9" t="s">
        <v>305</v>
      </c>
      <c r="F133" s="9" t="s">
        <v>304</v>
      </c>
      <c r="G133" s="9" t="s">
        <v>305</v>
      </c>
      <c r="H133" s="9" t="s">
        <v>109</v>
      </c>
      <c r="I133" s="1" t="s">
        <v>19</v>
      </c>
      <c r="J133" s="1">
        <v>1</v>
      </c>
      <c r="O133" s="1">
        <v>1.25</v>
      </c>
      <c r="P133" s="1">
        <v>0.1</v>
      </c>
      <c r="Q133" s="1">
        <v>33</v>
      </c>
      <c r="T133" s="1" t="s">
        <v>310</v>
      </c>
      <c r="U133" s="1">
        <v>0</v>
      </c>
      <c r="V133" s="1">
        <v>33</v>
      </c>
    </row>
    <row r="134" spans="1:22" x14ac:dyDescent="0.2">
      <c r="A134" s="2" t="s">
        <v>311</v>
      </c>
      <c r="B134" s="9" t="s">
        <v>188</v>
      </c>
      <c r="C134" s="9" t="s">
        <v>189</v>
      </c>
      <c r="D134" s="9" t="s">
        <v>304</v>
      </c>
      <c r="E134" s="9" t="s">
        <v>305</v>
      </c>
      <c r="F134" s="9" t="s">
        <v>304</v>
      </c>
      <c r="G134" s="9" t="s">
        <v>305</v>
      </c>
      <c r="H134" s="9" t="s">
        <v>18</v>
      </c>
      <c r="I134" s="1" t="s">
        <v>19</v>
      </c>
      <c r="J134" s="1">
        <v>0.1</v>
      </c>
      <c r="K134" s="1">
        <v>1</v>
      </c>
      <c r="L134" s="1">
        <v>1</v>
      </c>
      <c r="O134" s="1">
        <v>3</v>
      </c>
      <c r="P134" s="1">
        <v>0.1</v>
      </c>
      <c r="Q134" s="1">
        <v>8</v>
      </c>
      <c r="R134" s="1">
        <v>12.5</v>
      </c>
      <c r="S134" s="1">
        <v>44</v>
      </c>
      <c r="T134" s="1">
        <v>0</v>
      </c>
      <c r="U134" s="1">
        <v>0</v>
      </c>
      <c r="V134" s="1">
        <v>28</v>
      </c>
    </row>
    <row r="135" spans="1:22" x14ac:dyDescent="0.2">
      <c r="B135" s="9" t="s">
        <v>46</v>
      </c>
      <c r="C135" s="9" t="s">
        <v>47</v>
      </c>
      <c r="D135" s="9" t="s">
        <v>312</v>
      </c>
      <c r="E135" s="9" t="s">
        <v>313</v>
      </c>
      <c r="F135" s="9" t="s">
        <v>312</v>
      </c>
      <c r="G135" s="9" t="s">
        <v>313</v>
      </c>
      <c r="H135" s="9" t="s">
        <v>18</v>
      </c>
      <c r="I135" s="1" t="s">
        <v>19</v>
      </c>
    </row>
    <row r="136" spans="1:22" x14ac:dyDescent="0.2">
      <c r="A136" s="2" t="s">
        <v>314</v>
      </c>
      <c r="B136" s="9" t="s">
        <v>315</v>
      </c>
      <c r="C136" s="9" t="s">
        <v>316</v>
      </c>
      <c r="D136" s="9" t="s">
        <v>317</v>
      </c>
      <c r="E136" s="9" t="s">
        <v>318</v>
      </c>
      <c r="F136" s="9" t="s">
        <v>317</v>
      </c>
      <c r="G136" s="9" t="s">
        <v>318</v>
      </c>
      <c r="H136" s="9" t="s">
        <v>18</v>
      </c>
      <c r="I136" s="1" t="s">
        <v>19</v>
      </c>
      <c r="J136" s="1">
        <v>1</v>
      </c>
      <c r="K136" s="1">
        <v>1</v>
      </c>
      <c r="L136" s="1">
        <v>1</v>
      </c>
      <c r="O136" s="1" t="s">
        <v>319</v>
      </c>
      <c r="P136" s="1">
        <v>0.15</v>
      </c>
      <c r="Q136" s="1">
        <v>9</v>
      </c>
      <c r="T136" s="1" t="s">
        <v>320</v>
      </c>
      <c r="U136" s="1" t="s">
        <v>320</v>
      </c>
      <c r="V136" s="1">
        <v>9</v>
      </c>
    </row>
    <row r="137" spans="1:22" x14ac:dyDescent="0.2">
      <c r="A137" s="2" t="s">
        <v>321</v>
      </c>
      <c r="B137" s="9" t="s">
        <v>315</v>
      </c>
      <c r="C137" s="9" t="s">
        <v>316</v>
      </c>
      <c r="D137" s="9" t="s">
        <v>317</v>
      </c>
      <c r="E137" s="9" t="s">
        <v>318</v>
      </c>
      <c r="F137" s="9" t="s">
        <v>317</v>
      </c>
      <c r="G137" s="9" t="s">
        <v>318</v>
      </c>
      <c r="H137" s="9" t="s">
        <v>18</v>
      </c>
      <c r="I137" s="1" t="s">
        <v>19</v>
      </c>
      <c r="J137" s="1">
        <v>1</v>
      </c>
      <c r="K137" s="1">
        <v>1</v>
      </c>
      <c r="L137" s="1">
        <v>1</v>
      </c>
      <c r="P137" s="1">
        <v>0.05</v>
      </c>
      <c r="Q137" s="1">
        <v>5</v>
      </c>
      <c r="T137" s="1" t="s">
        <v>320</v>
      </c>
      <c r="U137" s="1" t="s">
        <v>320</v>
      </c>
      <c r="V137" s="1">
        <v>5</v>
      </c>
    </row>
    <row r="138" spans="1:22" x14ac:dyDescent="0.2">
      <c r="A138" s="2" t="s">
        <v>322</v>
      </c>
      <c r="B138" s="9" t="s">
        <v>134</v>
      </c>
      <c r="C138" s="9" t="s">
        <v>135</v>
      </c>
      <c r="D138" s="9" t="s">
        <v>323</v>
      </c>
      <c r="E138" s="9" t="s">
        <v>324</v>
      </c>
      <c r="F138" s="9" t="s">
        <v>325</v>
      </c>
      <c r="G138" s="9" t="s">
        <v>326</v>
      </c>
      <c r="H138" s="9" t="s">
        <v>18</v>
      </c>
      <c r="I138" s="1" t="s">
        <v>19</v>
      </c>
      <c r="J138" s="1">
        <v>0.4</v>
      </c>
      <c r="K138" s="1">
        <v>1</v>
      </c>
    </row>
    <row r="139" spans="1:22" x14ac:dyDescent="0.2">
      <c r="A139" s="2" t="s">
        <v>327</v>
      </c>
      <c r="B139" s="9" t="s">
        <v>134</v>
      </c>
      <c r="C139" s="9" t="s">
        <v>135</v>
      </c>
      <c r="D139" s="9" t="s">
        <v>323</v>
      </c>
      <c r="E139" s="9" t="s">
        <v>324</v>
      </c>
      <c r="F139" s="9" t="s">
        <v>328</v>
      </c>
      <c r="G139" s="9" t="s">
        <v>328</v>
      </c>
      <c r="H139" s="9" t="s">
        <v>18</v>
      </c>
      <c r="I139" s="1" t="s">
        <v>19</v>
      </c>
      <c r="J139" s="1">
        <v>1.5</v>
      </c>
    </row>
    <row r="140" spans="1:22" x14ac:dyDescent="0.2">
      <c r="B140" s="9" t="s">
        <v>171</v>
      </c>
      <c r="C140" s="9" t="s">
        <v>172</v>
      </c>
      <c r="D140" s="9" t="s">
        <v>323</v>
      </c>
      <c r="E140" s="9" t="s">
        <v>324</v>
      </c>
      <c r="F140" s="9" t="s">
        <v>323</v>
      </c>
      <c r="G140" s="9" t="s">
        <v>324</v>
      </c>
      <c r="H140" s="9" t="s">
        <v>18</v>
      </c>
      <c r="I140" s="1" t="s">
        <v>19</v>
      </c>
      <c r="J140" s="1">
        <v>0.2</v>
      </c>
      <c r="P140" s="1">
        <v>0.01</v>
      </c>
      <c r="Q140" s="1">
        <v>4</v>
      </c>
    </row>
    <row r="141" spans="1:22" x14ac:dyDescent="0.2">
      <c r="B141" s="9" t="s">
        <v>272</v>
      </c>
      <c r="C141" s="9" t="s">
        <v>269</v>
      </c>
      <c r="D141" s="9" t="s">
        <v>329</v>
      </c>
      <c r="E141" s="9" t="s">
        <v>330</v>
      </c>
      <c r="F141" s="9" t="s">
        <v>329</v>
      </c>
      <c r="G141" s="9" t="s">
        <v>330</v>
      </c>
      <c r="H141" s="9" t="s">
        <v>18</v>
      </c>
      <c r="I141" s="1" t="s">
        <v>19</v>
      </c>
    </row>
    <row r="142" spans="1:22" x14ac:dyDescent="0.2">
      <c r="B142" s="9" t="s">
        <v>78</v>
      </c>
      <c r="C142" s="9" t="s">
        <v>331</v>
      </c>
      <c r="D142" s="9" t="s">
        <v>332</v>
      </c>
      <c r="E142" s="9" t="s">
        <v>333</v>
      </c>
      <c r="F142" s="9" t="s">
        <v>334</v>
      </c>
      <c r="G142" s="9" t="s">
        <v>335</v>
      </c>
      <c r="H142" s="9" t="s">
        <v>18</v>
      </c>
      <c r="I142" s="1" t="s">
        <v>19</v>
      </c>
      <c r="J142" s="1">
        <v>0.2</v>
      </c>
      <c r="K142" s="1">
        <v>1</v>
      </c>
      <c r="L142" s="1">
        <v>1</v>
      </c>
      <c r="N142" s="1" t="s">
        <v>43</v>
      </c>
      <c r="O142" s="1">
        <v>2.5</v>
      </c>
      <c r="P142" s="1">
        <v>1E-3</v>
      </c>
      <c r="Q142" s="1">
        <v>8</v>
      </c>
    </row>
    <row r="143" spans="1:22" x14ac:dyDescent="0.2">
      <c r="B143" s="9" t="s">
        <v>336</v>
      </c>
      <c r="C143" s="9" t="s">
        <v>337</v>
      </c>
      <c r="D143" s="9" t="s">
        <v>338</v>
      </c>
      <c r="E143" s="9" t="s">
        <v>339</v>
      </c>
      <c r="F143" s="9" t="s">
        <v>338</v>
      </c>
      <c r="G143" s="9" t="s">
        <v>339</v>
      </c>
      <c r="H143" s="9" t="s">
        <v>18</v>
      </c>
      <c r="I143" s="1" t="s">
        <v>19</v>
      </c>
    </row>
    <row r="144" spans="1:22" x14ac:dyDescent="0.2">
      <c r="B144" s="9" t="s">
        <v>336</v>
      </c>
      <c r="C144" s="9" t="s">
        <v>337</v>
      </c>
      <c r="D144" s="9" t="s">
        <v>338</v>
      </c>
      <c r="E144" s="9" t="s">
        <v>339</v>
      </c>
      <c r="F144" s="9" t="s">
        <v>338</v>
      </c>
      <c r="G144" s="9" t="s">
        <v>339</v>
      </c>
      <c r="H144" s="9" t="s">
        <v>247</v>
      </c>
      <c r="I144" s="1" t="s">
        <v>19</v>
      </c>
    </row>
    <row r="145" spans="1:27" x14ac:dyDescent="0.2">
      <c r="B145" s="9" t="s">
        <v>336</v>
      </c>
      <c r="C145" s="9" t="s">
        <v>337</v>
      </c>
      <c r="D145" s="9" t="s">
        <v>340</v>
      </c>
      <c r="E145" s="9" t="s">
        <v>341</v>
      </c>
      <c r="F145" s="9" t="s">
        <v>340</v>
      </c>
      <c r="G145" s="9" t="s">
        <v>341</v>
      </c>
      <c r="H145" s="9" t="s">
        <v>18</v>
      </c>
      <c r="I145" s="1" t="s">
        <v>19</v>
      </c>
    </row>
    <row r="146" spans="1:27" x14ac:dyDescent="0.2">
      <c r="A146" s="3">
        <v>14</v>
      </c>
      <c r="B146" s="12" t="s">
        <v>130</v>
      </c>
      <c r="C146" s="12" t="s">
        <v>104</v>
      </c>
      <c r="D146" s="12" t="s">
        <v>342</v>
      </c>
      <c r="E146" s="12" t="s">
        <v>343</v>
      </c>
      <c r="F146" s="12" t="s">
        <v>342</v>
      </c>
      <c r="G146" s="12" t="s">
        <v>344</v>
      </c>
      <c r="H146" s="12" t="s">
        <v>18</v>
      </c>
      <c r="I146" s="4" t="s">
        <v>19</v>
      </c>
      <c r="J146" s="4">
        <v>0</v>
      </c>
      <c r="K146" s="4">
        <v>1</v>
      </c>
      <c r="L146" s="4"/>
      <c r="M146" s="4"/>
      <c r="N146" s="4"/>
      <c r="O146" s="4"/>
      <c r="P146" s="4">
        <v>0</v>
      </c>
      <c r="Q146" s="4">
        <v>26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">
      <c r="B147" s="9" t="s">
        <v>123</v>
      </c>
      <c r="C147" s="9" t="s">
        <v>345</v>
      </c>
      <c r="D147" s="9" t="s">
        <v>346</v>
      </c>
      <c r="E147" s="9" t="s">
        <v>347</v>
      </c>
      <c r="F147" s="9" t="s">
        <v>129</v>
      </c>
      <c r="G147" s="9" t="s">
        <v>65</v>
      </c>
      <c r="H147" s="9" t="s">
        <v>18</v>
      </c>
      <c r="I147" s="1" t="s">
        <v>19</v>
      </c>
      <c r="J147" s="1">
        <v>1</v>
      </c>
      <c r="P147" s="1">
        <f>20/150</f>
        <v>0.13333333333333333</v>
      </c>
      <c r="Q147" s="1">
        <v>7</v>
      </c>
    </row>
    <row r="148" spans="1:27" x14ac:dyDescent="0.2">
      <c r="A148" s="2" t="s">
        <v>348</v>
      </c>
      <c r="B148" s="9" t="s">
        <v>349</v>
      </c>
      <c r="C148" s="9" t="s">
        <v>350</v>
      </c>
      <c r="D148" s="9" t="s">
        <v>351</v>
      </c>
      <c r="E148" s="9" t="s">
        <v>352</v>
      </c>
      <c r="F148" s="9" t="s">
        <v>351</v>
      </c>
      <c r="G148" s="9" t="s">
        <v>352</v>
      </c>
      <c r="H148" s="9" t="s">
        <v>353</v>
      </c>
      <c r="I148" s="1" t="s">
        <v>19</v>
      </c>
    </row>
    <row r="149" spans="1:27" x14ac:dyDescent="0.2">
      <c r="A149" s="2" t="s">
        <v>348</v>
      </c>
      <c r="B149" s="9" t="s">
        <v>349</v>
      </c>
      <c r="C149" s="9" t="s">
        <v>350</v>
      </c>
      <c r="D149" s="9" t="s">
        <v>351</v>
      </c>
      <c r="E149" s="9" t="s">
        <v>352</v>
      </c>
      <c r="F149" s="9" t="s">
        <v>351</v>
      </c>
      <c r="G149" s="9" t="s">
        <v>352</v>
      </c>
      <c r="H149" s="9" t="s">
        <v>353</v>
      </c>
      <c r="I149" s="1" t="s">
        <v>19</v>
      </c>
    </row>
    <row r="150" spans="1:27" x14ac:dyDescent="0.2">
      <c r="A150" s="2" t="s">
        <v>348</v>
      </c>
      <c r="B150" s="9" t="s">
        <v>349</v>
      </c>
      <c r="C150" s="9" t="s">
        <v>350</v>
      </c>
      <c r="D150" s="9" t="s">
        <v>351</v>
      </c>
      <c r="E150" s="9" t="s">
        <v>352</v>
      </c>
      <c r="F150" s="9" t="s">
        <v>351</v>
      </c>
      <c r="G150" s="9" t="s">
        <v>352</v>
      </c>
      <c r="H150" s="9" t="s">
        <v>353</v>
      </c>
      <c r="I150" s="1" t="s">
        <v>19</v>
      </c>
    </row>
    <row r="151" spans="1:27" x14ac:dyDescent="0.2">
      <c r="A151" s="2" t="s">
        <v>348</v>
      </c>
      <c r="B151" s="9" t="s">
        <v>349</v>
      </c>
      <c r="C151" s="9" t="s">
        <v>350</v>
      </c>
      <c r="D151" s="9" t="s">
        <v>351</v>
      </c>
      <c r="E151" s="9" t="s">
        <v>352</v>
      </c>
      <c r="F151" s="9" t="s">
        <v>351</v>
      </c>
      <c r="G151" s="9" t="s">
        <v>352</v>
      </c>
      <c r="H151" s="9" t="s">
        <v>353</v>
      </c>
      <c r="I151" s="1" t="s">
        <v>19</v>
      </c>
    </row>
    <row r="152" spans="1:27" x14ac:dyDescent="0.2">
      <c r="A152" s="2" t="s">
        <v>348</v>
      </c>
      <c r="B152" s="9" t="s">
        <v>349</v>
      </c>
      <c r="C152" s="9" t="s">
        <v>350</v>
      </c>
      <c r="D152" s="9" t="s">
        <v>351</v>
      </c>
      <c r="E152" s="9" t="s">
        <v>352</v>
      </c>
      <c r="F152" s="9" t="s">
        <v>351</v>
      </c>
      <c r="G152" s="9" t="s">
        <v>352</v>
      </c>
      <c r="H152" s="9" t="s">
        <v>353</v>
      </c>
      <c r="I152" s="1" t="s">
        <v>19</v>
      </c>
    </row>
    <row r="153" spans="1:27" x14ac:dyDescent="0.2">
      <c r="A153" s="2" t="s">
        <v>348</v>
      </c>
      <c r="B153" s="9" t="s">
        <v>349</v>
      </c>
      <c r="C153" s="9" t="s">
        <v>350</v>
      </c>
      <c r="D153" s="9" t="s">
        <v>351</v>
      </c>
      <c r="E153" s="9" t="s">
        <v>352</v>
      </c>
      <c r="F153" s="9" t="s">
        <v>351</v>
      </c>
      <c r="G153" s="9" t="s">
        <v>352</v>
      </c>
      <c r="H153" s="9" t="s">
        <v>353</v>
      </c>
      <c r="I153" s="1" t="s">
        <v>19</v>
      </c>
    </row>
    <row r="154" spans="1:27" x14ac:dyDescent="0.2">
      <c r="A154" s="2" t="s">
        <v>348</v>
      </c>
      <c r="B154" s="9" t="s">
        <v>349</v>
      </c>
      <c r="C154" s="9" t="s">
        <v>350</v>
      </c>
      <c r="D154" s="9" t="s">
        <v>351</v>
      </c>
      <c r="E154" s="9" t="s">
        <v>352</v>
      </c>
      <c r="F154" s="9" t="s">
        <v>351</v>
      </c>
      <c r="G154" s="9" t="s">
        <v>352</v>
      </c>
      <c r="H154" s="9" t="s">
        <v>353</v>
      </c>
      <c r="I154" s="1" t="s">
        <v>19</v>
      </c>
    </row>
    <row r="155" spans="1:27" x14ac:dyDescent="0.2">
      <c r="A155" s="2" t="s">
        <v>348</v>
      </c>
      <c r="B155" s="9" t="s">
        <v>349</v>
      </c>
      <c r="C155" s="9" t="s">
        <v>350</v>
      </c>
      <c r="D155" s="9" t="s">
        <v>351</v>
      </c>
      <c r="E155" s="9" t="s">
        <v>352</v>
      </c>
      <c r="F155" s="9" t="s">
        <v>351</v>
      </c>
      <c r="G155" s="9" t="s">
        <v>352</v>
      </c>
      <c r="H155" s="9" t="s">
        <v>353</v>
      </c>
      <c r="I155" s="1" t="s">
        <v>19</v>
      </c>
    </row>
    <row r="156" spans="1:27" x14ac:dyDescent="0.2">
      <c r="A156" s="2" t="s">
        <v>354</v>
      </c>
      <c r="B156" s="9" t="s">
        <v>99</v>
      </c>
      <c r="C156" s="9" t="s">
        <v>100</v>
      </c>
      <c r="D156" s="9" t="s">
        <v>351</v>
      </c>
      <c r="E156" s="9" t="s">
        <v>352</v>
      </c>
      <c r="F156" s="9" t="s">
        <v>351</v>
      </c>
      <c r="G156" s="9" t="s">
        <v>352</v>
      </c>
      <c r="H156" s="9" t="s">
        <v>18</v>
      </c>
      <c r="I156" s="1" t="s">
        <v>19</v>
      </c>
      <c r="J156" s="1">
        <v>0.1</v>
      </c>
      <c r="K156" s="1">
        <v>1</v>
      </c>
      <c r="M156" s="1">
        <v>1</v>
      </c>
      <c r="P156" s="1">
        <v>0.01</v>
      </c>
      <c r="Q156" s="1">
        <v>9</v>
      </c>
    </row>
    <row r="157" spans="1:27" customFormat="1" x14ac:dyDescent="0.2">
      <c r="A157" s="2" t="s">
        <v>354</v>
      </c>
      <c r="B157" s="9" t="s">
        <v>99</v>
      </c>
      <c r="C157" s="9" t="s">
        <v>100</v>
      </c>
      <c r="D157" s="9" t="s">
        <v>351</v>
      </c>
      <c r="E157" s="9" t="s">
        <v>352</v>
      </c>
      <c r="F157" s="9" t="s">
        <v>351</v>
      </c>
      <c r="G157" s="9" t="s">
        <v>352</v>
      </c>
      <c r="H157" s="9" t="s">
        <v>18</v>
      </c>
      <c r="I157" s="1" t="s">
        <v>19</v>
      </c>
      <c r="J157" s="1">
        <v>0.1</v>
      </c>
      <c r="K157" s="1">
        <v>1</v>
      </c>
      <c r="L157" s="1"/>
      <c r="M157" s="1">
        <v>1</v>
      </c>
      <c r="N157" s="1"/>
      <c r="O157" s="1"/>
      <c r="P157" s="1">
        <v>0.1</v>
      </c>
      <c r="Q157" s="1">
        <v>9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customFormat="1" x14ac:dyDescent="0.2">
      <c r="A158" s="2" t="s">
        <v>354</v>
      </c>
      <c r="B158" s="9" t="s">
        <v>99</v>
      </c>
      <c r="C158" s="9" t="s">
        <v>100</v>
      </c>
      <c r="D158" s="9" t="s">
        <v>351</v>
      </c>
      <c r="E158" s="9" t="s">
        <v>352</v>
      </c>
      <c r="F158" s="9" t="s">
        <v>351</v>
      </c>
      <c r="G158" s="9" t="s">
        <v>352</v>
      </c>
      <c r="H158" s="9" t="s">
        <v>18</v>
      </c>
      <c r="I158" s="1" t="s">
        <v>19</v>
      </c>
      <c r="J158" s="1">
        <v>0.1</v>
      </c>
      <c r="K158" s="1">
        <v>1</v>
      </c>
      <c r="L158" s="1"/>
      <c r="M158" s="1">
        <v>1</v>
      </c>
      <c r="N158" s="1"/>
      <c r="O158" s="1"/>
      <c r="P158" s="1">
        <v>0.01</v>
      </c>
      <c r="Q158" s="1">
        <v>10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customFormat="1" x14ac:dyDescent="0.2">
      <c r="A159" s="2" t="s">
        <v>354</v>
      </c>
      <c r="B159" s="9" t="s">
        <v>99</v>
      </c>
      <c r="C159" s="9" t="s">
        <v>100</v>
      </c>
      <c r="D159" s="9" t="s">
        <v>351</v>
      </c>
      <c r="E159" s="9" t="s">
        <v>352</v>
      </c>
      <c r="F159" s="9" t="s">
        <v>351</v>
      </c>
      <c r="G159" s="9" t="s">
        <v>352</v>
      </c>
      <c r="H159" s="9" t="s">
        <v>18</v>
      </c>
      <c r="I159" s="1" t="s">
        <v>19</v>
      </c>
      <c r="J159" s="1">
        <v>0.1</v>
      </c>
      <c r="K159" s="1">
        <v>1</v>
      </c>
      <c r="L159" s="1"/>
      <c r="M159" s="1"/>
      <c r="N159" s="1"/>
      <c r="O159" s="1"/>
      <c r="P159" s="1">
        <v>1E-3</v>
      </c>
      <c r="Q159" s="1">
        <v>18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B160" s="9" t="s">
        <v>70</v>
      </c>
      <c r="C160" s="9" t="s">
        <v>71</v>
      </c>
      <c r="D160" s="9" t="s">
        <v>66</v>
      </c>
      <c r="E160" s="9" t="s">
        <v>355</v>
      </c>
      <c r="F160" s="9" t="s">
        <v>356</v>
      </c>
      <c r="G160" s="9" t="s">
        <v>65</v>
      </c>
      <c r="H160" s="9" t="s">
        <v>18</v>
      </c>
      <c r="I160" s="1" t="s">
        <v>19</v>
      </c>
    </row>
    <row r="161" spans="1:27" x14ac:dyDescent="0.2">
      <c r="B161" s="9" t="s">
        <v>336</v>
      </c>
      <c r="C161" s="9" t="s">
        <v>337</v>
      </c>
      <c r="D161" s="9" t="s">
        <v>357</v>
      </c>
      <c r="E161" s="9" t="s">
        <v>358</v>
      </c>
      <c r="F161" s="9" t="s">
        <v>357</v>
      </c>
      <c r="G161" s="9" t="s">
        <v>358</v>
      </c>
      <c r="H161" s="9" t="s">
        <v>32</v>
      </c>
      <c r="I161" s="1" t="s">
        <v>19</v>
      </c>
    </row>
    <row r="162" spans="1:27" x14ac:dyDescent="0.2">
      <c r="A162" s="2" t="s">
        <v>359</v>
      </c>
      <c r="B162" s="9" t="s">
        <v>74</v>
      </c>
      <c r="C162" s="9" t="s">
        <v>75</v>
      </c>
      <c r="D162" s="9" t="s">
        <v>360</v>
      </c>
      <c r="E162" s="9" t="s">
        <v>361</v>
      </c>
      <c r="F162" s="9" t="s">
        <v>362</v>
      </c>
      <c r="G162" s="9" t="s">
        <v>363</v>
      </c>
      <c r="H162" s="9" t="s">
        <v>18</v>
      </c>
      <c r="I162" s="1" t="s">
        <v>19</v>
      </c>
    </row>
    <row r="163" spans="1:27" x14ac:dyDescent="0.2">
      <c r="B163" s="9" t="s">
        <v>70</v>
      </c>
      <c r="C163" s="9" t="s">
        <v>71</v>
      </c>
      <c r="D163" s="9" t="s">
        <v>510</v>
      </c>
      <c r="E163" s="9" t="s">
        <v>364</v>
      </c>
      <c r="F163" s="9" t="s">
        <v>510</v>
      </c>
      <c r="G163" s="9" t="s">
        <v>364</v>
      </c>
      <c r="H163" s="9" t="s">
        <v>18</v>
      </c>
      <c r="I163" s="1" t="s">
        <v>19</v>
      </c>
    </row>
    <row r="164" spans="1:27" x14ac:dyDescent="0.2">
      <c r="A164" s="2" t="s">
        <v>365</v>
      </c>
      <c r="B164" s="9" t="s">
        <v>366</v>
      </c>
      <c r="C164" s="9" t="s">
        <v>96</v>
      </c>
      <c r="D164" s="9" t="s">
        <v>121</v>
      </c>
      <c r="E164" s="9" t="s">
        <v>122</v>
      </c>
      <c r="F164" s="9" t="s">
        <v>367</v>
      </c>
      <c r="G164" s="9" t="s">
        <v>116</v>
      </c>
      <c r="H164" s="9" t="s">
        <v>109</v>
      </c>
      <c r="I164" s="1" t="s">
        <v>19</v>
      </c>
      <c r="J164" s="1">
        <v>0.2</v>
      </c>
      <c r="K164" s="1">
        <v>1</v>
      </c>
      <c r="L164" s="1">
        <v>1</v>
      </c>
      <c r="P164" s="1">
        <v>1E-3</v>
      </c>
      <c r="Q164" s="1">
        <v>10</v>
      </c>
      <c r="T164" s="1" t="s">
        <v>294</v>
      </c>
      <c r="U164" s="1" t="s">
        <v>294</v>
      </c>
      <c r="V164" s="1">
        <v>3.6</v>
      </c>
    </row>
    <row r="165" spans="1:27" x14ac:dyDescent="0.2">
      <c r="A165" s="2">
        <v>97</v>
      </c>
      <c r="B165" s="9" t="s">
        <v>55</v>
      </c>
      <c r="C165" s="9" t="s">
        <v>56</v>
      </c>
      <c r="D165" s="9" t="s">
        <v>121</v>
      </c>
      <c r="E165" s="9" t="s">
        <v>368</v>
      </c>
      <c r="F165" s="9" t="s">
        <v>367</v>
      </c>
      <c r="G165" s="9" t="s">
        <v>369</v>
      </c>
      <c r="H165" s="9" t="s">
        <v>18</v>
      </c>
      <c r="I165" s="1" t="s">
        <v>19</v>
      </c>
    </row>
    <row r="166" spans="1:27" customFormat="1" x14ac:dyDescent="0.2">
      <c r="A166" s="2"/>
      <c r="B166" s="9" t="s">
        <v>370</v>
      </c>
      <c r="C166" s="9" t="s">
        <v>371</v>
      </c>
      <c r="D166" s="9" t="s">
        <v>372</v>
      </c>
      <c r="E166" s="9" t="s">
        <v>373</v>
      </c>
      <c r="F166" s="9" t="s">
        <v>372</v>
      </c>
      <c r="G166" s="9" t="s">
        <v>373</v>
      </c>
      <c r="H166" s="9" t="s">
        <v>18</v>
      </c>
      <c r="I166" s="1" t="s">
        <v>19</v>
      </c>
      <c r="J166" s="1">
        <v>0.6</v>
      </c>
      <c r="K166" s="1">
        <v>1</v>
      </c>
      <c r="L166" s="1">
        <v>1</v>
      </c>
      <c r="M166" s="1"/>
      <c r="N166" s="1" t="s">
        <v>43</v>
      </c>
      <c r="O166" s="1">
        <v>2.5</v>
      </c>
      <c r="P166" s="1">
        <v>1E-4</v>
      </c>
      <c r="Q166" s="1">
        <v>10</v>
      </c>
      <c r="R166" s="1"/>
      <c r="S166" s="1"/>
      <c r="T166" s="1" t="s">
        <v>232</v>
      </c>
      <c r="U166" s="1" t="s">
        <v>232</v>
      </c>
      <c r="V166" s="1">
        <v>10</v>
      </c>
      <c r="W166" s="1"/>
      <c r="X166" s="1"/>
      <c r="Y166" s="1"/>
      <c r="Z166" s="1"/>
      <c r="AA166" s="1"/>
    </row>
    <row r="167" spans="1:27" customFormat="1" x14ac:dyDescent="0.2">
      <c r="A167" s="2"/>
      <c r="B167" s="9" t="s">
        <v>370</v>
      </c>
      <c r="C167" s="9" t="s">
        <v>371</v>
      </c>
      <c r="D167" s="9" t="s">
        <v>372</v>
      </c>
      <c r="E167" s="9" t="s">
        <v>373</v>
      </c>
      <c r="F167" s="9" t="s">
        <v>372</v>
      </c>
      <c r="G167" s="9" t="s">
        <v>373</v>
      </c>
      <c r="H167" s="9" t="s">
        <v>18</v>
      </c>
      <c r="I167" s="1" t="s">
        <v>19</v>
      </c>
      <c r="J167" s="1">
        <v>0.7</v>
      </c>
      <c r="K167" s="1">
        <v>1</v>
      </c>
      <c r="L167" s="1">
        <v>1</v>
      </c>
      <c r="M167" s="1"/>
      <c r="N167" s="1"/>
      <c r="O167" s="1">
        <v>4.5</v>
      </c>
      <c r="P167" s="1">
        <v>0.25</v>
      </c>
      <c r="Q167" s="1">
        <v>7</v>
      </c>
      <c r="R167" s="1"/>
      <c r="S167" s="1"/>
      <c r="T167" s="1" t="s">
        <v>232</v>
      </c>
      <c r="U167" s="1" t="s">
        <v>232</v>
      </c>
      <c r="V167" s="1">
        <v>7</v>
      </c>
      <c r="W167" s="1"/>
      <c r="X167" s="1"/>
      <c r="Y167" s="1"/>
      <c r="Z167" s="1"/>
      <c r="AA167" s="1"/>
    </row>
    <row r="168" spans="1:27" x14ac:dyDescent="0.2">
      <c r="A168" s="3">
        <v>35</v>
      </c>
      <c r="B168" s="12" t="s">
        <v>173</v>
      </c>
      <c r="C168" s="12" t="s">
        <v>174</v>
      </c>
      <c r="D168" s="15" t="s">
        <v>372</v>
      </c>
      <c r="E168" s="15" t="s">
        <v>374</v>
      </c>
      <c r="F168" s="15" t="s">
        <v>372</v>
      </c>
      <c r="G168" s="15" t="s">
        <v>374</v>
      </c>
      <c r="H168" s="12" t="s">
        <v>18</v>
      </c>
      <c r="I168" s="4" t="s">
        <v>19</v>
      </c>
      <c r="J168" s="4">
        <v>9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">
      <c r="B169" s="9" t="s">
        <v>171</v>
      </c>
      <c r="C169" s="9" t="s">
        <v>172</v>
      </c>
      <c r="D169" s="9" t="s">
        <v>375</v>
      </c>
      <c r="E169" s="9" t="s">
        <v>376</v>
      </c>
      <c r="F169" s="9" t="s">
        <v>375</v>
      </c>
      <c r="G169" s="9" t="s">
        <v>376</v>
      </c>
      <c r="H169" s="9" t="s">
        <v>18</v>
      </c>
      <c r="I169" s="1" t="s">
        <v>19</v>
      </c>
      <c r="J169" s="1">
        <v>0.2</v>
      </c>
      <c r="P169" s="1">
        <v>0.01</v>
      </c>
      <c r="Q169" s="1">
        <v>6</v>
      </c>
    </row>
    <row r="170" spans="1:27" x14ac:dyDescent="0.2">
      <c r="A170" s="2" t="s">
        <v>377</v>
      </c>
      <c r="B170" s="9" t="s">
        <v>378</v>
      </c>
      <c r="C170" s="9" t="s">
        <v>379</v>
      </c>
      <c r="D170" s="9" t="s">
        <v>380</v>
      </c>
      <c r="E170" s="9" t="s">
        <v>381</v>
      </c>
      <c r="F170" s="9" t="s">
        <v>380</v>
      </c>
      <c r="G170" s="9" t="s">
        <v>381</v>
      </c>
      <c r="H170" s="9" t="s">
        <v>382</v>
      </c>
      <c r="I170" s="1" t="s">
        <v>19</v>
      </c>
      <c r="J170" s="1">
        <v>12</v>
      </c>
      <c r="K170" s="1">
        <v>1</v>
      </c>
      <c r="L170" s="1">
        <v>1</v>
      </c>
      <c r="P170" s="1">
        <f>20/80</f>
        <v>0.25</v>
      </c>
      <c r="Q170" s="1">
        <v>47</v>
      </c>
      <c r="T170" s="1" t="s">
        <v>383</v>
      </c>
      <c r="U170" s="1" t="s">
        <v>232</v>
      </c>
      <c r="V170" s="1">
        <v>27</v>
      </c>
    </row>
    <row r="171" spans="1:27" x14ac:dyDescent="0.2">
      <c r="A171" s="2" t="s">
        <v>384</v>
      </c>
      <c r="B171" s="9" t="s">
        <v>378</v>
      </c>
      <c r="C171" s="9" t="s">
        <v>379</v>
      </c>
      <c r="D171" s="9" t="s">
        <v>380</v>
      </c>
      <c r="E171" s="9" t="s">
        <v>381</v>
      </c>
      <c r="F171" s="9" t="s">
        <v>380</v>
      </c>
      <c r="G171" s="9" t="s">
        <v>381</v>
      </c>
      <c r="H171" s="9" t="s">
        <v>382</v>
      </c>
      <c r="I171" s="1" t="s">
        <v>19</v>
      </c>
      <c r="J171" s="1">
        <v>15</v>
      </c>
      <c r="K171" s="1">
        <v>1</v>
      </c>
      <c r="L171" s="1">
        <v>1</v>
      </c>
      <c r="P171" s="1">
        <f>20/80</f>
        <v>0.25</v>
      </c>
      <c r="Q171" s="1">
        <v>38</v>
      </c>
      <c r="T171" s="1" t="s">
        <v>383</v>
      </c>
      <c r="U171" s="1" t="s">
        <v>232</v>
      </c>
    </row>
    <row r="172" spans="1:27" x14ac:dyDescent="0.2">
      <c r="A172" s="2">
        <v>11</v>
      </c>
      <c r="B172" s="9" t="s">
        <v>163</v>
      </c>
      <c r="C172" s="9" t="s">
        <v>164</v>
      </c>
      <c r="D172" s="9" t="s">
        <v>385</v>
      </c>
      <c r="E172" s="9" t="s">
        <v>386</v>
      </c>
      <c r="F172" s="9" t="s">
        <v>385</v>
      </c>
      <c r="G172" s="9" t="s">
        <v>386</v>
      </c>
      <c r="H172" s="9" t="s">
        <v>18</v>
      </c>
      <c r="I172" s="1" t="s">
        <v>19</v>
      </c>
      <c r="J172" s="1">
        <v>0.1</v>
      </c>
      <c r="K172" s="1">
        <v>1</v>
      </c>
      <c r="L172" s="1">
        <v>1</v>
      </c>
      <c r="N172" s="1" t="s">
        <v>43</v>
      </c>
      <c r="O172" s="1">
        <v>6.5</v>
      </c>
      <c r="P172" s="1">
        <v>1E-3</v>
      </c>
      <c r="Q172" s="1">
        <v>6</v>
      </c>
    </row>
    <row r="173" spans="1:27" x14ac:dyDescent="0.2">
      <c r="A173" s="2">
        <v>5</v>
      </c>
      <c r="B173" s="9" t="s">
        <v>170</v>
      </c>
      <c r="C173" s="9" t="s">
        <v>164</v>
      </c>
      <c r="D173" s="9" t="s">
        <v>385</v>
      </c>
      <c r="E173" s="9" t="s">
        <v>386</v>
      </c>
      <c r="F173" s="9" t="s">
        <v>385</v>
      </c>
      <c r="G173" s="9" t="s">
        <v>386</v>
      </c>
      <c r="H173" s="9" t="s">
        <v>18</v>
      </c>
      <c r="I173" s="1" t="s">
        <v>19</v>
      </c>
      <c r="J173" s="1">
        <v>0.1</v>
      </c>
      <c r="K173" s="1">
        <v>1</v>
      </c>
      <c r="L173" s="1">
        <v>1</v>
      </c>
      <c r="N173" s="1" t="s">
        <v>19</v>
      </c>
      <c r="O173" s="1">
        <v>3</v>
      </c>
      <c r="P173" s="1">
        <v>0.01</v>
      </c>
      <c r="Q173" s="1">
        <v>6</v>
      </c>
    </row>
    <row r="174" spans="1:27" x14ac:dyDescent="0.2">
      <c r="A174" s="3">
        <v>109</v>
      </c>
      <c r="B174" s="12" t="s">
        <v>173</v>
      </c>
      <c r="C174" s="12" t="s">
        <v>174</v>
      </c>
      <c r="D174" s="15" t="s">
        <v>385</v>
      </c>
      <c r="E174" s="15" t="s">
        <v>386</v>
      </c>
      <c r="F174" s="15" t="s">
        <v>385</v>
      </c>
      <c r="G174" s="15" t="s">
        <v>386</v>
      </c>
      <c r="H174" s="12" t="s">
        <v>18</v>
      </c>
      <c r="I174" s="4" t="s">
        <v>19</v>
      </c>
      <c r="J174" s="4">
        <v>6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2">
        <v>36</v>
      </c>
      <c r="B175" s="9" t="s">
        <v>183</v>
      </c>
      <c r="C175" s="9" t="s">
        <v>184</v>
      </c>
      <c r="D175" s="9" t="s">
        <v>387</v>
      </c>
      <c r="E175" s="9" t="s">
        <v>388</v>
      </c>
      <c r="F175" s="9" t="s">
        <v>387</v>
      </c>
      <c r="G175" s="9" t="s">
        <v>388</v>
      </c>
      <c r="H175" s="9" t="s">
        <v>18</v>
      </c>
      <c r="I175" s="1" t="s">
        <v>19</v>
      </c>
      <c r="J175" s="1">
        <v>8</v>
      </c>
      <c r="O175" s="1">
        <v>10.25</v>
      </c>
      <c r="P175" s="1">
        <v>0</v>
      </c>
      <c r="Q175" s="1">
        <v>10</v>
      </c>
    </row>
    <row r="176" spans="1:27" x14ac:dyDescent="0.2">
      <c r="A176" s="2">
        <v>37</v>
      </c>
      <c r="B176" s="9" t="s">
        <v>183</v>
      </c>
      <c r="C176" s="9" t="s">
        <v>184</v>
      </c>
      <c r="D176" s="9" t="s">
        <v>387</v>
      </c>
      <c r="E176" s="9" t="s">
        <v>388</v>
      </c>
      <c r="F176" s="9" t="s">
        <v>387</v>
      </c>
      <c r="G176" s="9" t="s">
        <v>388</v>
      </c>
      <c r="H176" s="9" t="s">
        <v>18</v>
      </c>
      <c r="I176" s="1" t="s">
        <v>19</v>
      </c>
      <c r="J176" s="1">
        <v>3</v>
      </c>
      <c r="O176" s="1">
        <v>10</v>
      </c>
      <c r="P176" s="1">
        <v>1E-4</v>
      </c>
      <c r="Q176" s="1">
        <v>4</v>
      </c>
    </row>
    <row r="177" spans="1:27" x14ac:dyDescent="0.2">
      <c r="B177" s="9" t="s">
        <v>171</v>
      </c>
      <c r="C177" s="9" t="s">
        <v>172</v>
      </c>
      <c r="D177" s="9" t="s">
        <v>387</v>
      </c>
      <c r="E177" s="9" t="s">
        <v>388</v>
      </c>
      <c r="F177" s="9" t="s">
        <v>387</v>
      </c>
      <c r="G177" s="9" t="s">
        <v>388</v>
      </c>
      <c r="H177" s="9" t="s">
        <v>18</v>
      </c>
      <c r="I177" s="1" t="s">
        <v>19</v>
      </c>
      <c r="J177" s="1">
        <v>0.2</v>
      </c>
      <c r="P177" s="1">
        <v>0</v>
      </c>
      <c r="Q177" s="1">
        <v>8</v>
      </c>
    </row>
    <row r="178" spans="1:27" x14ac:dyDescent="0.2">
      <c r="B178" s="9" t="s">
        <v>74</v>
      </c>
      <c r="C178" s="9" t="s">
        <v>389</v>
      </c>
      <c r="D178" s="9" t="s">
        <v>387</v>
      </c>
      <c r="E178" s="9" t="s">
        <v>388</v>
      </c>
      <c r="F178" s="9" t="s">
        <v>387</v>
      </c>
      <c r="G178" s="9" t="s">
        <v>388</v>
      </c>
      <c r="H178" s="9" t="s">
        <v>18</v>
      </c>
      <c r="I178" s="1" t="s">
        <v>19</v>
      </c>
    </row>
    <row r="179" spans="1:27" x14ac:dyDescent="0.2">
      <c r="B179" s="9" t="s">
        <v>390</v>
      </c>
      <c r="C179" s="9" t="s">
        <v>391</v>
      </c>
      <c r="D179" s="9" t="s">
        <v>503</v>
      </c>
      <c r="E179" s="9" t="s">
        <v>65</v>
      </c>
      <c r="F179" s="9" t="s">
        <v>503</v>
      </c>
      <c r="G179" s="9" t="s">
        <v>65</v>
      </c>
      <c r="H179" s="9" t="s">
        <v>18</v>
      </c>
      <c r="I179" s="1" t="s">
        <v>19</v>
      </c>
      <c r="J179" s="1">
        <v>0.1</v>
      </c>
      <c r="K179" s="1">
        <v>1</v>
      </c>
      <c r="L179" s="1">
        <v>1</v>
      </c>
      <c r="N179" s="1" t="s">
        <v>19</v>
      </c>
      <c r="O179" s="1">
        <v>3.5</v>
      </c>
      <c r="P179" s="1">
        <v>0.06</v>
      </c>
      <c r="Q179" s="1">
        <v>11</v>
      </c>
      <c r="R179" s="1">
        <v>30</v>
      </c>
      <c r="S179" s="1">
        <v>9</v>
      </c>
      <c r="T179" s="1" t="s">
        <v>392</v>
      </c>
      <c r="U179" s="1" t="s">
        <v>20</v>
      </c>
      <c r="V179" s="1">
        <v>5</v>
      </c>
    </row>
    <row r="180" spans="1:27" x14ac:dyDescent="0.2">
      <c r="B180" s="9" t="s">
        <v>390</v>
      </c>
      <c r="C180" s="9" t="s">
        <v>391</v>
      </c>
      <c r="D180" s="9" t="s">
        <v>503</v>
      </c>
      <c r="E180" s="9" t="s">
        <v>65</v>
      </c>
      <c r="F180" s="9" t="s">
        <v>503</v>
      </c>
      <c r="G180" s="9" t="s">
        <v>65</v>
      </c>
      <c r="H180" s="9" t="s">
        <v>18</v>
      </c>
      <c r="I180" s="1" t="s">
        <v>19</v>
      </c>
      <c r="J180" s="1">
        <v>0.6</v>
      </c>
      <c r="K180" s="1">
        <v>1</v>
      </c>
      <c r="L180" s="1">
        <v>1</v>
      </c>
      <c r="N180" s="1" t="s">
        <v>19</v>
      </c>
      <c r="O180" s="1">
        <v>3</v>
      </c>
      <c r="P180" s="1">
        <v>0.05</v>
      </c>
      <c r="Q180" s="1">
        <v>7</v>
      </c>
      <c r="R180" s="1">
        <v>40</v>
      </c>
      <c r="S180" s="1">
        <v>6</v>
      </c>
      <c r="T180" s="1" t="s">
        <v>20</v>
      </c>
      <c r="U180" s="1" t="s">
        <v>20</v>
      </c>
    </row>
    <row r="181" spans="1:27" x14ac:dyDescent="0.2">
      <c r="A181" s="2" t="s">
        <v>393</v>
      </c>
      <c r="B181" s="9" t="s">
        <v>394</v>
      </c>
      <c r="C181" s="9" t="s">
        <v>395</v>
      </c>
      <c r="D181" s="9" t="s">
        <v>396</v>
      </c>
      <c r="E181" s="9" t="s">
        <v>65</v>
      </c>
      <c r="F181" s="9" t="s">
        <v>396</v>
      </c>
      <c r="G181" s="9" t="s">
        <v>65</v>
      </c>
      <c r="H181" s="9" t="s">
        <v>397</v>
      </c>
      <c r="I181" s="1" t="s">
        <v>43</v>
      </c>
    </row>
    <row r="182" spans="1:27" x14ac:dyDescent="0.2">
      <c r="B182" s="9" t="s">
        <v>398</v>
      </c>
      <c r="C182" s="9" t="s">
        <v>399</v>
      </c>
      <c r="D182" s="9" t="s">
        <v>400</v>
      </c>
      <c r="E182" s="9" t="s">
        <v>401</v>
      </c>
      <c r="F182" s="9" t="s">
        <v>400</v>
      </c>
      <c r="G182" s="9" t="s">
        <v>401</v>
      </c>
      <c r="H182" s="9" t="s">
        <v>18</v>
      </c>
      <c r="I182" s="1" t="s">
        <v>19</v>
      </c>
    </row>
    <row r="183" spans="1:27" customFormat="1" x14ac:dyDescent="0.2">
      <c r="A183" s="2"/>
      <c r="B183" s="9" t="s">
        <v>123</v>
      </c>
      <c r="C183" s="9" t="s">
        <v>402</v>
      </c>
      <c r="D183" s="9" t="s">
        <v>257</v>
      </c>
      <c r="E183" s="9" t="s">
        <v>258</v>
      </c>
      <c r="F183" s="9" t="s">
        <v>257</v>
      </c>
      <c r="G183" s="9" t="s">
        <v>258</v>
      </c>
      <c r="H183" s="9" t="s">
        <v>18</v>
      </c>
      <c r="I183" s="1" t="s">
        <v>19</v>
      </c>
      <c r="J183" s="1">
        <v>0.4</v>
      </c>
      <c r="K183" s="1"/>
      <c r="L183" s="1"/>
      <c r="M183" s="1"/>
      <c r="N183" s="1"/>
      <c r="O183" s="1"/>
      <c r="P183" s="1">
        <v>0.01</v>
      </c>
      <c r="Q183" s="1">
        <v>8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customFormat="1" x14ac:dyDescent="0.2">
      <c r="A184" s="2"/>
      <c r="B184" s="9" t="s">
        <v>123</v>
      </c>
      <c r="C184" s="9" t="s">
        <v>403</v>
      </c>
      <c r="D184" s="9" t="s">
        <v>257</v>
      </c>
      <c r="E184" s="9" t="s">
        <v>258</v>
      </c>
      <c r="F184" s="9" t="s">
        <v>257</v>
      </c>
      <c r="G184" s="9" t="s">
        <v>258</v>
      </c>
      <c r="H184" s="9" t="s">
        <v>18</v>
      </c>
      <c r="I184" s="1" t="s">
        <v>19</v>
      </c>
      <c r="J184" s="1">
        <v>0</v>
      </c>
      <c r="K184" s="1"/>
      <c r="L184" s="1"/>
      <c r="M184" s="1"/>
      <c r="N184" s="1"/>
      <c r="O184" s="1"/>
      <c r="P184" s="1">
        <v>1E-3</v>
      </c>
      <c r="Q184" s="1">
        <v>7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2" t="s">
        <v>404</v>
      </c>
      <c r="B185" s="9" t="s">
        <v>167</v>
      </c>
      <c r="C185" s="9" t="s">
        <v>168</v>
      </c>
      <c r="D185" s="9" t="s">
        <v>257</v>
      </c>
      <c r="E185" s="9" t="s">
        <v>405</v>
      </c>
      <c r="F185" s="9" t="s">
        <v>257</v>
      </c>
      <c r="G185" s="9" t="s">
        <v>405</v>
      </c>
      <c r="H185" s="9" t="s">
        <v>18</v>
      </c>
      <c r="I185" s="1" t="s">
        <v>19</v>
      </c>
      <c r="J185" s="1">
        <v>2</v>
      </c>
      <c r="K185" s="1">
        <v>1</v>
      </c>
      <c r="O185" s="1">
        <v>2.6</v>
      </c>
      <c r="P185" s="1">
        <v>1E-4</v>
      </c>
      <c r="Q185" s="1">
        <v>5</v>
      </c>
      <c r="T185" s="1" t="s">
        <v>20</v>
      </c>
      <c r="U185" s="1" t="s">
        <v>20</v>
      </c>
      <c r="V185" s="1">
        <v>15</v>
      </c>
    </row>
    <row r="186" spans="1:27" x14ac:dyDescent="0.2">
      <c r="B186" s="9" t="s">
        <v>167</v>
      </c>
      <c r="C186" s="9" t="s">
        <v>168</v>
      </c>
      <c r="D186" s="9" t="s">
        <v>257</v>
      </c>
      <c r="E186" s="9" t="s">
        <v>405</v>
      </c>
      <c r="F186" s="9" t="s">
        <v>257</v>
      </c>
      <c r="G186" s="9" t="s">
        <v>405</v>
      </c>
      <c r="H186" s="9" t="s">
        <v>18</v>
      </c>
      <c r="I186" s="1" t="s">
        <v>19</v>
      </c>
      <c r="J186" s="1">
        <v>2</v>
      </c>
      <c r="K186" s="1">
        <v>1</v>
      </c>
      <c r="O186" s="1">
        <v>6.9</v>
      </c>
      <c r="P186" s="1">
        <v>1E-3</v>
      </c>
      <c r="Q186" s="1">
        <v>5</v>
      </c>
      <c r="T186" s="1" t="s">
        <v>20</v>
      </c>
      <c r="U186" s="1" t="s">
        <v>20</v>
      </c>
      <c r="V186" s="1">
        <v>12</v>
      </c>
    </row>
    <row r="187" spans="1:27" x14ac:dyDescent="0.2">
      <c r="A187" s="6" t="s">
        <v>406</v>
      </c>
      <c r="B187" s="12" t="s">
        <v>407</v>
      </c>
      <c r="C187" s="12" t="s">
        <v>408</v>
      </c>
      <c r="D187" s="15" t="s">
        <v>497</v>
      </c>
      <c r="E187" s="15" t="s">
        <v>498</v>
      </c>
      <c r="F187" s="15" t="s">
        <v>25</v>
      </c>
      <c r="G187" s="15" t="s">
        <v>496</v>
      </c>
      <c r="H187" s="12" t="s">
        <v>18</v>
      </c>
      <c r="I187" s="4" t="s">
        <v>19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2">
        <v>1</v>
      </c>
      <c r="B188" s="9" t="s">
        <v>409</v>
      </c>
      <c r="C188" s="9" t="s">
        <v>410</v>
      </c>
      <c r="D188" s="9" t="s">
        <v>411</v>
      </c>
      <c r="E188" s="9" t="s">
        <v>412</v>
      </c>
      <c r="F188" s="9" t="s">
        <v>411</v>
      </c>
      <c r="G188" s="9" t="s">
        <v>412</v>
      </c>
      <c r="H188" s="9" t="s">
        <v>18</v>
      </c>
      <c r="I188" s="1" t="s">
        <v>19</v>
      </c>
      <c r="J188" s="1">
        <v>4</v>
      </c>
      <c r="O188" s="1" t="s">
        <v>413</v>
      </c>
      <c r="P188" s="1">
        <f>20/100</f>
        <v>0.2</v>
      </c>
      <c r="Q188" s="1">
        <v>14</v>
      </c>
    </row>
    <row r="189" spans="1:27" x14ac:dyDescent="0.2">
      <c r="A189" s="2">
        <v>2</v>
      </c>
      <c r="B189" s="9" t="s">
        <v>409</v>
      </c>
      <c r="C189" s="9" t="s">
        <v>410</v>
      </c>
      <c r="D189" s="9" t="s">
        <v>411</v>
      </c>
      <c r="E189" s="9" t="s">
        <v>412</v>
      </c>
      <c r="F189" s="9" t="s">
        <v>411</v>
      </c>
      <c r="G189" s="9" t="s">
        <v>412</v>
      </c>
      <c r="H189" s="9" t="s">
        <v>18</v>
      </c>
      <c r="I189" s="1" t="s">
        <v>19</v>
      </c>
      <c r="J189" s="1">
        <v>4</v>
      </c>
      <c r="O189" s="1" t="s">
        <v>413</v>
      </c>
      <c r="P189" s="1">
        <f>20/30</f>
        <v>0.66666666666666663</v>
      </c>
      <c r="Q189" s="1">
        <v>12</v>
      </c>
    </row>
    <row r="190" spans="1:27" x14ac:dyDescent="0.2">
      <c r="A190" s="2">
        <v>27536</v>
      </c>
      <c r="B190" s="9" t="s">
        <v>414</v>
      </c>
      <c r="C190" s="9" t="s">
        <v>415</v>
      </c>
      <c r="D190" s="9" t="s">
        <v>416</v>
      </c>
      <c r="E190" s="9" t="s">
        <v>412</v>
      </c>
      <c r="F190" s="9" t="s">
        <v>416</v>
      </c>
      <c r="G190" s="9" t="s">
        <v>412</v>
      </c>
      <c r="H190" s="9" t="s">
        <v>18</v>
      </c>
      <c r="I190" s="1" t="s">
        <v>19</v>
      </c>
      <c r="O190" s="1" t="s">
        <v>413</v>
      </c>
    </row>
    <row r="191" spans="1:27" x14ac:dyDescent="0.2">
      <c r="A191" s="2">
        <v>27555</v>
      </c>
      <c r="B191" s="9" t="s">
        <v>414</v>
      </c>
      <c r="C191" s="9" t="s">
        <v>415</v>
      </c>
      <c r="D191" s="9" t="s">
        <v>416</v>
      </c>
      <c r="E191" s="9" t="s">
        <v>412</v>
      </c>
      <c r="F191" s="9" t="s">
        <v>416</v>
      </c>
      <c r="G191" s="9" t="s">
        <v>412</v>
      </c>
      <c r="H191" s="9" t="s">
        <v>18</v>
      </c>
      <c r="I191" s="1" t="s">
        <v>19</v>
      </c>
      <c r="O191" s="1" t="s">
        <v>413</v>
      </c>
    </row>
    <row r="192" spans="1:27" x14ac:dyDescent="0.2">
      <c r="A192" s="8" t="s">
        <v>417</v>
      </c>
      <c r="B192" s="13" t="s">
        <v>188</v>
      </c>
      <c r="C192" s="13" t="s">
        <v>418</v>
      </c>
      <c r="D192" s="13" t="s">
        <v>419</v>
      </c>
      <c r="E192" s="13" t="s">
        <v>420</v>
      </c>
      <c r="F192" s="13" t="s">
        <v>419</v>
      </c>
      <c r="G192" s="13" t="s">
        <v>420</v>
      </c>
      <c r="H192" s="13" t="s">
        <v>32</v>
      </c>
      <c r="I192" t="s">
        <v>19</v>
      </c>
      <c r="J192">
        <v>9</v>
      </c>
      <c r="K192">
        <v>1</v>
      </c>
      <c r="L192"/>
      <c r="M192"/>
      <c r="N192"/>
      <c r="O192"/>
      <c r="P192">
        <v>0.5</v>
      </c>
      <c r="Q192">
        <v>14</v>
      </c>
      <c r="R192"/>
      <c r="S192"/>
      <c r="T192">
        <v>0</v>
      </c>
      <c r="U192" t="s">
        <v>421</v>
      </c>
      <c r="V192">
        <v>14</v>
      </c>
      <c r="W192"/>
      <c r="X192"/>
      <c r="Y192"/>
      <c r="Z192"/>
      <c r="AA192"/>
    </row>
    <row r="193" spans="1:27" x14ac:dyDescent="0.2">
      <c r="A193" s="8" t="s">
        <v>422</v>
      </c>
      <c r="B193" s="13" t="s">
        <v>188</v>
      </c>
      <c r="C193" s="13" t="s">
        <v>418</v>
      </c>
      <c r="D193" s="13" t="s">
        <v>419</v>
      </c>
      <c r="E193" s="13" t="s">
        <v>420</v>
      </c>
      <c r="F193" s="13" t="s">
        <v>419</v>
      </c>
      <c r="G193" s="13" t="s">
        <v>420</v>
      </c>
      <c r="H193" s="13" t="s">
        <v>32</v>
      </c>
      <c r="I193" t="s">
        <v>19</v>
      </c>
      <c r="J193">
        <v>8</v>
      </c>
      <c r="K193">
        <v>1</v>
      </c>
      <c r="L193"/>
      <c r="M193"/>
      <c r="N193"/>
      <c r="O193"/>
      <c r="P193">
        <f>AVERAGE(0.5,0.33)</f>
        <v>0.41500000000000004</v>
      </c>
      <c r="Q193">
        <v>12</v>
      </c>
      <c r="R193"/>
      <c r="S193"/>
      <c r="T193">
        <v>0</v>
      </c>
      <c r="U193">
        <v>0</v>
      </c>
      <c r="V193">
        <v>12</v>
      </c>
      <c r="W193"/>
      <c r="X193"/>
      <c r="Y193"/>
      <c r="Z193"/>
      <c r="AA193"/>
    </row>
    <row r="194" spans="1:27" x14ac:dyDescent="0.2">
      <c r="A194" s="8" t="s">
        <v>423</v>
      </c>
      <c r="B194" s="13" t="s">
        <v>188</v>
      </c>
      <c r="C194" s="13" t="s">
        <v>418</v>
      </c>
      <c r="D194" s="13" t="s">
        <v>419</v>
      </c>
      <c r="E194" s="13" t="s">
        <v>420</v>
      </c>
      <c r="F194" s="13" t="s">
        <v>419</v>
      </c>
      <c r="G194" s="13" t="s">
        <v>420</v>
      </c>
      <c r="H194" s="13" t="s">
        <v>32</v>
      </c>
      <c r="I194" t="s">
        <v>19</v>
      </c>
      <c r="J194">
        <v>0.95</v>
      </c>
      <c r="K194">
        <v>1</v>
      </c>
      <c r="L194"/>
      <c r="M194"/>
      <c r="N194"/>
      <c r="O194"/>
      <c r="P194"/>
      <c r="Q194"/>
      <c r="R194"/>
      <c r="S194"/>
      <c r="T194" t="s">
        <v>424</v>
      </c>
      <c r="U194" t="s">
        <v>424</v>
      </c>
      <c r="V194">
        <v>2</v>
      </c>
      <c r="W194"/>
      <c r="X194"/>
      <c r="Y194"/>
      <c r="Z194"/>
      <c r="AA194"/>
    </row>
    <row r="195" spans="1:27" x14ac:dyDescent="0.2">
      <c r="A195" s="3">
        <v>16</v>
      </c>
      <c r="B195" s="12" t="s">
        <v>130</v>
      </c>
      <c r="C195" s="12" t="s">
        <v>104</v>
      </c>
      <c r="D195" s="12" t="s">
        <v>425</v>
      </c>
      <c r="E195" s="12" t="s">
        <v>426</v>
      </c>
      <c r="F195" s="12" t="s">
        <v>425</v>
      </c>
      <c r="G195" s="12" t="s">
        <v>426</v>
      </c>
      <c r="H195" s="12" t="s">
        <v>18</v>
      </c>
      <c r="I195" s="4" t="s">
        <v>19</v>
      </c>
      <c r="J195" s="4">
        <v>0</v>
      </c>
      <c r="K195" s="4">
        <v>1</v>
      </c>
      <c r="L195" s="4"/>
      <c r="M195" s="4"/>
      <c r="N195" s="4"/>
      <c r="O195" s="4"/>
      <c r="P195" s="4">
        <v>1E-3</v>
      </c>
      <c r="Q195" s="4">
        <v>47</v>
      </c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B196" s="9" t="s">
        <v>123</v>
      </c>
      <c r="C196" s="9" t="s">
        <v>427</v>
      </c>
      <c r="D196" s="9" t="s">
        <v>425</v>
      </c>
      <c r="E196" s="9" t="s">
        <v>428</v>
      </c>
      <c r="F196" s="9" t="s">
        <v>425</v>
      </c>
      <c r="G196" s="9" t="s">
        <v>428</v>
      </c>
      <c r="H196" s="9" t="s">
        <v>18</v>
      </c>
      <c r="I196" s="1" t="s">
        <v>19</v>
      </c>
      <c r="J196" s="1">
        <v>0</v>
      </c>
      <c r="P196" s="1">
        <v>1E-3</v>
      </c>
      <c r="Q196" s="1">
        <v>6</v>
      </c>
    </row>
    <row r="197" spans="1:27" x14ac:dyDescent="0.2">
      <c r="B197" s="9" t="s">
        <v>123</v>
      </c>
      <c r="C197" s="9" t="s">
        <v>429</v>
      </c>
      <c r="D197" s="9" t="s">
        <v>425</v>
      </c>
      <c r="E197" s="9" t="s">
        <v>428</v>
      </c>
      <c r="F197" s="9" t="s">
        <v>425</v>
      </c>
      <c r="G197" s="9" t="s">
        <v>428</v>
      </c>
      <c r="H197" s="9" t="s">
        <v>18</v>
      </c>
      <c r="I197" s="1" t="s">
        <v>19</v>
      </c>
      <c r="J197" s="1">
        <v>0</v>
      </c>
      <c r="P197" s="1">
        <f>20/800</f>
        <v>2.5000000000000001E-2</v>
      </c>
      <c r="Q197" s="1">
        <v>8</v>
      </c>
    </row>
    <row r="198" spans="1:27" x14ac:dyDescent="0.2">
      <c r="A198" s="2" t="s">
        <v>430</v>
      </c>
      <c r="B198" s="9" t="s">
        <v>188</v>
      </c>
      <c r="C198" s="9" t="s">
        <v>189</v>
      </c>
      <c r="D198" s="9" t="s">
        <v>431</v>
      </c>
      <c r="E198" s="9" t="s">
        <v>432</v>
      </c>
      <c r="F198" s="9" t="s">
        <v>431</v>
      </c>
      <c r="G198" s="9" t="s">
        <v>432</v>
      </c>
      <c r="H198" s="9" t="s">
        <v>32</v>
      </c>
      <c r="I198" s="1" t="s">
        <v>19</v>
      </c>
      <c r="J198" s="1">
        <v>5</v>
      </c>
      <c r="L198" s="1">
        <v>1</v>
      </c>
      <c r="O198" s="1">
        <v>3.25</v>
      </c>
      <c r="P198" s="1">
        <v>0.51</v>
      </c>
      <c r="Q198" s="1">
        <v>25</v>
      </c>
      <c r="R198" s="1">
        <v>10</v>
      </c>
      <c r="S198" s="1">
        <v>30</v>
      </c>
      <c r="T198" s="1">
        <v>0</v>
      </c>
      <c r="U198" s="1">
        <v>0</v>
      </c>
      <c r="V198" s="1">
        <v>19</v>
      </c>
    </row>
    <row r="199" spans="1:27" x14ac:dyDescent="0.2">
      <c r="A199" s="2" t="s">
        <v>433</v>
      </c>
      <c r="B199" s="9" t="s">
        <v>434</v>
      </c>
      <c r="C199" s="9" t="s">
        <v>435</v>
      </c>
      <c r="D199" s="9" t="s">
        <v>436</v>
      </c>
      <c r="E199" s="9" t="s">
        <v>437</v>
      </c>
      <c r="F199" s="9" t="s">
        <v>436</v>
      </c>
      <c r="G199" s="9" t="s">
        <v>437</v>
      </c>
      <c r="H199" s="9" t="s">
        <v>32</v>
      </c>
      <c r="I199" s="1" t="s">
        <v>19</v>
      </c>
      <c r="J199" s="1">
        <v>13</v>
      </c>
      <c r="K199" s="1">
        <v>1</v>
      </c>
      <c r="M199" s="1">
        <v>1</v>
      </c>
      <c r="P199" s="1">
        <f>20/50</f>
        <v>0.4</v>
      </c>
      <c r="Q199" s="1">
        <v>37</v>
      </c>
      <c r="R199" s="1">
        <v>15</v>
      </c>
      <c r="S199" s="1">
        <v>37</v>
      </c>
      <c r="T199" s="1" t="s">
        <v>20</v>
      </c>
      <c r="U199" s="1" t="s">
        <v>20</v>
      </c>
      <c r="V199" s="1">
        <v>37</v>
      </c>
    </row>
    <row r="200" spans="1:27" x14ac:dyDescent="0.2">
      <c r="A200" s="2" t="s">
        <v>438</v>
      </c>
      <c r="B200" s="9" t="s">
        <v>28</v>
      </c>
      <c r="C200" s="13" t="s">
        <v>29</v>
      </c>
      <c r="D200" s="9" t="s">
        <v>439</v>
      </c>
      <c r="E200" s="9" t="s">
        <v>440</v>
      </c>
      <c r="F200" s="9" t="s">
        <v>439</v>
      </c>
      <c r="G200" s="9" t="s">
        <v>440</v>
      </c>
      <c r="H200" s="9" t="s">
        <v>18</v>
      </c>
      <c r="I200" s="1" t="s">
        <v>19</v>
      </c>
    </row>
    <row r="201" spans="1:27" x14ac:dyDescent="0.2">
      <c r="A201" s="2">
        <v>7</v>
      </c>
      <c r="B201" s="9" t="s">
        <v>170</v>
      </c>
      <c r="C201" s="9" t="s">
        <v>164</v>
      </c>
      <c r="D201" s="9" t="s">
        <v>439</v>
      </c>
      <c r="E201" s="9" t="s">
        <v>440</v>
      </c>
      <c r="F201" s="9" t="s">
        <v>439</v>
      </c>
      <c r="G201" s="9" t="s">
        <v>440</v>
      </c>
      <c r="H201" s="9" t="s">
        <v>18</v>
      </c>
      <c r="I201" s="1" t="s">
        <v>19</v>
      </c>
      <c r="J201" s="1">
        <v>0.1</v>
      </c>
      <c r="K201" s="1">
        <v>1</v>
      </c>
      <c r="L201" s="1">
        <v>1</v>
      </c>
      <c r="N201" s="1" t="s">
        <v>43</v>
      </c>
      <c r="O201" s="1">
        <v>8</v>
      </c>
      <c r="P201" s="1">
        <v>1E-3</v>
      </c>
      <c r="Q201" s="1">
        <v>3</v>
      </c>
    </row>
    <row r="202" spans="1:27" s="4" customFormat="1" x14ac:dyDescent="0.2">
      <c r="A202" s="8"/>
      <c r="B202" s="13" t="s">
        <v>336</v>
      </c>
      <c r="C202" s="13" t="s">
        <v>337</v>
      </c>
      <c r="D202" s="13" t="s">
        <v>441</v>
      </c>
      <c r="E202" s="13" t="s">
        <v>442</v>
      </c>
      <c r="F202" s="13" t="s">
        <v>441</v>
      </c>
      <c r="G202" s="13" t="s">
        <v>442</v>
      </c>
      <c r="H202" s="13" t="s">
        <v>247</v>
      </c>
      <c r="I202" t="s">
        <v>19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s="4" customFormat="1" x14ac:dyDescent="0.2">
      <c r="A203" s="8" t="s">
        <v>443</v>
      </c>
      <c r="B203" s="13" t="s">
        <v>46</v>
      </c>
      <c r="C203" s="13" t="s">
        <v>47</v>
      </c>
      <c r="D203" s="13" t="s">
        <v>444</v>
      </c>
      <c r="E203" s="13" t="s">
        <v>445</v>
      </c>
      <c r="F203" s="13" t="s">
        <v>444</v>
      </c>
      <c r="G203" s="13" t="s">
        <v>445</v>
      </c>
      <c r="H203" s="13" t="s">
        <v>18</v>
      </c>
      <c r="I203" t="s">
        <v>19</v>
      </c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s="4" customFormat="1" x14ac:dyDescent="0.2">
      <c r="A204" s="2">
        <v>133</v>
      </c>
      <c r="B204" s="9" t="s">
        <v>55</v>
      </c>
      <c r="C204" s="9" t="s">
        <v>56</v>
      </c>
      <c r="D204" s="9" t="s">
        <v>68</v>
      </c>
      <c r="E204" s="9" t="s">
        <v>69</v>
      </c>
      <c r="F204" s="9" t="s">
        <v>446</v>
      </c>
      <c r="G204" s="9" t="s">
        <v>24</v>
      </c>
      <c r="H204" s="9" t="s">
        <v>18</v>
      </c>
      <c r="I204" s="1" t="s">
        <v>19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s="4" customFormat="1" x14ac:dyDescent="0.2">
      <c r="A205" s="2" t="s">
        <v>447</v>
      </c>
      <c r="B205" s="9" t="s">
        <v>28</v>
      </c>
      <c r="C205" s="13" t="s">
        <v>29</v>
      </c>
      <c r="D205" s="9" t="s">
        <v>86</v>
      </c>
      <c r="E205" s="9" t="s">
        <v>448</v>
      </c>
      <c r="F205" s="9" t="s">
        <v>86</v>
      </c>
      <c r="G205" s="9" t="s">
        <v>448</v>
      </c>
      <c r="H205" s="9" t="s">
        <v>18</v>
      </c>
      <c r="I205" s="1" t="s">
        <v>19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s="4" customFormat="1" x14ac:dyDescent="0.2">
      <c r="A206" s="2" t="s">
        <v>449</v>
      </c>
      <c r="B206" s="9" t="s">
        <v>28</v>
      </c>
      <c r="C206" s="13" t="s">
        <v>29</v>
      </c>
      <c r="D206" s="9" t="s">
        <v>86</v>
      </c>
      <c r="E206" s="9" t="s">
        <v>448</v>
      </c>
      <c r="F206" s="9" t="s">
        <v>86</v>
      </c>
      <c r="G206" s="9" t="s">
        <v>448</v>
      </c>
      <c r="H206" s="9" t="s">
        <v>18</v>
      </c>
      <c r="I206" s="1" t="s">
        <v>19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s="4" customFormat="1" x14ac:dyDescent="0.2">
      <c r="A207" s="2" t="s">
        <v>450</v>
      </c>
      <c r="B207" s="9" t="s">
        <v>28</v>
      </c>
      <c r="C207" s="13" t="s">
        <v>29</v>
      </c>
      <c r="D207" s="9" t="s">
        <v>86</v>
      </c>
      <c r="E207" s="9" t="s">
        <v>448</v>
      </c>
      <c r="F207" s="9" t="s">
        <v>86</v>
      </c>
      <c r="G207" s="9" t="s">
        <v>448</v>
      </c>
      <c r="H207" s="9" t="s">
        <v>18</v>
      </c>
      <c r="I207" s="1" t="s">
        <v>19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s="4" customFormat="1" x14ac:dyDescent="0.2">
      <c r="A208" s="2" t="s">
        <v>451</v>
      </c>
      <c r="B208" s="9" t="s">
        <v>288</v>
      </c>
      <c r="C208" s="9" t="s">
        <v>289</v>
      </c>
      <c r="D208" s="9" t="s">
        <v>452</v>
      </c>
      <c r="E208" s="9" t="s">
        <v>453</v>
      </c>
      <c r="F208" s="9" t="s">
        <v>452</v>
      </c>
      <c r="G208" s="9" t="s">
        <v>453</v>
      </c>
      <c r="H208" s="9" t="s">
        <v>18</v>
      </c>
      <c r="I208" s="1" t="s">
        <v>19</v>
      </c>
      <c r="J208" s="1">
        <v>0.8</v>
      </c>
      <c r="K208" s="1">
        <v>1</v>
      </c>
      <c r="L208" s="1"/>
      <c r="M208" s="1"/>
      <c r="N208" s="1" t="s">
        <v>19</v>
      </c>
      <c r="O208" s="1">
        <v>6</v>
      </c>
      <c r="P208" s="1">
        <v>1E-3</v>
      </c>
      <c r="Q208" s="1">
        <v>0.8</v>
      </c>
      <c r="R208" s="1"/>
      <c r="S208" s="1"/>
      <c r="T208" s="1">
        <v>0</v>
      </c>
      <c r="U208" s="1">
        <v>0</v>
      </c>
      <c r="V208" s="1"/>
      <c r="W208" s="1"/>
      <c r="X208" s="1"/>
      <c r="Y208" s="1"/>
      <c r="Z208" s="1"/>
      <c r="AA208" s="1"/>
    </row>
    <row r="209" spans="1:27" s="4" customFormat="1" x14ac:dyDescent="0.2">
      <c r="A209" s="2" t="s">
        <v>454</v>
      </c>
      <c r="B209" s="9" t="s">
        <v>142</v>
      </c>
      <c r="C209" s="9" t="s">
        <v>143</v>
      </c>
      <c r="D209" s="9" t="s">
        <v>86</v>
      </c>
      <c r="E209" s="9" t="s">
        <v>448</v>
      </c>
      <c r="F209" s="9" t="s">
        <v>86</v>
      </c>
      <c r="G209" s="9" t="s">
        <v>448</v>
      </c>
      <c r="H209" s="9" t="s">
        <v>18</v>
      </c>
      <c r="I209" s="1" t="s">
        <v>19</v>
      </c>
      <c r="J209" s="1">
        <v>0.1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s="4" customFormat="1" x14ac:dyDescent="0.2">
      <c r="A210" s="2" t="s">
        <v>455</v>
      </c>
      <c r="B210" s="9" t="s">
        <v>456</v>
      </c>
      <c r="C210" s="9" t="s">
        <v>457</v>
      </c>
      <c r="D210" s="9" t="s">
        <v>86</v>
      </c>
      <c r="E210" s="9" t="s">
        <v>448</v>
      </c>
      <c r="F210" s="9" t="s">
        <v>86</v>
      </c>
      <c r="G210" s="9" t="s">
        <v>448</v>
      </c>
      <c r="H210" s="9" t="s">
        <v>109</v>
      </c>
      <c r="I210" s="1" t="s">
        <v>19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s="4" customFormat="1" x14ac:dyDescent="0.2">
      <c r="A211" s="2" t="s">
        <v>458</v>
      </c>
      <c r="B211" s="9" t="s">
        <v>459</v>
      </c>
      <c r="C211" s="9" t="s">
        <v>460</v>
      </c>
      <c r="D211" s="9" t="s">
        <v>86</v>
      </c>
      <c r="E211" s="9" t="s">
        <v>448</v>
      </c>
      <c r="F211" s="9" t="s">
        <v>86</v>
      </c>
      <c r="G211" s="9" t="s">
        <v>448</v>
      </c>
      <c r="H211" s="9" t="s">
        <v>18</v>
      </c>
      <c r="I211" s="1" t="s">
        <v>19</v>
      </c>
      <c r="J211" s="1">
        <v>3</v>
      </c>
      <c r="K211" s="1">
        <v>1</v>
      </c>
      <c r="L211" s="1"/>
      <c r="M211" s="1"/>
      <c r="N211" s="1" t="s">
        <v>43</v>
      </c>
      <c r="O211" s="1">
        <v>5.5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s="4" customFormat="1" x14ac:dyDescent="0.2">
      <c r="A212" s="2" t="s">
        <v>461</v>
      </c>
      <c r="B212" s="9" t="s">
        <v>240</v>
      </c>
      <c r="C212" s="9" t="s">
        <v>241</v>
      </c>
      <c r="D212" s="9" t="s">
        <v>452</v>
      </c>
      <c r="E212" s="9" t="s">
        <v>453</v>
      </c>
      <c r="F212" s="9" t="s">
        <v>452</v>
      </c>
      <c r="G212" s="9" t="s">
        <v>453</v>
      </c>
      <c r="H212" s="9" t="s">
        <v>18</v>
      </c>
      <c r="I212" s="1" t="s">
        <v>43</v>
      </c>
      <c r="J212" s="1">
        <v>7</v>
      </c>
      <c r="K212" s="1">
        <v>1</v>
      </c>
      <c r="L212" s="1"/>
      <c r="M212" s="1">
        <v>1</v>
      </c>
      <c r="N212" s="1" t="s">
        <v>19</v>
      </c>
      <c r="O212" s="1"/>
      <c r="P212" s="1">
        <f>AVERAGE(16/200, 20/200)</f>
        <v>0.09</v>
      </c>
      <c r="Q212" s="1">
        <v>13</v>
      </c>
      <c r="R212" s="1">
        <v>5</v>
      </c>
      <c r="S212" s="1">
        <v>7</v>
      </c>
      <c r="T212" s="1" t="s">
        <v>392</v>
      </c>
      <c r="U212" s="1" t="s">
        <v>20</v>
      </c>
      <c r="V212" s="1">
        <v>1</v>
      </c>
      <c r="W212" s="1"/>
      <c r="X212" s="1"/>
      <c r="Y212" s="1"/>
      <c r="Z212" s="1"/>
      <c r="AA212" s="1"/>
    </row>
    <row r="213" spans="1:27" s="4" customFormat="1" x14ac:dyDescent="0.2">
      <c r="A213" s="2" t="s">
        <v>462</v>
      </c>
      <c r="B213" s="9" t="s">
        <v>240</v>
      </c>
      <c r="C213" s="9" t="s">
        <v>241</v>
      </c>
      <c r="D213" s="9" t="s">
        <v>452</v>
      </c>
      <c r="E213" s="9" t="s">
        <v>453</v>
      </c>
      <c r="F213" s="9" t="s">
        <v>452</v>
      </c>
      <c r="G213" s="9" t="s">
        <v>453</v>
      </c>
      <c r="H213" s="9" t="s">
        <v>18</v>
      </c>
      <c r="I213" s="1" t="s">
        <v>43</v>
      </c>
      <c r="J213" s="1">
        <v>1</v>
      </c>
      <c r="K213" s="1">
        <v>1</v>
      </c>
      <c r="L213" s="1"/>
      <c r="M213" s="1">
        <v>1</v>
      </c>
      <c r="N213" s="1" t="s">
        <v>19</v>
      </c>
      <c r="O213" s="1"/>
      <c r="P213" s="1">
        <f>12/200</f>
        <v>0.06</v>
      </c>
      <c r="Q213" s="1">
        <v>7</v>
      </c>
      <c r="R213" s="1">
        <v>30</v>
      </c>
      <c r="S213" s="1">
        <v>7</v>
      </c>
      <c r="T213" s="1" t="s">
        <v>242</v>
      </c>
      <c r="U213" s="1" t="s">
        <v>20</v>
      </c>
      <c r="V213" s="1">
        <v>1</v>
      </c>
      <c r="W213" s="1"/>
      <c r="X213" s="1"/>
      <c r="Y213" s="1"/>
      <c r="Z213" s="1"/>
      <c r="AA213" s="1"/>
    </row>
    <row r="214" spans="1:27" s="4" customFormat="1" x14ac:dyDescent="0.2">
      <c r="A214" s="2" t="s">
        <v>463</v>
      </c>
      <c r="B214" s="9" t="s">
        <v>240</v>
      </c>
      <c r="C214" s="9" t="s">
        <v>241</v>
      </c>
      <c r="D214" s="9" t="s">
        <v>452</v>
      </c>
      <c r="E214" s="9" t="s">
        <v>453</v>
      </c>
      <c r="F214" s="9" t="s">
        <v>452</v>
      </c>
      <c r="G214" s="9" t="s">
        <v>453</v>
      </c>
      <c r="H214" s="9" t="s">
        <v>18</v>
      </c>
      <c r="I214" s="1" t="s">
        <v>43</v>
      </c>
      <c r="J214" s="1">
        <v>1</v>
      </c>
      <c r="K214" s="1">
        <v>1</v>
      </c>
      <c r="L214" s="1"/>
      <c r="M214" s="1">
        <v>1</v>
      </c>
      <c r="N214" s="1" t="s">
        <v>19</v>
      </c>
      <c r="O214" s="1"/>
      <c r="P214" s="1">
        <f>4/200</f>
        <v>0.02</v>
      </c>
      <c r="Q214" s="1">
        <v>7</v>
      </c>
      <c r="R214" s="1">
        <v>20</v>
      </c>
      <c r="S214" s="1">
        <v>7</v>
      </c>
      <c r="T214" s="1" t="s">
        <v>242</v>
      </c>
      <c r="U214" s="1" t="s">
        <v>20</v>
      </c>
      <c r="V214" s="1">
        <v>1</v>
      </c>
      <c r="W214" s="1"/>
      <c r="X214" s="1"/>
      <c r="Y214" s="1"/>
      <c r="Z214" s="1"/>
      <c r="AA214" s="1"/>
    </row>
    <row r="215" spans="1:27" s="4" customFormat="1" x14ac:dyDescent="0.2">
      <c r="A215" s="3">
        <v>81</v>
      </c>
      <c r="B215" s="12" t="s">
        <v>173</v>
      </c>
      <c r="C215" s="12" t="s">
        <v>174</v>
      </c>
      <c r="D215" s="10" t="s">
        <v>86</v>
      </c>
      <c r="E215" s="10" t="s">
        <v>448</v>
      </c>
      <c r="F215" s="10" t="s">
        <v>86</v>
      </c>
      <c r="G215" s="10" t="s">
        <v>448</v>
      </c>
      <c r="H215" s="12" t="s">
        <v>18</v>
      </c>
      <c r="I215" s="4" t="s">
        <v>19</v>
      </c>
      <c r="J215" s="4">
        <v>11</v>
      </c>
    </row>
    <row r="216" spans="1:27" s="4" customFormat="1" x14ac:dyDescent="0.2">
      <c r="A216" s="2" t="s">
        <v>464</v>
      </c>
      <c r="B216" s="9" t="s">
        <v>167</v>
      </c>
      <c r="C216" s="9" t="s">
        <v>168</v>
      </c>
      <c r="D216" s="9" t="s">
        <v>465</v>
      </c>
      <c r="E216" s="9" t="s">
        <v>466</v>
      </c>
      <c r="F216" s="9" t="s">
        <v>41</v>
      </c>
      <c r="G216" s="9" t="s">
        <v>42</v>
      </c>
      <c r="H216" s="9" t="s">
        <v>18</v>
      </c>
      <c r="I216" s="1" t="s">
        <v>19</v>
      </c>
      <c r="J216" s="1"/>
      <c r="K216" s="1">
        <v>1</v>
      </c>
      <c r="L216" s="1"/>
      <c r="M216" s="1"/>
      <c r="N216" s="1"/>
      <c r="O216" s="1"/>
      <c r="P216" s="1">
        <v>1E-4</v>
      </c>
      <c r="Q216" s="1">
        <v>5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s="4" customFormat="1" x14ac:dyDescent="0.2">
      <c r="A217" s="2" t="s">
        <v>467</v>
      </c>
      <c r="B217" s="9" t="s">
        <v>99</v>
      </c>
      <c r="C217" s="9" t="s">
        <v>100</v>
      </c>
      <c r="D217" s="9" t="s">
        <v>468</v>
      </c>
      <c r="E217" s="9" t="s">
        <v>469</v>
      </c>
      <c r="F217" s="9" t="s">
        <v>468</v>
      </c>
      <c r="G217" s="9" t="s">
        <v>469</v>
      </c>
      <c r="H217" s="9" t="s">
        <v>18</v>
      </c>
      <c r="I217" s="1" t="s">
        <v>19</v>
      </c>
      <c r="J217" s="1">
        <v>0.1</v>
      </c>
      <c r="K217" s="1">
        <v>1</v>
      </c>
      <c r="L217" s="1">
        <v>1</v>
      </c>
      <c r="M217" s="1"/>
      <c r="N217" s="1"/>
      <c r="O217" s="1"/>
      <c r="P217" s="1">
        <v>1E-3</v>
      </c>
      <c r="Q217" s="1">
        <v>12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s="4" customFormat="1" ht="16" thickBot="1" x14ac:dyDescent="0.25">
      <c r="A218" s="2" t="s">
        <v>467</v>
      </c>
      <c r="B218" s="9" t="s">
        <v>99</v>
      </c>
      <c r="C218" s="9" t="s">
        <v>100</v>
      </c>
      <c r="D218" s="9" t="s">
        <v>468</v>
      </c>
      <c r="E218" s="9" t="s">
        <v>469</v>
      </c>
      <c r="F218" s="9" t="s">
        <v>468</v>
      </c>
      <c r="G218" s="9" t="s">
        <v>469</v>
      </c>
      <c r="H218" s="9" t="s">
        <v>18</v>
      </c>
      <c r="I218" s="1" t="s">
        <v>19</v>
      </c>
      <c r="J218" s="1">
        <v>0.1</v>
      </c>
      <c r="K218" s="1">
        <v>1</v>
      </c>
      <c r="L218" s="1">
        <v>1</v>
      </c>
      <c r="M218" s="1"/>
      <c r="N218" s="1"/>
      <c r="O218" s="1"/>
      <c r="P218" s="1">
        <v>1E-3</v>
      </c>
      <c r="Q218" s="1">
        <v>10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s="4" customFormat="1" ht="16" thickBot="1" x14ac:dyDescent="0.25">
      <c r="A219" s="2" t="s">
        <v>467</v>
      </c>
      <c r="B219" s="9" t="s">
        <v>99</v>
      </c>
      <c r="C219" s="9" t="s">
        <v>100</v>
      </c>
      <c r="D219" s="9" t="s">
        <v>468</v>
      </c>
      <c r="E219" s="14" t="s">
        <v>469</v>
      </c>
      <c r="F219" s="9" t="s">
        <v>468</v>
      </c>
      <c r="G219" s="14" t="s">
        <v>469</v>
      </c>
      <c r="H219" s="9" t="s">
        <v>18</v>
      </c>
      <c r="I219" s="1" t="s">
        <v>19</v>
      </c>
      <c r="J219" s="1">
        <v>0.1</v>
      </c>
      <c r="K219" s="1">
        <v>1</v>
      </c>
      <c r="L219" s="1">
        <v>1</v>
      </c>
      <c r="M219" s="1"/>
      <c r="N219" s="1"/>
      <c r="O219" s="1"/>
      <c r="P219" s="1">
        <f>6/60</f>
        <v>0.1</v>
      </c>
      <c r="Q219" s="1">
        <v>8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s="4" customFormat="1" x14ac:dyDescent="0.2">
      <c r="A220" s="2" t="s">
        <v>467</v>
      </c>
      <c r="B220" s="9" t="s">
        <v>99</v>
      </c>
      <c r="C220" s="9" t="s">
        <v>100</v>
      </c>
      <c r="D220" s="9" t="s">
        <v>468</v>
      </c>
      <c r="E220" s="9" t="s">
        <v>469</v>
      </c>
      <c r="F220" s="9" t="s">
        <v>468</v>
      </c>
      <c r="G220" s="9" t="s">
        <v>469</v>
      </c>
      <c r="H220" s="9" t="s">
        <v>18</v>
      </c>
      <c r="I220" s="1" t="s">
        <v>19</v>
      </c>
      <c r="J220" s="1">
        <v>0.1</v>
      </c>
      <c r="K220" s="1">
        <v>1</v>
      </c>
      <c r="L220" s="1"/>
      <c r="M220" s="1"/>
      <c r="N220" s="1"/>
      <c r="O220" s="1"/>
      <c r="P220" s="1">
        <v>1E-4</v>
      </c>
      <c r="Q220" s="1">
        <v>67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4" customFormat="1" x14ac:dyDescent="0.2">
      <c r="A221" s="8"/>
      <c r="B221" s="13" t="s">
        <v>171</v>
      </c>
      <c r="C221" s="13" t="s">
        <v>172</v>
      </c>
      <c r="D221" s="13" t="s">
        <v>470</v>
      </c>
      <c r="E221" s="13" t="s">
        <v>471</v>
      </c>
      <c r="F221" s="13" t="s">
        <v>470</v>
      </c>
      <c r="G221" s="13" t="s">
        <v>471</v>
      </c>
      <c r="H221" s="13" t="s">
        <v>18</v>
      </c>
      <c r="I221" t="s">
        <v>19</v>
      </c>
      <c r="J221">
        <v>0.2</v>
      </c>
      <c r="K221"/>
      <c r="L221"/>
      <c r="M221"/>
      <c r="N221"/>
      <c r="O221"/>
      <c r="P221">
        <v>0.01</v>
      </c>
      <c r="Q221">
        <v>5</v>
      </c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2">
      <c r="A222" s="8"/>
      <c r="B222" s="13" t="s">
        <v>472</v>
      </c>
      <c r="C222" s="13" t="s">
        <v>473</v>
      </c>
      <c r="D222" s="13" t="s">
        <v>470</v>
      </c>
      <c r="E222" s="13" t="s">
        <v>471</v>
      </c>
      <c r="F222" s="13" t="s">
        <v>470</v>
      </c>
      <c r="G222" s="13" t="s">
        <v>471</v>
      </c>
      <c r="H222" s="13" t="s">
        <v>18</v>
      </c>
      <c r="I222" t="s">
        <v>19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ht="22" customHeight="1" x14ac:dyDescent="0.2">
      <c r="A223" s="2" t="s">
        <v>474</v>
      </c>
      <c r="B223" s="9" t="s">
        <v>188</v>
      </c>
      <c r="C223" s="9" t="s">
        <v>189</v>
      </c>
      <c r="D223" s="9" t="s">
        <v>507</v>
      </c>
      <c r="E223" s="9" t="s">
        <v>475</v>
      </c>
      <c r="F223" s="9" t="s">
        <v>507</v>
      </c>
      <c r="G223" s="9" t="s">
        <v>475</v>
      </c>
      <c r="H223" s="9" t="s">
        <v>32</v>
      </c>
      <c r="I223" s="1" t="s">
        <v>19</v>
      </c>
      <c r="J223" s="1">
        <v>2</v>
      </c>
      <c r="K223" s="1">
        <v>1</v>
      </c>
      <c r="L223" s="1"/>
      <c r="M223" s="1"/>
      <c r="N223" s="1"/>
      <c r="O223" s="1">
        <v>2</v>
      </c>
      <c r="P223" s="1">
        <v>0.85</v>
      </c>
      <c r="Q223" s="1">
        <v>7</v>
      </c>
      <c r="R223" s="1">
        <v>60</v>
      </c>
      <c r="S223" s="1">
        <v>12</v>
      </c>
      <c r="T223" s="1">
        <v>0</v>
      </c>
      <c r="U223" s="1">
        <v>0</v>
      </c>
      <c r="V223" s="1">
        <v>7</v>
      </c>
      <c r="W223" s="1"/>
      <c r="X223" s="1"/>
      <c r="Y223" s="1"/>
      <c r="Z223" s="1"/>
      <c r="AA223" s="1"/>
    </row>
    <row r="224" spans="1:27" s="4" customFormat="1" x14ac:dyDescent="0.2">
      <c r="A224" s="2" t="s">
        <v>476</v>
      </c>
      <c r="B224" s="9" t="s">
        <v>188</v>
      </c>
      <c r="C224" s="9" t="s">
        <v>189</v>
      </c>
      <c r="D224" s="9" t="s">
        <v>507</v>
      </c>
      <c r="E224" s="9" t="s">
        <v>475</v>
      </c>
      <c r="F224" s="9" t="s">
        <v>507</v>
      </c>
      <c r="G224" s="9" t="s">
        <v>475</v>
      </c>
      <c r="H224" s="9" t="s">
        <v>32</v>
      </c>
      <c r="I224" s="1" t="s">
        <v>19</v>
      </c>
      <c r="J224" s="1"/>
      <c r="K224" s="1">
        <v>1</v>
      </c>
      <c r="L224" s="1"/>
      <c r="M224" s="1"/>
      <c r="N224" s="1"/>
      <c r="O224" s="1">
        <v>2.25</v>
      </c>
      <c r="P224" s="1">
        <f>AVERAGE(20/200,20/400)</f>
        <v>7.5000000000000011E-2</v>
      </c>
      <c r="Q224" s="1">
        <v>39</v>
      </c>
      <c r="R224" s="1" t="s">
        <v>477</v>
      </c>
      <c r="S224" s="1">
        <v>39</v>
      </c>
      <c r="T224" s="1" t="s">
        <v>478</v>
      </c>
      <c r="U224" s="1" t="s">
        <v>478</v>
      </c>
      <c r="V224" s="1">
        <v>39</v>
      </c>
      <c r="W224" s="1"/>
      <c r="X224" s="1"/>
      <c r="Y224" s="1"/>
      <c r="Z224" s="1"/>
      <c r="AA224" s="1"/>
    </row>
    <row r="225" spans="1:27" s="4" customFormat="1" x14ac:dyDescent="0.2">
      <c r="A225" s="2" t="s">
        <v>479</v>
      </c>
      <c r="B225" s="9" t="s">
        <v>188</v>
      </c>
      <c r="C225" s="9" t="s">
        <v>189</v>
      </c>
      <c r="D225" s="9" t="s">
        <v>507</v>
      </c>
      <c r="E225" s="9" t="s">
        <v>475</v>
      </c>
      <c r="F225" s="9" t="s">
        <v>507</v>
      </c>
      <c r="G225" s="9" t="s">
        <v>475</v>
      </c>
      <c r="H225" s="9" t="s">
        <v>32</v>
      </c>
      <c r="I225" s="1" t="s">
        <v>19</v>
      </c>
      <c r="J225" s="1"/>
      <c r="K225" s="1"/>
      <c r="L225" s="1"/>
      <c r="M225" s="1"/>
      <c r="N225" s="1"/>
      <c r="O225" s="1"/>
      <c r="P225" s="1">
        <f>20/150</f>
        <v>0.13333333333333333</v>
      </c>
      <c r="Q225" s="1">
        <v>8</v>
      </c>
      <c r="R225" s="1" t="s">
        <v>477</v>
      </c>
      <c r="S225" s="1">
        <v>8</v>
      </c>
      <c r="T225" s="1" t="s">
        <v>478</v>
      </c>
      <c r="U225" s="1" t="s">
        <v>478</v>
      </c>
      <c r="V225" s="1">
        <v>8</v>
      </c>
      <c r="W225" s="1"/>
      <c r="X225" s="1"/>
      <c r="Y225" s="1"/>
      <c r="Z225" s="1"/>
      <c r="AA225" s="1"/>
    </row>
    <row r="226" spans="1:27" s="4" customFormat="1" x14ac:dyDescent="0.2">
      <c r="A226" s="2" t="s">
        <v>480</v>
      </c>
      <c r="B226" s="9" t="s">
        <v>188</v>
      </c>
      <c r="C226" s="9" t="s">
        <v>189</v>
      </c>
      <c r="D226" s="9" t="s">
        <v>507</v>
      </c>
      <c r="E226" s="9" t="s">
        <v>475</v>
      </c>
      <c r="F226" s="9" t="s">
        <v>507</v>
      </c>
      <c r="G226" s="9" t="s">
        <v>475</v>
      </c>
      <c r="H226" s="9" t="s">
        <v>32</v>
      </c>
      <c r="I226" s="1" t="s">
        <v>19</v>
      </c>
      <c r="J226" s="1"/>
      <c r="K226" s="1"/>
      <c r="L226" s="1"/>
      <c r="M226" s="1"/>
      <c r="N226" s="1"/>
      <c r="O226" s="1"/>
      <c r="P226" s="1"/>
      <c r="Q226" s="1"/>
      <c r="R226" s="1">
        <v>5</v>
      </c>
      <c r="S226" s="1">
        <v>17</v>
      </c>
      <c r="T226" s="1"/>
      <c r="U226" s="1"/>
      <c r="V226" s="1"/>
      <c r="W226" s="1"/>
      <c r="X226" s="1"/>
      <c r="Y226" s="1"/>
      <c r="Z226" s="1"/>
      <c r="AA226" s="1"/>
    </row>
    <row r="227" spans="1:27" s="4" customFormat="1" x14ac:dyDescent="0.2">
      <c r="A227" s="2"/>
      <c r="B227" s="9" t="s">
        <v>46</v>
      </c>
      <c r="C227" s="9" t="s">
        <v>47</v>
      </c>
      <c r="D227" s="9" t="s">
        <v>481</v>
      </c>
      <c r="E227" s="9" t="s">
        <v>65</v>
      </c>
      <c r="F227" s="9" t="s">
        <v>481</v>
      </c>
      <c r="G227" s="9" t="s">
        <v>65</v>
      </c>
      <c r="H227" s="9" t="s">
        <v>18</v>
      </c>
      <c r="I227" s="1" t="s">
        <v>19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s="4" customFormat="1" x14ac:dyDescent="0.2">
      <c r="A228" s="2" t="s">
        <v>482</v>
      </c>
      <c r="B228" s="9" t="s">
        <v>134</v>
      </c>
      <c r="C228" s="9" t="s">
        <v>135</v>
      </c>
      <c r="D228" s="9" t="s">
        <v>508</v>
      </c>
      <c r="E228" s="9" t="s">
        <v>483</v>
      </c>
      <c r="F228" s="9" t="s">
        <v>484</v>
      </c>
      <c r="G228" s="9" t="s">
        <v>484</v>
      </c>
      <c r="H228" s="9" t="s">
        <v>18</v>
      </c>
      <c r="I228" s="1" t="s">
        <v>19</v>
      </c>
      <c r="J228" s="1">
        <v>1</v>
      </c>
      <c r="K228" s="1">
        <v>1</v>
      </c>
      <c r="L228" s="1"/>
      <c r="M228" s="1"/>
      <c r="N228" s="1"/>
      <c r="O228" s="1"/>
      <c r="P228" s="1">
        <v>1E-3</v>
      </c>
      <c r="Q228" s="1">
        <v>9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s="4" customFormat="1" x14ac:dyDescent="0.2">
      <c r="A229" s="2" t="s">
        <v>485</v>
      </c>
      <c r="B229" s="9" t="s">
        <v>134</v>
      </c>
      <c r="C229" s="9" t="s">
        <v>135</v>
      </c>
      <c r="D229" s="9" t="s">
        <v>508</v>
      </c>
      <c r="E229" s="9" t="s">
        <v>483</v>
      </c>
      <c r="F229" s="9" t="s">
        <v>508</v>
      </c>
      <c r="G229" s="9" t="s">
        <v>483</v>
      </c>
      <c r="H229" s="9" t="s">
        <v>18</v>
      </c>
      <c r="I229" s="1" t="s">
        <v>19</v>
      </c>
      <c r="J229" s="1">
        <v>0.1</v>
      </c>
      <c r="K229" s="1">
        <v>1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s="4" customFormat="1" x14ac:dyDescent="0.2">
      <c r="A230" s="2" t="s">
        <v>486</v>
      </c>
      <c r="B230" s="9" t="s">
        <v>74</v>
      </c>
      <c r="C230" s="9" t="s">
        <v>75</v>
      </c>
      <c r="D230" s="9" t="s">
        <v>487</v>
      </c>
      <c r="E230" s="9" t="s">
        <v>488</v>
      </c>
      <c r="F230" s="9" t="s">
        <v>487</v>
      </c>
      <c r="G230" s="9" t="s">
        <v>488</v>
      </c>
      <c r="H230" s="9" t="s">
        <v>18</v>
      </c>
      <c r="I230" s="1" t="s">
        <v>19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9"/>
      <c r="B231" s="1"/>
      <c r="C231" s="1"/>
    </row>
    <row r="232" spans="1:27" x14ac:dyDescent="0.2">
      <c r="A232" s="9"/>
      <c r="B232" s="1"/>
      <c r="C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אביגיל</dc:creator>
  <cp:lastModifiedBy>Peter Robinson</cp:lastModifiedBy>
  <dcterms:created xsi:type="dcterms:W3CDTF">2021-05-24T08:51:43Z</dcterms:created>
  <dcterms:modified xsi:type="dcterms:W3CDTF">2023-12-02T16:12:03Z</dcterms:modified>
</cp:coreProperties>
</file>