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540"/>
  </bookViews>
  <sheets>
    <sheet name="alpha = 0" sheetId="1" r:id="rId1"/>
    <sheet name="alpha = 1" sheetId="3" r:id="rId2"/>
    <sheet name="alpha = 2" sheetId="2" r:id="rId3"/>
    <sheet name="lm" sheetId="4" r:id="rId4"/>
  </sheets>
  <calcPr calcId="145621"/>
</workbook>
</file>

<file path=xl/calcChain.xml><?xml version="1.0" encoding="utf-8"?>
<calcChain xmlns="http://schemas.openxmlformats.org/spreadsheetml/2006/main">
  <c r="I14" i="4" l="1"/>
  <c r="H14" i="4"/>
  <c r="G14" i="4"/>
  <c r="F14" i="4"/>
  <c r="E14" i="4"/>
  <c r="D14" i="4"/>
  <c r="C14" i="4"/>
  <c r="B14" i="4"/>
  <c r="B18" i="2"/>
  <c r="B19" i="2"/>
  <c r="I15" i="4"/>
  <c r="H15" i="4"/>
  <c r="G15" i="4"/>
  <c r="F15" i="4"/>
  <c r="E15" i="4"/>
  <c r="D15" i="4"/>
  <c r="C15" i="4"/>
  <c r="B15" i="4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I16" i="2"/>
  <c r="G16" i="2"/>
  <c r="E16" i="2"/>
  <c r="C16" i="2"/>
  <c r="J14" i="2"/>
  <c r="J16" i="2" s="1"/>
  <c r="I14" i="2"/>
  <c r="H14" i="2"/>
  <c r="H16" i="2" s="1"/>
  <c r="G14" i="2"/>
  <c r="F14" i="2"/>
  <c r="F16" i="2" s="1"/>
  <c r="E14" i="2"/>
  <c r="D14" i="2"/>
  <c r="D16" i="2" s="1"/>
  <c r="C14" i="2"/>
  <c r="B14" i="2"/>
  <c r="B16" i="2" s="1"/>
  <c r="E17" i="3"/>
  <c r="J15" i="3"/>
  <c r="J17" i="3" s="1"/>
  <c r="I15" i="3"/>
  <c r="I17" i="3" s="1"/>
  <c r="H15" i="3"/>
  <c r="G15" i="3"/>
  <c r="F15" i="3"/>
  <c r="F17" i="3" s="1"/>
  <c r="E15" i="3"/>
  <c r="D15" i="3"/>
  <c r="C15" i="3"/>
  <c r="B15" i="3"/>
  <c r="B17" i="3" s="1"/>
  <c r="J14" i="3"/>
  <c r="I14" i="3"/>
  <c r="H14" i="3"/>
  <c r="H17" i="3" s="1"/>
  <c r="G14" i="3"/>
  <c r="F14" i="3"/>
  <c r="E14" i="3"/>
  <c r="D14" i="3"/>
  <c r="D17" i="3" s="1"/>
  <c r="C14" i="3"/>
  <c r="B14" i="3"/>
  <c r="J27" i="1"/>
  <c r="I27" i="1"/>
  <c r="F27" i="1"/>
  <c r="E27" i="1"/>
  <c r="B27" i="1"/>
  <c r="J14" i="1"/>
  <c r="I14" i="1"/>
  <c r="H14" i="1"/>
  <c r="G14" i="1"/>
  <c r="F14" i="1"/>
  <c r="E14" i="1"/>
  <c r="D14" i="1"/>
  <c r="C14" i="1"/>
  <c r="B14" i="1"/>
  <c r="J25" i="1"/>
  <c r="I25" i="1"/>
  <c r="H25" i="1"/>
  <c r="H27" i="1" s="1"/>
  <c r="G25" i="1"/>
  <c r="G27" i="1" s="1"/>
  <c r="F25" i="1"/>
  <c r="E25" i="1"/>
  <c r="D25" i="1"/>
  <c r="D27" i="1" s="1"/>
  <c r="C25" i="1"/>
  <c r="C27" i="1" s="1"/>
  <c r="B25" i="1"/>
  <c r="J15" i="1"/>
  <c r="I16" i="1"/>
  <c r="I15" i="1"/>
  <c r="H17" i="1"/>
  <c r="H16" i="1"/>
  <c r="H15" i="1"/>
  <c r="G18" i="1"/>
  <c r="G17" i="1"/>
  <c r="G16" i="1"/>
  <c r="G15" i="1"/>
  <c r="F19" i="1"/>
  <c r="F18" i="1"/>
  <c r="F17" i="1"/>
  <c r="F16" i="1"/>
  <c r="F15" i="1"/>
  <c r="E20" i="1"/>
  <c r="E19" i="1"/>
  <c r="E18" i="1"/>
  <c r="E17" i="1"/>
  <c r="E16" i="1"/>
  <c r="E15" i="1"/>
  <c r="D21" i="1"/>
  <c r="D20" i="1"/>
  <c r="D19" i="1"/>
  <c r="D18" i="1"/>
  <c r="D17" i="1"/>
  <c r="D16" i="1"/>
  <c r="D15" i="1"/>
  <c r="C22" i="1"/>
  <c r="C21" i="1"/>
  <c r="C20" i="1"/>
  <c r="C19" i="1"/>
  <c r="C18" i="1"/>
  <c r="C17" i="1"/>
  <c r="C16" i="1"/>
  <c r="C15" i="1"/>
  <c r="B23" i="1"/>
  <c r="B22" i="1"/>
  <c r="B21" i="1"/>
  <c r="B20" i="1"/>
  <c r="B19" i="1"/>
  <c r="B18" i="1"/>
  <c r="B17" i="1"/>
  <c r="B16" i="1"/>
  <c r="B15" i="1"/>
  <c r="C17" i="3" l="1"/>
  <c r="G17" i="3"/>
</calcChain>
</file>

<file path=xl/sharedStrings.xml><?xml version="1.0" encoding="utf-8"?>
<sst xmlns="http://schemas.openxmlformats.org/spreadsheetml/2006/main" count="22" uniqueCount="12">
  <si>
    <t>AY</t>
  </si>
  <si>
    <t>Dev</t>
  </si>
  <si>
    <t>Straight Average</t>
  </si>
  <si>
    <t>alpha = 0</t>
  </si>
  <si>
    <t>The same?</t>
  </si>
  <si>
    <t>Wtd Average</t>
  </si>
  <si>
    <t>Check using dev-to-dev</t>
  </si>
  <si>
    <t>alpha = 1</t>
  </si>
  <si>
    <t>Wtd with losses^2</t>
  </si>
  <si>
    <t>alpha = 2</t>
  </si>
  <si>
    <t>lm with no intercept</t>
  </si>
  <si>
    <t>lm with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</si>
</sst>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_);\(#,##0.00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7" fontId="0" fillId="0" borderId="0" xfId="0" applyNumberFormat="1"/>
    <xf numFmtId="164" fontId="0" fillId="0" borderId="0" xfId="0" applyNumberFormat="1"/>
    <xf numFmtId="37" fontId="0" fillId="2" borderId="0" xfId="0" applyNumberFormat="1" applyFill="1"/>
    <xf numFmtId="37" fontId="0" fillId="3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120" zoomScaleNormal="120" workbookViewId="0">
      <selection activeCell="N29" sqref="N29"/>
    </sheetView>
  </sheetViews>
  <sheetFormatPr defaultRowHeight="15" x14ac:dyDescent="0.25"/>
  <cols>
    <col min="1" max="1" width="25.7109375" customWidth="1"/>
    <col min="2" max="11" width="10.7109375" customWidth="1"/>
  </cols>
  <sheetData>
    <row r="1" spans="1:11" x14ac:dyDescent="0.25">
      <c r="B1" s="2" t="s">
        <v>1</v>
      </c>
    </row>
    <row r="2" spans="1:11" x14ac:dyDescent="0.25">
      <c r="A2" s="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 x14ac:dyDescent="0.25">
      <c r="A3">
        <v>1988</v>
      </c>
      <c r="B3" s="3">
        <v>128747</v>
      </c>
      <c r="C3" s="3">
        <v>195938</v>
      </c>
      <c r="D3" s="3">
        <v>241180</v>
      </c>
      <c r="E3" s="3">
        <v>283447</v>
      </c>
      <c r="F3" s="3">
        <v>297402</v>
      </c>
      <c r="G3" s="3">
        <v>308815</v>
      </c>
      <c r="H3" s="3">
        <v>314126</v>
      </c>
      <c r="I3" s="3">
        <v>317027</v>
      </c>
      <c r="J3" s="3">
        <v>319135</v>
      </c>
      <c r="K3" s="3">
        <v>319559</v>
      </c>
    </row>
    <row r="4" spans="1:11" x14ac:dyDescent="0.25">
      <c r="A4">
        <v>1989</v>
      </c>
      <c r="B4" s="3">
        <v>135147</v>
      </c>
      <c r="C4" s="3">
        <v>208767</v>
      </c>
      <c r="D4" s="3">
        <v>270979</v>
      </c>
      <c r="E4" s="3">
        <v>304488</v>
      </c>
      <c r="F4" s="3">
        <v>330066</v>
      </c>
      <c r="G4" s="3">
        <v>339871</v>
      </c>
      <c r="H4" s="3">
        <v>344742</v>
      </c>
      <c r="I4" s="3">
        <v>347800</v>
      </c>
      <c r="J4" s="3">
        <v>353245</v>
      </c>
      <c r="K4" s="3"/>
    </row>
    <row r="5" spans="1:11" x14ac:dyDescent="0.25">
      <c r="A5">
        <v>1990</v>
      </c>
      <c r="B5" s="3">
        <v>152400</v>
      </c>
      <c r="C5" s="3">
        <v>238665</v>
      </c>
      <c r="D5" s="3">
        <v>297495</v>
      </c>
      <c r="E5" s="3">
        <v>348826</v>
      </c>
      <c r="F5" s="3">
        <v>359413</v>
      </c>
      <c r="G5" s="3">
        <v>364865</v>
      </c>
      <c r="H5" s="3">
        <v>372436</v>
      </c>
      <c r="I5" s="3">
        <v>372163</v>
      </c>
      <c r="J5" s="3"/>
      <c r="K5" s="3"/>
    </row>
    <row r="6" spans="1:11" x14ac:dyDescent="0.25">
      <c r="A6">
        <v>1991</v>
      </c>
      <c r="B6" s="3">
        <v>151812</v>
      </c>
      <c r="C6" s="3">
        <v>266245</v>
      </c>
      <c r="D6" s="3">
        <v>357430</v>
      </c>
      <c r="E6" s="3">
        <v>400405</v>
      </c>
      <c r="F6" s="3">
        <v>423172</v>
      </c>
      <c r="G6" s="3">
        <v>442329</v>
      </c>
      <c r="H6" s="3">
        <v>460713</v>
      </c>
      <c r="I6" s="3"/>
      <c r="J6" s="3"/>
      <c r="K6" s="3"/>
    </row>
    <row r="7" spans="1:11" x14ac:dyDescent="0.25">
      <c r="A7">
        <v>1992</v>
      </c>
      <c r="B7" s="3">
        <v>163737</v>
      </c>
      <c r="C7" s="3">
        <v>269170</v>
      </c>
      <c r="D7" s="3">
        <v>347469</v>
      </c>
      <c r="E7" s="3">
        <v>381251</v>
      </c>
      <c r="F7" s="3">
        <v>424810</v>
      </c>
      <c r="G7" s="3">
        <v>451221</v>
      </c>
      <c r="H7" s="3"/>
      <c r="I7" s="3"/>
      <c r="J7" s="3"/>
      <c r="K7" s="3"/>
    </row>
    <row r="8" spans="1:11" x14ac:dyDescent="0.25">
      <c r="A8">
        <v>1993</v>
      </c>
      <c r="B8" s="3">
        <v>187756</v>
      </c>
      <c r="C8" s="3">
        <v>358573</v>
      </c>
      <c r="D8" s="3">
        <v>431410</v>
      </c>
      <c r="E8" s="3">
        <v>476674</v>
      </c>
      <c r="F8" s="3">
        <v>504667</v>
      </c>
      <c r="G8" s="3"/>
      <c r="H8" s="3"/>
      <c r="I8" s="3"/>
      <c r="J8" s="3"/>
      <c r="K8" s="3"/>
    </row>
    <row r="9" spans="1:11" x14ac:dyDescent="0.25">
      <c r="A9">
        <v>1994</v>
      </c>
      <c r="B9" s="3">
        <v>210590</v>
      </c>
      <c r="C9" s="3">
        <v>351270</v>
      </c>
      <c r="D9" s="3">
        <v>486947</v>
      </c>
      <c r="E9" s="3">
        <v>581599</v>
      </c>
      <c r="F9" s="3"/>
      <c r="G9" s="3"/>
      <c r="H9" s="3"/>
      <c r="I9" s="3"/>
      <c r="J9" s="3"/>
      <c r="K9" s="3"/>
    </row>
    <row r="10" spans="1:11" x14ac:dyDescent="0.25">
      <c r="A10">
        <v>1995</v>
      </c>
      <c r="B10" s="3">
        <v>213141</v>
      </c>
      <c r="C10" s="3">
        <v>351363</v>
      </c>
      <c r="D10" s="3">
        <v>444272</v>
      </c>
      <c r="E10" s="3"/>
      <c r="F10" s="3"/>
      <c r="G10" s="3"/>
      <c r="H10" s="3"/>
      <c r="I10" s="3"/>
      <c r="J10" s="3"/>
      <c r="K10" s="3"/>
    </row>
    <row r="11" spans="1:11" x14ac:dyDescent="0.25">
      <c r="A11">
        <v>1996</v>
      </c>
      <c r="B11" s="3">
        <v>237162</v>
      </c>
      <c r="C11" s="3">
        <v>378987</v>
      </c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>
        <v>1997</v>
      </c>
      <c r="B12" s="3">
        <v>220509</v>
      </c>
      <c r="C12" s="3"/>
      <c r="D12" s="3"/>
      <c r="E12" s="3"/>
      <c r="F12" s="3"/>
      <c r="G12" s="3"/>
      <c r="H12" s="3"/>
      <c r="I12" s="3"/>
      <c r="J12" s="3"/>
      <c r="K12" s="3"/>
    </row>
    <row r="14" spans="1:11" x14ac:dyDescent="0.25">
      <c r="B14" s="1" t="str">
        <f>B2&amp;":"&amp;C2</f>
        <v>1:2</v>
      </c>
      <c r="C14" s="1" t="str">
        <f>C2&amp;":"&amp;D2</f>
        <v>2:3</v>
      </c>
      <c r="D14" s="1" t="str">
        <f>D2&amp;":"&amp;E2</f>
        <v>3:4</v>
      </c>
      <c r="E14" s="1" t="str">
        <f>E2&amp;":"&amp;F2</f>
        <v>4:5</v>
      </c>
      <c r="F14" s="1" t="str">
        <f>F2&amp;":"&amp;G2</f>
        <v>5:6</v>
      </c>
      <c r="G14" s="1" t="str">
        <f>G2&amp;":"&amp;H2</f>
        <v>6:7</v>
      </c>
      <c r="H14" s="1" t="str">
        <f>H2&amp;":"&amp;I2</f>
        <v>7:8</v>
      </c>
      <c r="I14" s="1" t="str">
        <f>I2&amp;":"&amp;J2</f>
        <v>8:9</v>
      </c>
      <c r="J14" s="1" t="str">
        <f>J2&amp;":"&amp;K2</f>
        <v>9:10</v>
      </c>
    </row>
    <row r="15" spans="1:11" x14ac:dyDescent="0.25">
      <c r="B15" s="4">
        <f>C3/B3</f>
        <v>1.5218840050641957</v>
      </c>
      <c r="C15" s="4">
        <f>D3/C3</f>
        <v>1.230899570272229</v>
      </c>
      <c r="D15" s="4">
        <f>E3/D3</f>
        <v>1.1752508499875611</v>
      </c>
      <c r="E15" s="4">
        <f>F3/E3</f>
        <v>1.049233189979079</v>
      </c>
      <c r="F15" s="4">
        <f>G3/F3</f>
        <v>1.0383756666061426</v>
      </c>
      <c r="G15" s="4">
        <f>H3/G3</f>
        <v>1.0171979988018716</v>
      </c>
      <c r="H15" s="4">
        <f>I3/H3</f>
        <v>1.0092351476795935</v>
      </c>
      <c r="I15" s="4">
        <f>J3/I3</f>
        <v>1.0066492759291796</v>
      </c>
      <c r="J15" s="4">
        <f>K3/J3</f>
        <v>1.0013285913484888</v>
      </c>
      <c r="K15" s="4"/>
    </row>
    <row r="16" spans="1:11" x14ac:dyDescent="0.25">
      <c r="B16" s="4">
        <f>C4/B4</f>
        <v>1.5447401718129148</v>
      </c>
      <c r="C16" s="4">
        <f>D4/C4</f>
        <v>1.2979972888435434</v>
      </c>
      <c r="D16" s="4">
        <f>E4/D4</f>
        <v>1.1236590289284409</v>
      </c>
      <c r="E16" s="4">
        <f>F4/E4</f>
        <v>1.0840033104752897</v>
      </c>
      <c r="F16" s="4">
        <f>G4/F4</f>
        <v>1.029706179976126</v>
      </c>
      <c r="G16" s="4">
        <f>H4/G4</f>
        <v>1.0143319082828486</v>
      </c>
      <c r="H16" s="4">
        <f>I4/H4</f>
        <v>1.0088704016336856</v>
      </c>
      <c r="I16" s="4">
        <f>J4/I4</f>
        <v>1.0156555491661874</v>
      </c>
      <c r="J16" s="4"/>
      <c r="K16" s="4"/>
    </row>
    <row r="17" spans="1:11" x14ac:dyDescent="0.25">
      <c r="B17" s="4">
        <f>C5/B5</f>
        <v>1.5660433070866142</v>
      </c>
      <c r="C17" s="4">
        <f>D5/C5</f>
        <v>1.2464961347495442</v>
      </c>
      <c r="D17" s="4">
        <f>E5/D5</f>
        <v>1.1725440763710315</v>
      </c>
      <c r="E17" s="4">
        <f>F5/E5</f>
        <v>1.0303503752587251</v>
      </c>
      <c r="F17" s="4">
        <f>G5/F5</f>
        <v>1.0151691786329375</v>
      </c>
      <c r="G17" s="4">
        <f>H5/G5</f>
        <v>1.0207501404629109</v>
      </c>
      <c r="H17" s="4">
        <f>I5/H5</f>
        <v>0.99926698815366932</v>
      </c>
      <c r="I17" s="4"/>
      <c r="J17" s="4"/>
      <c r="K17" s="4"/>
    </row>
    <row r="18" spans="1:11" x14ac:dyDescent="0.25">
      <c r="B18" s="4">
        <f>C6/B6</f>
        <v>1.7537809922799252</v>
      </c>
      <c r="C18" s="4">
        <f>D6/C6</f>
        <v>1.3424853048883547</v>
      </c>
      <c r="D18" s="4">
        <f>E6/D6</f>
        <v>1.1202333324007498</v>
      </c>
      <c r="E18" s="4">
        <f>F6/E6</f>
        <v>1.0568599293215619</v>
      </c>
      <c r="F18" s="4">
        <f>G6/F6</f>
        <v>1.0452700084126549</v>
      </c>
      <c r="G18" s="4">
        <f>H6/G6</f>
        <v>1.0415618238912665</v>
      </c>
      <c r="H18" s="4"/>
      <c r="I18" s="4"/>
      <c r="J18" s="4"/>
      <c r="K18" s="4"/>
    </row>
    <row r="19" spans="1:11" x14ac:dyDescent="0.25">
      <c r="B19" s="4">
        <f>C7/B7</f>
        <v>1.6439167689648644</v>
      </c>
      <c r="C19" s="4">
        <f>D7/C7</f>
        <v>1.2908905152877364</v>
      </c>
      <c r="D19" s="4">
        <f>E7/D7</f>
        <v>1.0972230616256413</v>
      </c>
      <c r="E19" s="4">
        <f>F7/E7</f>
        <v>1.1142528150745834</v>
      </c>
      <c r="F19" s="4">
        <f>G7/F7</f>
        <v>1.0621713236505732</v>
      </c>
      <c r="G19" s="4"/>
      <c r="H19" s="4"/>
      <c r="I19" s="4"/>
      <c r="J19" s="4"/>
      <c r="K19" s="4"/>
    </row>
    <row r="20" spans="1:11" x14ac:dyDescent="0.25">
      <c r="B20" s="4">
        <f>C8/B8</f>
        <v>1.9097818445216133</v>
      </c>
      <c r="C20" s="4">
        <f>D8/C8</f>
        <v>1.203130185485243</v>
      </c>
      <c r="D20" s="4">
        <f>E8/D8</f>
        <v>1.1049210727614103</v>
      </c>
      <c r="E20" s="4">
        <f>F8/E8</f>
        <v>1.0587256699547281</v>
      </c>
      <c r="F20" s="4"/>
      <c r="G20" s="4"/>
      <c r="H20" s="4"/>
      <c r="I20" s="4"/>
      <c r="J20" s="4"/>
      <c r="K20" s="4"/>
    </row>
    <row r="21" spans="1:11" x14ac:dyDescent="0.25">
      <c r="B21" s="4">
        <f>C9/B9</f>
        <v>1.6680279215537299</v>
      </c>
      <c r="C21" s="4">
        <f>D9/C9</f>
        <v>1.38624704643152</v>
      </c>
      <c r="D21" s="4">
        <f>E9/D9</f>
        <v>1.194378443649925</v>
      </c>
      <c r="E21" s="4"/>
      <c r="F21" s="4"/>
      <c r="G21" s="4"/>
      <c r="H21" s="4"/>
      <c r="I21" s="4"/>
      <c r="J21" s="4"/>
      <c r="K21" s="4"/>
    </row>
    <row r="22" spans="1:11" x14ac:dyDescent="0.25">
      <c r="B22" s="4">
        <f>C10/B10</f>
        <v>1.6485002885413882</v>
      </c>
      <c r="C22" s="4">
        <f>D10/C10</f>
        <v>1.2644245410017561</v>
      </c>
      <c r="D22" s="4"/>
      <c r="E22" s="4"/>
      <c r="F22" s="4"/>
      <c r="G22" s="4"/>
      <c r="H22" s="4"/>
      <c r="I22" s="4"/>
      <c r="J22" s="4"/>
      <c r="K22" s="4"/>
    </row>
    <row r="23" spans="1:11" x14ac:dyDescent="0.25">
      <c r="B23" s="4">
        <f>C11/B11</f>
        <v>1.5980089559035595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t="s">
        <v>2</v>
      </c>
      <c r="B25" s="4">
        <f>AVERAGE(B15:B23)</f>
        <v>1.6505204728587561</v>
      </c>
      <c r="C25" s="4">
        <f>AVERAGE(C15:C23)</f>
        <v>1.2828213233699906</v>
      </c>
      <c r="D25" s="4">
        <f>AVERAGE(D15:D23)</f>
        <v>1.14117283796068</v>
      </c>
      <c r="E25" s="4">
        <f>AVERAGE(E15:E23)</f>
        <v>1.0655708816773279</v>
      </c>
      <c r="F25" s="4">
        <f>AVERAGE(F15:F23)</f>
        <v>1.0381384714556867</v>
      </c>
      <c r="G25" s="4">
        <f>AVERAGE(G15:G23)</f>
        <v>1.0234604678597243</v>
      </c>
      <c r="H25" s="4">
        <f>AVERAGE(H15:H23)</f>
        <v>1.0057908458223161</v>
      </c>
      <c r="I25" s="4">
        <f>AVERAGE(I15:I23)</f>
        <v>1.0111524125476836</v>
      </c>
      <c r="J25" s="4">
        <f>AVERAGE(J15:J23)</f>
        <v>1.0013285913484888</v>
      </c>
      <c r="K25" s="4"/>
    </row>
    <row r="26" spans="1:11" x14ac:dyDescent="0.25">
      <c r="A26" t="s">
        <v>3</v>
      </c>
      <c r="B26" s="4">
        <v>1.6505204728587599</v>
      </c>
      <c r="C26" s="4">
        <v>1.2828213233699901</v>
      </c>
      <c r="D26" s="4">
        <v>1.14117283796068</v>
      </c>
      <c r="E26" s="4">
        <v>1.0655708816773299</v>
      </c>
      <c r="F26" s="4">
        <v>1.03813847145569</v>
      </c>
      <c r="G26" s="4">
        <v>1.0234604678597199</v>
      </c>
      <c r="H26" s="4">
        <v>1.0057908458223199</v>
      </c>
      <c r="I26" s="4">
        <v>1.0111524125476801</v>
      </c>
      <c r="J26" s="4">
        <v>1.0013285913484899</v>
      </c>
      <c r="K26" s="4"/>
    </row>
    <row r="27" spans="1:11" x14ac:dyDescent="0.25">
      <c r="A27" t="s">
        <v>4</v>
      </c>
      <c r="B27" s="4" t="b">
        <f>B25=B26</f>
        <v>1</v>
      </c>
      <c r="C27" s="4" t="b">
        <f>C25=C26</f>
        <v>1</v>
      </c>
      <c r="D27" s="4" t="b">
        <f>D25=D26</f>
        <v>1</v>
      </c>
      <c r="E27" s="4" t="b">
        <f>E25=E26</f>
        <v>1</v>
      </c>
      <c r="F27" s="4" t="b">
        <f>F25=F26</f>
        <v>1</v>
      </c>
      <c r="G27" s="4" t="b">
        <f>G25=G26</f>
        <v>1</v>
      </c>
      <c r="H27" s="4" t="b">
        <f>H25=H26</f>
        <v>1</v>
      </c>
      <c r="I27" s="4" t="b">
        <f>I25=I26</f>
        <v>1</v>
      </c>
      <c r="J27" s="4" t="b">
        <f>J25=J26</f>
        <v>1</v>
      </c>
      <c r="K27" s="4"/>
    </row>
    <row r="28" spans="1:1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20" zoomScaleNormal="120" workbookViewId="0">
      <selection activeCell="O31" sqref="O31"/>
    </sheetView>
  </sheetViews>
  <sheetFormatPr defaultRowHeight="15" x14ac:dyDescent="0.25"/>
  <cols>
    <col min="1" max="1" width="25.7109375" customWidth="1"/>
    <col min="2" max="11" width="10.7109375" customWidth="1"/>
  </cols>
  <sheetData>
    <row r="1" spans="1:11" x14ac:dyDescent="0.25">
      <c r="B1" s="2" t="s">
        <v>1</v>
      </c>
    </row>
    <row r="2" spans="1:11" x14ac:dyDescent="0.25">
      <c r="A2" s="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 x14ac:dyDescent="0.25">
      <c r="A3">
        <v>1988</v>
      </c>
      <c r="B3" s="3">
        <v>128747</v>
      </c>
      <c r="C3" s="6">
        <v>195938</v>
      </c>
      <c r="D3" s="5">
        <v>241180</v>
      </c>
      <c r="E3" s="3">
        <v>283447</v>
      </c>
      <c r="F3" s="3">
        <v>297402</v>
      </c>
      <c r="G3" s="3">
        <v>308815</v>
      </c>
      <c r="H3" s="3">
        <v>314126</v>
      </c>
      <c r="I3" s="3">
        <v>317027</v>
      </c>
      <c r="J3" s="3">
        <v>319135</v>
      </c>
      <c r="K3" s="3">
        <v>319559</v>
      </c>
    </row>
    <row r="4" spans="1:11" x14ac:dyDescent="0.25">
      <c r="A4">
        <v>1989</v>
      </c>
      <c r="B4" s="3">
        <v>135147</v>
      </c>
      <c r="C4" s="6">
        <v>208767</v>
      </c>
      <c r="D4" s="5">
        <v>270979</v>
      </c>
      <c r="E4" s="3">
        <v>304488</v>
      </c>
      <c r="F4" s="3">
        <v>330066</v>
      </c>
      <c r="G4" s="3">
        <v>339871</v>
      </c>
      <c r="H4" s="3">
        <v>344742</v>
      </c>
      <c r="I4" s="3">
        <v>347800</v>
      </c>
      <c r="J4" s="3">
        <v>353245</v>
      </c>
      <c r="K4" s="3"/>
    </row>
    <row r="5" spans="1:11" x14ac:dyDescent="0.25">
      <c r="A5">
        <v>1990</v>
      </c>
      <c r="B5" s="3">
        <v>152400</v>
      </c>
      <c r="C5" s="6">
        <v>238665</v>
      </c>
      <c r="D5" s="5">
        <v>297495</v>
      </c>
      <c r="E5" s="3">
        <v>348826</v>
      </c>
      <c r="F5" s="3">
        <v>359413</v>
      </c>
      <c r="G5" s="3">
        <v>364865</v>
      </c>
      <c r="H5" s="3">
        <v>372436</v>
      </c>
      <c r="I5" s="3">
        <v>372163</v>
      </c>
      <c r="J5" s="3"/>
    </row>
    <row r="6" spans="1:11" x14ac:dyDescent="0.25">
      <c r="A6">
        <v>1991</v>
      </c>
      <c r="B6" s="3">
        <v>151812</v>
      </c>
      <c r="C6" s="6">
        <v>266245</v>
      </c>
      <c r="D6" s="5">
        <v>357430</v>
      </c>
      <c r="E6" s="3">
        <v>400405</v>
      </c>
      <c r="F6" s="3">
        <v>423172</v>
      </c>
      <c r="G6" s="3">
        <v>442329</v>
      </c>
      <c r="H6" s="3">
        <v>460713</v>
      </c>
      <c r="I6" s="3"/>
      <c r="K6" s="3"/>
    </row>
    <row r="7" spans="1:11" x14ac:dyDescent="0.25">
      <c r="A7">
        <v>1992</v>
      </c>
      <c r="B7" s="3">
        <v>163737</v>
      </c>
      <c r="C7" s="6">
        <v>269170</v>
      </c>
      <c r="D7" s="5">
        <v>347469</v>
      </c>
      <c r="E7" s="3">
        <v>381251</v>
      </c>
      <c r="F7" s="3">
        <v>424810</v>
      </c>
      <c r="G7" s="3">
        <v>451221</v>
      </c>
      <c r="H7" s="3"/>
      <c r="K7" s="3"/>
    </row>
    <row r="8" spans="1:11" x14ac:dyDescent="0.25">
      <c r="A8">
        <v>1993</v>
      </c>
      <c r="B8" s="3">
        <v>187756</v>
      </c>
      <c r="C8" s="6">
        <v>358573</v>
      </c>
      <c r="D8" s="5">
        <v>431410</v>
      </c>
      <c r="E8" s="3">
        <v>476674</v>
      </c>
      <c r="F8" s="3">
        <v>504667</v>
      </c>
      <c r="G8" s="3"/>
      <c r="K8" s="3"/>
    </row>
    <row r="9" spans="1:11" x14ac:dyDescent="0.25">
      <c r="A9">
        <v>1994</v>
      </c>
      <c r="B9" s="3">
        <v>210590</v>
      </c>
      <c r="C9" s="6">
        <v>351270</v>
      </c>
      <c r="D9" s="5">
        <v>486947</v>
      </c>
      <c r="E9" s="3">
        <v>581599</v>
      </c>
      <c r="F9" s="3"/>
      <c r="K9" s="3"/>
    </row>
    <row r="10" spans="1:11" x14ac:dyDescent="0.25">
      <c r="A10">
        <v>1995</v>
      </c>
      <c r="B10" s="3">
        <v>213141</v>
      </c>
      <c r="C10" s="6">
        <v>351363</v>
      </c>
      <c r="D10" s="5">
        <v>444272</v>
      </c>
      <c r="E10" s="3"/>
      <c r="K10" s="3"/>
    </row>
    <row r="11" spans="1:11" x14ac:dyDescent="0.25">
      <c r="A11">
        <v>1996</v>
      </c>
      <c r="B11" s="3">
        <v>237162</v>
      </c>
      <c r="C11" s="3">
        <v>378987</v>
      </c>
      <c r="D11" s="3"/>
      <c r="K11" s="3"/>
    </row>
    <row r="12" spans="1:11" x14ac:dyDescent="0.25">
      <c r="A12">
        <v>1997</v>
      </c>
      <c r="B12" s="3">
        <v>220509</v>
      </c>
      <c r="C12" s="3"/>
      <c r="K12" s="3"/>
    </row>
    <row r="14" spans="1:11" x14ac:dyDescent="0.25">
      <c r="A14" t="s">
        <v>5</v>
      </c>
      <c r="B14" s="4">
        <f>SUM(C$3:C11)/SUM(B$3:B11)</f>
        <v>1.6570650151977993</v>
      </c>
      <c r="C14" s="7">
        <f>SUM(D$3:D10)/SUM(C$3:C10)</f>
        <v>1.2844614107824541</v>
      </c>
      <c r="D14" s="4">
        <f>SUM(E$3:E9)/SUM(D$3:D9)</f>
        <v>1.1413040350855559</v>
      </c>
      <c r="E14" s="4">
        <f>SUM(F$3:F8)/SUM(E$3:E8)</f>
        <v>1.0658009166818141</v>
      </c>
      <c r="F14" s="4">
        <f>SUM(G$3:G7)/SUM(F$3:F7)</f>
        <v>1.0393696968111517</v>
      </c>
      <c r="G14" s="4">
        <f>SUM(H$3:H6)/SUM(G$3:G6)</f>
        <v>1.02482141385279</v>
      </c>
      <c r="H14" s="4">
        <f>SUM(I$3:I5)/SUM(H$3:H5)</f>
        <v>1.0055134082675914</v>
      </c>
      <c r="I14" s="4">
        <f>SUM(J$3:J4)/SUM(I$3:I4)</f>
        <v>1.0113608502663098</v>
      </c>
      <c r="J14" s="4">
        <f>SUM(K$3:K3)/SUM(J$3:J3)</f>
        <v>1.0013285913484888</v>
      </c>
      <c r="K14" s="4"/>
    </row>
    <row r="15" spans="1:11" x14ac:dyDescent="0.25">
      <c r="A15" t="s">
        <v>6</v>
      </c>
      <c r="B15" s="4">
        <f>SUMPRODUCT('alpha = 0'!B$3:B11,'alpha = 0'!B$15:B23)/SUM('alpha = 0'!B$3:B11)</f>
        <v>1.6570650151977993</v>
      </c>
      <c r="C15" s="4">
        <f>SUMPRODUCT('alpha = 0'!C$3:C10,'alpha = 0'!C$15:C22)/SUM('alpha = 0'!C$3:C10)</f>
        <v>1.2844614107824541</v>
      </c>
      <c r="D15" s="4">
        <f>SUMPRODUCT('alpha = 0'!D$3:D9,'alpha = 0'!D$15:D21)/SUM('alpha = 0'!D$3:D9)</f>
        <v>1.1413040350855559</v>
      </c>
      <c r="E15" s="4">
        <f>SUMPRODUCT('alpha = 0'!E$3:E8,'alpha = 0'!E$15:E20)/SUM('alpha = 0'!E$3:E8)</f>
        <v>1.0658009166818141</v>
      </c>
      <c r="F15" s="4">
        <f>SUMPRODUCT('alpha = 0'!F$3:F7,'alpha = 0'!F$15:F19)/SUM('alpha = 0'!F$3:F7)</f>
        <v>1.0393696968111517</v>
      </c>
      <c r="G15" s="4">
        <f>SUMPRODUCT('alpha = 0'!G$3:G6,'alpha = 0'!G$15:G18)/SUM('alpha = 0'!G$3:G6)</f>
        <v>1.02482141385279</v>
      </c>
      <c r="H15" s="4">
        <f>SUMPRODUCT('alpha = 0'!H$3:H5,'alpha = 0'!H$15:H17)/SUM('alpha = 0'!H$3:H5)</f>
        <v>1.0055134082675914</v>
      </c>
      <c r="I15" s="4">
        <f>SUMPRODUCT('alpha = 0'!I$3:I4,'alpha = 0'!I$15:I16)/SUM('alpha = 0'!I$3:I4)</f>
        <v>1.0113608502663098</v>
      </c>
      <c r="J15" s="4">
        <f>SUMPRODUCT('alpha = 0'!J$3:J3,'alpha = 0'!J$15:J15)/SUM('alpha = 0'!J$3:J3)</f>
        <v>1.0013285913484888</v>
      </c>
      <c r="K15" s="4"/>
    </row>
    <row r="16" spans="1:11" x14ac:dyDescent="0.25">
      <c r="A16" t="s">
        <v>7</v>
      </c>
      <c r="B16" s="4">
        <v>1.6570650151977999</v>
      </c>
      <c r="C16" s="4">
        <v>1.2844614107824499</v>
      </c>
      <c r="D16" s="4">
        <v>1.1413040350855601</v>
      </c>
      <c r="E16" s="4">
        <v>1.0658009166818101</v>
      </c>
      <c r="F16" s="4">
        <v>1.0393696968111501</v>
      </c>
      <c r="G16" s="4">
        <v>1.02482141385279</v>
      </c>
      <c r="H16" s="4">
        <v>1.0055134082675901</v>
      </c>
      <c r="I16" s="4">
        <v>1.0113608502663101</v>
      </c>
      <c r="J16" s="4">
        <v>1.0013285913484899</v>
      </c>
      <c r="K16" s="4"/>
    </row>
    <row r="17" spans="1:11" x14ac:dyDescent="0.25">
      <c r="A17" t="s">
        <v>4</v>
      </c>
      <c r="B17" s="4" t="b">
        <f>AND(B14=B15,B14=B16)</f>
        <v>1</v>
      </c>
      <c r="C17" s="4" t="b">
        <f>AND(C14=C15,C14=C16)</f>
        <v>1</v>
      </c>
      <c r="D17" s="4" t="b">
        <f>AND(D14=D15,D14=D16)</f>
        <v>1</v>
      </c>
      <c r="E17" s="4" t="b">
        <f>AND(E14=E15,E14=E16)</f>
        <v>1</v>
      </c>
      <c r="F17" s="4" t="b">
        <f>AND(F14=F15,F14=F16)</f>
        <v>1</v>
      </c>
      <c r="G17" s="4" t="b">
        <f>AND(G14=G15,G14=G16)</f>
        <v>1</v>
      </c>
      <c r="H17" s="4" t="b">
        <f>AND(H14=H15,H14=H16)</f>
        <v>1</v>
      </c>
      <c r="I17" s="4" t="b">
        <f>AND(I14=I15,I14=I16)</f>
        <v>1</v>
      </c>
      <c r="J17" s="4" t="b">
        <f>AND(J14=J15,J14=J16)</f>
        <v>1</v>
      </c>
      <c r="K17" s="4"/>
    </row>
    <row r="18" spans="1:1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20" zoomScaleNormal="120" workbookViewId="0">
      <selection activeCell="N31" sqref="N31"/>
    </sheetView>
  </sheetViews>
  <sheetFormatPr defaultRowHeight="15" x14ac:dyDescent="0.25"/>
  <cols>
    <col min="1" max="1" width="25.7109375" customWidth="1"/>
    <col min="2" max="11" width="10.7109375" customWidth="1"/>
  </cols>
  <sheetData>
    <row r="1" spans="1:11" x14ac:dyDescent="0.25">
      <c r="B1" s="2" t="s">
        <v>1</v>
      </c>
    </row>
    <row r="2" spans="1:11" x14ac:dyDescent="0.25">
      <c r="A2" s="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 x14ac:dyDescent="0.25">
      <c r="A3">
        <v>1988</v>
      </c>
      <c r="B3" s="3">
        <v>128747</v>
      </c>
      <c r="C3" s="3">
        <v>195938</v>
      </c>
      <c r="D3" s="3">
        <v>241180</v>
      </c>
      <c r="E3" s="3">
        <v>283447</v>
      </c>
      <c r="F3" s="3">
        <v>297402</v>
      </c>
      <c r="G3" s="3">
        <v>308815</v>
      </c>
      <c r="H3" s="3">
        <v>314126</v>
      </c>
      <c r="I3" s="3">
        <v>317027</v>
      </c>
      <c r="J3" s="3">
        <v>319135</v>
      </c>
      <c r="K3" s="3">
        <v>319559</v>
      </c>
    </row>
    <row r="4" spans="1:11" x14ac:dyDescent="0.25">
      <c r="A4">
        <v>1989</v>
      </c>
      <c r="B4" s="3">
        <v>135147</v>
      </c>
      <c r="C4" s="3">
        <v>208767</v>
      </c>
      <c r="D4" s="3">
        <v>270979</v>
      </c>
      <c r="E4" s="3">
        <v>304488</v>
      </c>
      <c r="F4" s="3">
        <v>330066</v>
      </c>
      <c r="G4" s="3">
        <v>339871</v>
      </c>
      <c r="H4" s="3">
        <v>344742</v>
      </c>
      <c r="I4" s="3">
        <v>347800</v>
      </c>
      <c r="J4" s="3">
        <v>353245</v>
      </c>
      <c r="K4" s="3"/>
    </row>
    <row r="5" spans="1:11" x14ac:dyDescent="0.25">
      <c r="A5">
        <v>1990</v>
      </c>
      <c r="B5" s="3">
        <v>152400</v>
      </c>
      <c r="C5" s="3">
        <v>238665</v>
      </c>
      <c r="D5" s="3">
        <v>297495</v>
      </c>
      <c r="E5" s="3">
        <v>348826</v>
      </c>
      <c r="F5" s="3">
        <v>359413</v>
      </c>
      <c r="G5" s="3">
        <v>364865</v>
      </c>
      <c r="H5" s="3">
        <v>372436</v>
      </c>
      <c r="I5" s="3">
        <v>372163</v>
      </c>
      <c r="J5" s="3"/>
    </row>
    <row r="6" spans="1:11" x14ac:dyDescent="0.25">
      <c r="A6">
        <v>1991</v>
      </c>
      <c r="B6" s="3">
        <v>151812</v>
      </c>
      <c r="C6" s="3">
        <v>266245</v>
      </c>
      <c r="D6" s="3">
        <v>357430</v>
      </c>
      <c r="E6" s="3">
        <v>400405</v>
      </c>
      <c r="F6" s="3">
        <v>423172</v>
      </c>
      <c r="G6" s="3">
        <v>442329</v>
      </c>
      <c r="H6" s="3">
        <v>460713</v>
      </c>
      <c r="I6" s="3"/>
      <c r="K6" s="3"/>
    </row>
    <row r="7" spans="1:11" x14ac:dyDescent="0.25">
      <c r="A7">
        <v>1992</v>
      </c>
      <c r="B7" s="3">
        <v>163737</v>
      </c>
      <c r="C7" s="3">
        <v>269170</v>
      </c>
      <c r="D7" s="3">
        <v>347469</v>
      </c>
      <c r="E7" s="3">
        <v>381251</v>
      </c>
      <c r="F7" s="3">
        <v>424810</v>
      </c>
      <c r="G7" s="3">
        <v>451221</v>
      </c>
      <c r="H7" s="3"/>
      <c r="K7" s="3"/>
    </row>
    <row r="8" spans="1:11" x14ac:dyDescent="0.25">
      <c r="A8">
        <v>1993</v>
      </c>
      <c r="B8" s="3">
        <v>187756</v>
      </c>
      <c r="C8" s="3">
        <v>358573</v>
      </c>
      <c r="D8" s="3">
        <v>431410</v>
      </c>
      <c r="E8" s="3">
        <v>476674</v>
      </c>
      <c r="F8" s="3">
        <v>504667</v>
      </c>
      <c r="G8" s="3"/>
      <c r="K8" s="3"/>
    </row>
    <row r="9" spans="1:11" x14ac:dyDescent="0.25">
      <c r="A9">
        <v>1994</v>
      </c>
      <c r="B9" s="3">
        <v>210590</v>
      </c>
      <c r="C9" s="3">
        <v>351270</v>
      </c>
      <c r="D9" s="3">
        <v>486947</v>
      </c>
      <c r="E9" s="3">
        <v>581599</v>
      </c>
      <c r="F9" s="3"/>
      <c r="K9" s="3"/>
    </row>
    <row r="10" spans="1:11" x14ac:dyDescent="0.25">
      <c r="A10">
        <v>1995</v>
      </c>
      <c r="B10" s="3">
        <v>213141</v>
      </c>
      <c r="C10" s="3">
        <v>351363</v>
      </c>
      <c r="D10" s="3">
        <v>444272</v>
      </c>
      <c r="E10" s="3"/>
      <c r="K10" s="3"/>
    </row>
    <row r="11" spans="1:11" x14ac:dyDescent="0.25">
      <c r="A11">
        <v>1996</v>
      </c>
      <c r="B11" s="3">
        <v>237162</v>
      </c>
      <c r="C11" s="3">
        <v>378987</v>
      </c>
      <c r="D11" s="3"/>
      <c r="K11" s="3"/>
    </row>
    <row r="12" spans="1:11" x14ac:dyDescent="0.25">
      <c r="A12">
        <v>1997</v>
      </c>
      <c r="B12" s="3">
        <v>220509</v>
      </c>
      <c r="C12" s="3"/>
      <c r="K12" s="3"/>
    </row>
    <row r="14" spans="1:11" x14ac:dyDescent="0.25">
      <c r="A14" t="s">
        <v>8</v>
      </c>
      <c r="B14" s="4">
        <f>SUMPRODUCT(B$3:B11,B$3:B11,'alpha = 0'!B$15:B23)/SUMPRODUCT(B$3:B11,B$3:B11)</f>
        <v>1.6610568532200853</v>
      </c>
      <c r="C14" s="4">
        <f>SUMPRODUCT(C$3:C10,C$3:C10,'alpha = 0'!C$15:C22)/SUMPRODUCT(C$3:C10,C$3:C10)</f>
        <v>1.2853411095963143</v>
      </c>
      <c r="D14" s="4">
        <f>SUMPRODUCT(D$3:D9,D$3:D9,'alpha = 0'!D$15:D21)/SUMPRODUCT(D$3:D9,D$3:D9)</f>
        <v>1.1426980770767636</v>
      </c>
      <c r="E14" s="4">
        <f>SUMPRODUCT(E$3:E8,E$3:E8,'alpha = 0'!E$15:E20)/SUMPRODUCT(E$3:E8,E$3:E8)</f>
        <v>1.0658545862814688</v>
      </c>
      <c r="F14" s="4">
        <f>SUMPRODUCT(F$3:F7,F$3:F7,'alpha = 0'!F$15:F19)/SUMPRODUCT(F$3:F7,F$3:F7)</f>
        <v>1.0406881385755347</v>
      </c>
      <c r="G14" s="4">
        <f>SUMPRODUCT(G$3:G6,G$3:G6,'alpha = 0'!G$15:G18)/SUMPRODUCT(G$3:G6,G$3:G6)</f>
        <v>1.0262939378291407</v>
      </c>
      <c r="H14" s="4">
        <f>SUMPRODUCT(H$3:H5,H$3:H5,'alpha = 0'!H$15:H17)/SUMPRODUCT(H$3:H5,H$3:H5)</f>
        <v>1.0052320734746976</v>
      </c>
      <c r="I14" s="4">
        <f>SUMPRODUCT(I$3:I4,I$3:I4,'alpha = 0'!I$15:I16)/SUMPRODUCT(I$3:I4,I$3:I4)</f>
        <v>1.0115683967356417</v>
      </c>
      <c r="J14" s="4">
        <f>SUMPRODUCT(J$3:J3,J$3:J3,'alpha = 0'!J$15:J15)/SUMPRODUCT(J$3:J3,J$3:J3)</f>
        <v>1.0013285913484888</v>
      </c>
      <c r="K14" s="4"/>
    </row>
    <row r="15" spans="1:11" x14ac:dyDescent="0.25">
      <c r="A15" t="s">
        <v>9</v>
      </c>
      <c r="B15" s="4">
        <v>1.66105685322009</v>
      </c>
      <c r="C15" s="4">
        <v>1.2853411095963101</v>
      </c>
      <c r="D15" s="4">
        <v>1.1426980770767601</v>
      </c>
      <c r="E15" s="4">
        <v>1.0658545862814699</v>
      </c>
      <c r="F15" s="4">
        <v>1.04068813857553</v>
      </c>
      <c r="G15" s="4">
        <v>1.02629393782914</v>
      </c>
      <c r="H15" s="4">
        <v>1.0052320734747</v>
      </c>
      <c r="I15" s="4">
        <v>1.0115683967356399</v>
      </c>
      <c r="J15" s="4">
        <v>1.0013285913484899</v>
      </c>
      <c r="K15" s="4"/>
    </row>
    <row r="16" spans="1:11" x14ac:dyDescent="0.25">
      <c r="A16" t="s">
        <v>4</v>
      </c>
      <c r="B16" s="4" t="b">
        <f>B14=B15</f>
        <v>1</v>
      </c>
      <c r="C16" s="4" t="b">
        <f>C14=C15</f>
        <v>1</v>
      </c>
      <c r="D16" s="4" t="b">
        <f>D14=D15</f>
        <v>1</v>
      </c>
      <c r="E16" s="4" t="b">
        <f>E14=E15</f>
        <v>1</v>
      </c>
      <c r="F16" s="4" t="b">
        <f>F14=F15</f>
        <v>1</v>
      </c>
      <c r="G16" s="4" t="b">
        <f>G14=G15</f>
        <v>1</v>
      </c>
      <c r="H16" s="4" t="b">
        <f>H14=H15</f>
        <v>1</v>
      </c>
      <c r="I16" s="4" t="b">
        <f>I14=I15</f>
        <v>1</v>
      </c>
      <c r="J16" s="4" t="b">
        <f>J14=J15</f>
        <v>1</v>
      </c>
      <c r="K16" s="4"/>
    </row>
    <row r="17" spans="1:1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t="s">
        <v>10</v>
      </c>
      <c r="B18" s="4">
        <f>LINEST(C$3:C11,B$3:B11,0)</f>
        <v>1.6610568532200851</v>
      </c>
      <c r="C18" s="4">
        <f>LINEST(D$3:D10,C$3:C10,0)</f>
        <v>1.2853411095963141</v>
      </c>
      <c r="D18" s="4">
        <f>LINEST(E$3:E9,D$3:D9,0)</f>
        <v>1.1426980770767634</v>
      </c>
      <c r="E18" s="4">
        <f>LINEST(F$3:F8,E$3:E8,0)</f>
        <v>1.0658545862814688</v>
      </c>
      <c r="F18" s="4">
        <f>LINEST(G$3:G7,F$3:F7,0)</f>
        <v>1.0406881385755349</v>
      </c>
      <c r="G18" s="4">
        <f>LINEST(H$3:H6,G$3:G6,0)</f>
        <v>1.0262939378291409</v>
      </c>
      <c r="H18" s="4">
        <f>LINEST(I$3:I5,H$3:H5,0)</f>
        <v>1.0052320734746976</v>
      </c>
      <c r="I18" s="4">
        <f>LINEST(J$3:J4,I$3:I4,0)</f>
        <v>1.0115683967356419</v>
      </c>
      <c r="J18" s="4">
        <f>LINEST(K$3:K3,J$3:J3,0)</f>
        <v>1.0013285913484888</v>
      </c>
      <c r="K18" s="4"/>
    </row>
    <row r="19" spans="1:11" x14ac:dyDescent="0.25">
      <c r="A19" t="s">
        <v>4</v>
      </c>
      <c r="B19" s="4" t="b">
        <f>B15=B18</f>
        <v>1</v>
      </c>
      <c r="C19" s="4" t="b">
        <f>C15=C18</f>
        <v>1</v>
      </c>
      <c r="D19" s="4" t="b">
        <f>D15=D18</f>
        <v>1</v>
      </c>
      <c r="E19" s="4" t="b">
        <f>E15=E18</f>
        <v>1</v>
      </c>
      <c r="F19" s="4" t="b">
        <f>F15=F18</f>
        <v>1</v>
      </c>
      <c r="G19" s="4" t="b">
        <f>G15=G18</f>
        <v>1</v>
      </c>
      <c r="H19" s="4" t="b">
        <f>H15=H18</f>
        <v>1</v>
      </c>
      <c r="I19" s="4" t="b">
        <f>I15=I18</f>
        <v>1</v>
      </c>
      <c r="J19" s="4" t="b">
        <f>J15=J18</f>
        <v>1</v>
      </c>
      <c r="K19" s="4"/>
    </row>
    <row r="20" spans="1:1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20" zoomScaleNormal="120" workbookViewId="0">
      <selection activeCell="O31" sqref="O31"/>
    </sheetView>
  </sheetViews>
  <sheetFormatPr defaultRowHeight="15" x14ac:dyDescent="0.25"/>
  <cols>
    <col min="1" max="1" width="25.7109375" customWidth="1"/>
    <col min="2" max="11" width="10.7109375" customWidth="1"/>
  </cols>
  <sheetData>
    <row r="1" spans="1:11" x14ac:dyDescent="0.25">
      <c r="B1" s="2" t="s">
        <v>1</v>
      </c>
    </row>
    <row r="2" spans="1:11" x14ac:dyDescent="0.25">
      <c r="A2" s="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1" x14ac:dyDescent="0.25">
      <c r="A3">
        <v>1988</v>
      </c>
      <c r="B3" s="3">
        <v>128747</v>
      </c>
      <c r="C3" s="3">
        <v>195938</v>
      </c>
      <c r="D3" s="3">
        <v>241180</v>
      </c>
      <c r="E3" s="3">
        <v>283447</v>
      </c>
      <c r="F3" s="3">
        <v>297402</v>
      </c>
      <c r="G3" s="3">
        <v>308815</v>
      </c>
      <c r="H3" s="3">
        <v>314126</v>
      </c>
      <c r="I3" s="3">
        <v>317027</v>
      </c>
      <c r="J3" s="3">
        <v>319135</v>
      </c>
      <c r="K3" s="3">
        <v>319559</v>
      </c>
    </row>
    <row r="4" spans="1:11" x14ac:dyDescent="0.25">
      <c r="A4">
        <v>1989</v>
      </c>
      <c r="B4" s="3">
        <v>135147</v>
      </c>
      <c r="C4" s="3">
        <v>208767</v>
      </c>
      <c r="D4" s="3">
        <v>270979</v>
      </c>
      <c r="E4" s="3">
        <v>304488</v>
      </c>
      <c r="F4" s="3">
        <v>330066</v>
      </c>
      <c r="G4" s="3">
        <v>339871</v>
      </c>
      <c r="H4" s="3">
        <v>344742</v>
      </c>
      <c r="I4" s="3">
        <v>347800</v>
      </c>
      <c r="J4" s="3">
        <v>353245</v>
      </c>
      <c r="K4" s="3"/>
    </row>
    <row r="5" spans="1:11" x14ac:dyDescent="0.25">
      <c r="A5">
        <v>1990</v>
      </c>
      <c r="B5" s="3">
        <v>152400</v>
      </c>
      <c r="C5" s="3">
        <v>238665</v>
      </c>
      <c r="D5" s="3">
        <v>297495</v>
      </c>
      <c r="E5" s="3">
        <v>348826</v>
      </c>
      <c r="F5" s="3">
        <v>359413</v>
      </c>
      <c r="G5" s="3">
        <v>364865</v>
      </c>
      <c r="H5" s="3">
        <v>372436</v>
      </c>
      <c r="I5" s="3">
        <v>372163</v>
      </c>
      <c r="J5" s="3"/>
    </row>
    <row r="6" spans="1:11" x14ac:dyDescent="0.25">
      <c r="A6">
        <v>1991</v>
      </c>
      <c r="B6" s="3">
        <v>151812</v>
      </c>
      <c r="C6" s="3">
        <v>266245</v>
      </c>
      <c r="D6" s="3">
        <v>357430</v>
      </c>
      <c r="E6" s="3">
        <v>400405</v>
      </c>
      <c r="F6" s="3">
        <v>423172</v>
      </c>
      <c r="G6" s="3">
        <v>442329</v>
      </c>
      <c r="H6" s="3">
        <v>460713</v>
      </c>
      <c r="I6" s="3"/>
      <c r="K6" s="3"/>
    </row>
    <row r="7" spans="1:11" x14ac:dyDescent="0.25">
      <c r="A7">
        <v>1992</v>
      </c>
      <c r="B7" s="3">
        <v>163737</v>
      </c>
      <c r="C7" s="3">
        <v>269170</v>
      </c>
      <c r="D7" s="3">
        <v>347469</v>
      </c>
      <c r="E7" s="3">
        <v>381251</v>
      </c>
      <c r="F7" s="3">
        <v>424810</v>
      </c>
      <c r="G7" s="3">
        <v>451221</v>
      </c>
      <c r="H7" s="3"/>
      <c r="K7" s="3"/>
    </row>
    <row r="8" spans="1:11" x14ac:dyDescent="0.25">
      <c r="A8">
        <v>1993</v>
      </c>
      <c r="B8" s="3">
        <v>187756</v>
      </c>
      <c r="C8" s="3">
        <v>358573</v>
      </c>
      <c r="D8" s="3">
        <v>431410</v>
      </c>
      <c r="E8" s="3">
        <v>476674</v>
      </c>
      <c r="F8" s="3">
        <v>504667</v>
      </c>
      <c r="G8" s="3"/>
      <c r="K8" s="3"/>
    </row>
    <row r="9" spans="1:11" x14ac:dyDescent="0.25">
      <c r="A9">
        <v>1994</v>
      </c>
      <c r="B9" s="3">
        <v>210590</v>
      </c>
      <c r="C9" s="3">
        <v>351270</v>
      </c>
      <c r="D9" s="3">
        <v>486947</v>
      </c>
      <c r="E9" s="3">
        <v>581599</v>
      </c>
      <c r="F9" s="3"/>
      <c r="K9" s="3"/>
    </row>
    <row r="10" spans="1:11" x14ac:dyDescent="0.25">
      <c r="A10">
        <v>1995</v>
      </c>
      <c r="B10" s="3">
        <v>213141</v>
      </c>
      <c r="C10" s="3">
        <v>351363</v>
      </c>
      <c r="D10" s="3">
        <v>444272</v>
      </c>
      <c r="E10" s="3"/>
      <c r="K10" s="3"/>
    </row>
    <row r="11" spans="1:11" x14ac:dyDescent="0.25">
      <c r="A11">
        <v>1996</v>
      </c>
      <c r="B11" s="3">
        <v>237162</v>
      </c>
      <c r="C11" s="3">
        <v>378987</v>
      </c>
      <c r="D11" s="3"/>
      <c r="K11" s="3"/>
    </row>
    <row r="12" spans="1:11" x14ac:dyDescent="0.25">
      <c r="A12">
        <v>1997</v>
      </c>
      <c r="B12" s="3">
        <v>220509</v>
      </c>
      <c r="C12" s="3"/>
      <c r="K12" s="3"/>
    </row>
    <row r="14" spans="1:11" x14ac:dyDescent="0.25">
      <c r="A14" t="s">
        <v>10</v>
      </c>
      <c r="B14" s="4">
        <f>LINEST(C$3:C11,B$3:B11,0)</f>
        <v>1.6610568532200851</v>
      </c>
      <c r="C14" s="4">
        <f>LINEST(D$3:D10,C$3:C10,0)</f>
        <v>1.2853411095963141</v>
      </c>
      <c r="D14" s="4">
        <f>LINEST(E$3:E9,D$3:D9,0)</f>
        <v>1.1426980770767634</v>
      </c>
      <c r="E14" s="4">
        <f>LINEST(F$3:F8,E$3:E8,0)</f>
        <v>1.0658545862814688</v>
      </c>
      <c r="F14" s="4">
        <f>LINEST(G$3:G7,F$3:F7,0)</f>
        <v>1.0406881385755349</v>
      </c>
      <c r="G14" s="4">
        <f>LINEST(H$3:H6,G$3:G6,0)</f>
        <v>1.0262939378291409</v>
      </c>
      <c r="H14" s="4">
        <f>LINEST(I$3:I5,H$3:H5,0)</f>
        <v>1.0052320734746976</v>
      </c>
      <c r="I14" s="4">
        <f>LINEST(J$3:J4,I$3:I4,0)</f>
        <v>1.0115683967356419</v>
      </c>
      <c r="J14" s="4"/>
      <c r="K14" s="4"/>
    </row>
    <row r="15" spans="1:11" x14ac:dyDescent="0.25">
      <c r="A15" t="s">
        <v>11</v>
      </c>
      <c r="B15" s="4">
        <f>LINEST(C$3:C11,B$3:B11)</f>
        <v>1.7561769965989784</v>
      </c>
      <c r="C15" s="4">
        <f>LINEST(D$3:D10,C$3:C10)</f>
        <v>1.3034301799372001</v>
      </c>
      <c r="D15" s="4">
        <f>LINEST(E$3:E9,D$3:D9)</f>
        <v>1.1681878875466543</v>
      </c>
      <c r="E15" s="4">
        <f>LINEST(F$3:F8,E$3:E8)</f>
        <v>1.0676095946749473</v>
      </c>
      <c r="F15" s="4">
        <f>LINEST(G$3:G7,F$3:F7)</f>
        <v>1.1102466938477469</v>
      </c>
      <c r="G15" s="4">
        <f>LINEST(H$3:H6,G$3:G6)</f>
        <v>1.1062103568052482</v>
      </c>
      <c r="H15" s="4">
        <f>LINEST(I$3:I5,H$3:H5)</f>
        <v>0.94661068077594723</v>
      </c>
      <c r="I15" s="4">
        <f>LINEST(J$3:J4,I$3:I4)</f>
        <v>1.1084392161960159</v>
      </c>
      <c r="J15" s="4"/>
      <c r="K15" s="4"/>
    </row>
    <row r="16" spans="1:1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2:1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2:1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2:1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2:1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2:1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2:1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2:1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2:1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alpha = 0</vt:lpstr>
      <vt:lpstr>alpha = 1</vt:lpstr>
      <vt:lpstr>alpha = 2</vt:lpstr>
      <vt:lpstr>lm</vt:lpstr>
    </vt:vector>
  </TitlesOfParts>
  <Company>Beazley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Adam L. Rich</cp:lastModifiedBy>
  <dcterms:created xsi:type="dcterms:W3CDTF">2020-09-25T11:59:26Z</dcterms:created>
  <dcterms:modified xsi:type="dcterms:W3CDTF">2020-09-25T12:56:11Z</dcterms:modified>
</cp:coreProperties>
</file>