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repo\uav-sysml\UAV\"/>
    </mc:Choice>
  </mc:AlternateContent>
  <xr:revisionPtr revIDLastSave="0" documentId="13_ncr:1_{32ACDCF1-359C-45A0-BB3A-A544184479C5}" xr6:coauthVersionLast="34" xr6:coauthVersionMax="34" xr10:uidLastSave="{00000000-0000-0000-0000-000000000000}"/>
  <bookViews>
    <workbookView xWindow="0" yWindow="0" windowWidth="48000" windowHeight="23025" xr2:uid="{2D98E863-B19C-4883-B20A-28903A85B63A}"/>
  </bookViews>
  <sheets>
    <sheet name="Sheet1" sheetId="1" r:id="rId1"/>
  </sheets>
  <definedNames>
    <definedName name="CruisingVelocity">Sheet1!$C$17</definedName>
    <definedName name="Dc_Human">Sheet1!$C$5</definedName>
    <definedName name="Dc_Vehicle">Sheet1!$C$6</definedName>
    <definedName name="EO_Ground_Coverage_Rate">Sheet1!$F$11</definedName>
    <definedName name="EO_GroundSwath">Sheet1!$F$10</definedName>
    <definedName name="EO_N_Human">Sheet1!$F$7</definedName>
    <definedName name="EO_N_Vehicle">Sheet1!$F$8</definedName>
    <definedName name="EOFOV">Sheet1!$C$13</definedName>
    <definedName name="EOGSDh">Sheet1!$F$4</definedName>
    <definedName name="EOGSDv">Sheet1!$F$5</definedName>
    <definedName name="EOHoriz">Sheet1!$C$14</definedName>
    <definedName name="EOVert">Sheet1!$C$15</definedName>
    <definedName name="FeetToMeters">Sheet1!$C$3</definedName>
    <definedName name="OperatingAltitude">Sheet1!$C$16</definedName>
    <definedName name="Prob_Day_Human">Sheet1!$F$13</definedName>
    <definedName name="Prob_Day_Vehicle">Sheet1!$F$15</definedName>
    <definedName name="T_Scan_5km_Box">Sheet1!$F$17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 s="1"/>
  <c r="F17" i="1" s="1"/>
  <c r="C6" i="1"/>
  <c r="C5" i="1"/>
  <c r="C3" i="1"/>
  <c r="F4" i="1" s="1"/>
  <c r="F5" i="1" l="1"/>
  <c r="F8" i="1" s="1"/>
  <c r="I16" i="1" s="1"/>
  <c r="F7" i="1" l="1"/>
  <c r="I15" i="1"/>
  <c r="F15" i="1" s="1"/>
  <c r="I13" i="1"/>
  <c r="I14" i="1"/>
  <c r="F13" i="1" l="1"/>
</calcChain>
</file>

<file path=xl/sharedStrings.xml><?xml version="1.0" encoding="utf-8"?>
<sst xmlns="http://schemas.openxmlformats.org/spreadsheetml/2006/main" count="27" uniqueCount="25">
  <si>
    <t>EO GSDh</t>
  </si>
  <si>
    <t>EO FOV</t>
  </si>
  <si>
    <t>Constants</t>
  </si>
  <si>
    <t>Feet to Meters</t>
  </si>
  <si>
    <t>N50</t>
  </si>
  <si>
    <t>EO Calculations</t>
  </si>
  <si>
    <t>Inputs</t>
  </si>
  <si>
    <t>EO Horizontal</t>
  </si>
  <si>
    <t>EO Vertical</t>
  </si>
  <si>
    <t>Operating Altitude</t>
  </si>
  <si>
    <t>EO GSDv</t>
  </si>
  <si>
    <t>Dc_Human</t>
  </si>
  <si>
    <t>Dc_Vehicle</t>
  </si>
  <si>
    <t>EO_N_Human</t>
  </si>
  <si>
    <t>EO_N_Vehicle</t>
  </si>
  <si>
    <t>EO_GroundSwath</t>
  </si>
  <si>
    <t>EO_Ground_Coverage_Rate</t>
  </si>
  <si>
    <t>Cuising Velocity</t>
  </si>
  <si>
    <t>Probability of Detecting a Human in the Daytime</t>
  </si>
  <si>
    <t>Numerator</t>
  </si>
  <si>
    <t>Denominator</t>
  </si>
  <si>
    <t>Probability of Detecting a Vehicle in the Daytime</t>
  </si>
  <si>
    <t>Time to scan a 5km by 5km box during the daytime</t>
  </si>
  <si>
    <t>IR Calculations</t>
  </si>
  <si>
    <t>IR FOV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</si>
</sst>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9366-37BF-4214-B2FC-359392225ECA}">
  <dimension ref="B2:I19"/>
  <sheetViews>
    <sheetView tabSelected="1" workbookViewId="0">
      <selection activeCell="C23" sqref="C23"/>
    </sheetView>
  </sheetViews>
  <sheetFormatPr defaultRowHeight="15" x14ac:dyDescent="0.25"/>
  <cols>
    <col min="2" max="2" width="17.85546875" bestFit="1" customWidth="1"/>
    <col min="3" max="3" width="12" bestFit="1" customWidth="1"/>
    <col min="5" max="5" width="46.5703125" bestFit="1" customWidth="1"/>
    <col min="6" max="6" width="14.7109375" bestFit="1" customWidth="1"/>
    <col min="8" max="8" width="12.7109375" bestFit="1" customWidth="1"/>
    <col min="9" max="9" width="12" bestFit="1" customWidth="1"/>
  </cols>
  <sheetData>
    <row r="2" spans="2:9" x14ac:dyDescent="0.25">
      <c r="C2" s="1" t="s">
        <v>2</v>
      </c>
      <c r="F2" s="1" t="s">
        <v>5</v>
      </c>
    </row>
    <row r="3" spans="2:9" x14ac:dyDescent="0.25">
      <c r="B3" t="s">
        <v>3</v>
      </c>
      <c r="C3">
        <f>1/3.281</f>
        <v>0.30478512648582745</v>
      </c>
    </row>
    <row r="4" spans="2:9" x14ac:dyDescent="0.25">
      <c r="B4" t="s">
        <v>4</v>
      </c>
      <c r="C4">
        <v>0.75</v>
      </c>
      <c r="E4" t="s">
        <v>0</v>
      </c>
      <c r="F4">
        <f>2 * TAN((EOFOV * PI() / 180) / (2 * EOHoriz)) * OperatingAltitude * FeetToMeters</f>
        <v>0.7979260509843894</v>
      </c>
    </row>
    <row r="5" spans="2:9" x14ac:dyDescent="0.25">
      <c r="B5" t="s">
        <v>11</v>
      </c>
      <c r="C5">
        <f>SQRT(0.5 *1.75)</f>
        <v>0.93541434669348533</v>
      </c>
      <c r="E5" t="s">
        <v>10</v>
      </c>
      <c r="F5">
        <f>2 * TAN((EOFOV * PI() / 180) / (2 * EOVert)) * OperatingAltitude * FeetToMeters</f>
        <v>0.7979260509843894</v>
      </c>
    </row>
    <row r="6" spans="2:9" x14ac:dyDescent="0.25">
      <c r="B6" t="s">
        <v>12</v>
      </c>
      <c r="C6">
        <f>SQRT(3.66*7.93)</f>
        <v>5.387374128459987</v>
      </c>
    </row>
    <row r="7" spans="2:9" x14ac:dyDescent="0.25">
      <c r="E7" t="s">
        <v>13</v>
      </c>
      <c r="F7">
        <f>Dc_Human/(EOGSDh+EOGSDv)</f>
        <v>0.58615353236022227</v>
      </c>
    </row>
    <row r="8" spans="2:9" x14ac:dyDescent="0.25">
      <c r="E8" t="s">
        <v>14</v>
      </c>
      <c r="F8">
        <f>Dc_Vehicle/(EOGSDh+EOGSDv)</f>
        <v>3.3758605335755516</v>
      </c>
    </row>
    <row r="10" spans="2:9" x14ac:dyDescent="0.25">
      <c r="E10" t="s">
        <v>15</v>
      </c>
      <c r="F10">
        <f>(TAN(0.5 *EOFOV*PI()/180)-TAN(-0.5*EOFOV*PI()/180))*OperatingAltitude/3.281</f>
        <v>163.33385701379012</v>
      </c>
    </row>
    <row r="11" spans="2:9" x14ac:dyDescent="0.25">
      <c r="E11" t="s">
        <v>16</v>
      </c>
      <c r="F11">
        <f>EO_GroundSwath*CruisingVelocity*1.852/3.6</f>
        <v>8402.6195330427599</v>
      </c>
    </row>
    <row r="12" spans="2:9" x14ac:dyDescent="0.25">
      <c r="C12" s="1" t="s">
        <v>6</v>
      </c>
    </row>
    <row r="13" spans="2:9" x14ac:dyDescent="0.25">
      <c r="B13" t="s">
        <v>1</v>
      </c>
      <c r="C13">
        <v>30</v>
      </c>
      <c r="E13" t="s">
        <v>18</v>
      </c>
      <c r="F13">
        <f>I13/I14</f>
        <v>0.30994496004949795</v>
      </c>
      <c r="H13" t="s">
        <v>19</v>
      </c>
      <c r="I13">
        <f>(EO_N_Human/0.75)^(2.7+0.7*(EO_N_Human/C4))</f>
        <v>0.44915976567859056</v>
      </c>
    </row>
    <row r="14" spans="2:9" x14ac:dyDescent="0.25">
      <c r="B14" t="s">
        <v>7</v>
      </c>
      <c r="C14">
        <v>200</v>
      </c>
      <c r="H14" t="s">
        <v>20</v>
      </c>
      <c r="I14">
        <f>1+(EO_N_Human/0.75)^(2.7+0.7*(EO_N_Human/C4))</f>
        <v>1.4491597656785906</v>
      </c>
    </row>
    <row r="15" spans="2:9" x14ac:dyDescent="0.25">
      <c r="B15" t="s">
        <v>8</v>
      </c>
      <c r="C15">
        <v>200</v>
      </c>
      <c r="E15" t="s">
        <v>21</v>
      </c>
      <c r="F15">
        <f>I15/I16</f>
        <v>0.99117719383448366</v>
      </c>
      <c r="H15" t="s">
        <v>19</v>
      </c>
      <c r="I15">
        <f>(EO_N_Vehicle/0.75)^(2.7+0.7*(EO_N_Vehicle/C6))</f>
        <v>112.34262379110956</v>
      </c>
    </row>
    <row r="16" spans="2:9" x14ac:dyDescent="0.25">
      <c r="B16" t="s">
        <v>9</v>
      </c>
      <c r="C16">
        <v>1000</v>
      </c>
      <c r="H16" t="s">
        <v>20</v>
      </c>
      <c r="I16">
        <f>1+(EO_N_Vehicle/0.75)^(2.7+0.7*(EO_N_Vehicle/C6))</f>
        <v>113.34262379110956</v>
      </c>
    </row>
    <row r="17" spans="2:6" x14ac:dyDescent="0.25">
      <c r="B17" t="s">
        <v>17</v>
      </c>
      <c r="C17">
        <v>100</v>
      </c>
      <c r="E17" t="s">
        <v>22</v>
      </c>
      <c r="F17">
        <f>25000000*60/EO_Ground_Coverage_Rate</f>
        <v>178515.75857996981</v>
      </c>
    </row>
    <row r="19" spans="2:6" x14ac:dyDescent="0.25">
      <c r="B19" t="s">
        <v>24</v>
      </c>
      <c r="F19" s="1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Sheet1</vt:lpstr>
      <vt:lpstr>CruisingVelocity</vt:lpstr>
      <vt:lpstr>Dc_Human</vt:lpstr>
      <vt:lpstr>Dc_Vehicle</vt:lpstr>
      <vt:lpstr>EO_Ground_Coverage_Rate</vt:lpstr>
      <vt:lpstr>EO_GroundSwath</vt:lpstr>
      <vt:lpstr>EO_N_Human</vt:lpstr>
      <vt:lpstr>EO_N_Vehicle</vt:lpstr>
      <vt:lpstr>EOFOV</vt:lpstr>
      <vt:lpstr>EOGSDh</vt:lpstr>
      <vt:lpstr>EOGSDv</vt:lpstr>
      <vt:lpstr>EOHoriz</vt:lpstr>
      <vt:lpstr>EOVert</vt:lpstr>
      <vt:lpstr>FeetToMeters</vt:lpstr>
      <vt:lpstr>OperatingAltitude</vt:lpstr>
      <vt:lpstr>Prob_Day_Human</vt:lpstr>
      <vt:lpstr>Prob_Day_Vehicle</vt:lpstr>
      <vt:lpstr>T_Scan_5km_Box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2018-08-01T16:43:33Z</dcterms:created>
  <dcterms:modified xsi:type="dcterms:W3CDTF">2018-08-01T19:59:00Z</dcterms:modified>
</cp:coreProperties>
</file>