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uw9\Documents\Thesis_3_30_23\Summer Results\"/>
    </mc:Choice>
  </mc:AlternateContent>
  <xr:revisionPtr revIDLastSave="0" documentId="13_ncr:1_{01EA5E47-418F-4F47-B1FE-422FAD037820}" xr6:coauthVersionLast="47" xr6:coauthVersionMax="47" xr10:uidLastSave="{00000000-0000-0000-0000-000000000000}"/>
  <bookViews>
    <workbookView xWindow="-120" yWindow="-120" windowWidth="29040" windowHeight="15840" activeTab="4" xr2:uid="{29F8C17B-4DA1-8A4B-AFFD-AC04171B366E}"/>
  </bookViews>
  <sheets>
    <sheet name="IBR-Model Values" sheetId="1" r:id="rId1"/>
    <sheet name="DBR-Model Values" sheetId="5" r:id="rId2"/>
    <sheet name="Optimization - Increasing" sheetId="4" r:id="rId3"/>
    <sheet name="Optimization - Decreasing" sheetId="3" r:id="rId4"/>
    <sheet name="Initial Demand Calculations" sheetId="6" r:id="rId5"/>
  </sheets>
  <definedNames>
    <definedName name="solver_adj" localSheetId="3" hidden="1">'Optimization - Decreasing'!$C$23:$F$23</definedName>
    <definedName name="solver_adj" localSheetId="2" hidden="1">'Optimization - Increasing'!$C$23:$F$23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'Optimization - Decreasing'!$A$29</definedName>
    <definedName name="solver_lhs1" localSheetId="2" hidden="1">'Optimization - Increasing'!$A$29</definedName>
    <definedName name="solver_lhs2" localSheetId="3" hidden="1">'Optimization - Decreasing'!$A$30</definedName>
    <definedName name="solver_lhs2" localSheetId="2" hidden="1">'Optimization - Increasing'!$A$30</definedName>
    <definedName name="solver_lhs3" localSheetId="3" hidden="1">'Optimization - Decreasing'!$A$31</definedName>
    <definedName name="solver_lhs3" localSheetId="2" hidden="1">'Optimization - Increasing'!$A$31</definedName>
    <definedName name="solver_lhs4" localSheetId="3" hidden="1">'Optimization - Decreasing'!$B$25</definedName>
    <definedName name="solver_lhs4" localSheetId="2" hidden="1">'Optimization - Increasing'!$B$25</definedName>
    <definedName name="solver_lhs5" localSheetId="3" hidden="1">'Optimization - Decreasing'!$C$23</definedName>
    <definedName name="solver_lhs5" localSheetId="2" hidden="1">'Optimization - Increasing'!$C$23</definedName>
    <definedName name="solver_lhs6" localSheetId="3" hidden="1">'Optimization - Decreasing'!$D$23</definedName>
    <definedName name="solver_lhs6" localSheetId="2" hidden="1">'Optimization - Increasing'!$D$23</definedName>
    <definedName name="solver_lhs7" localSheetId="3" hidden="1">'Optimization - Decreasing'!$E$23</definedName>
    <definedName name="solver_lhs7" localSheetId="2" hidden="1">'Optimization - Increasing'!$E$23</definedName>
    <definedName name="solver_lhs8" localSheetId="3" hidden="1">'Optimization - Decreasing'!$E$23</definedName>
    <definedName name="solver_lhs8" localSheetId="2" hidden="1">'Optimization - Increasing'!$F$23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7</definedName>
    <definedName name="solver_num" localSheetId="2" hidden="1">7</definedName>
    <definedName name="solver_nwt" localSheetId="3" hidden="1">1</definedName>
    <definedName name="solver_nwt" localSheetId="2" hidden="1">1</definedName>
    <definedName name="solver_opt" localSheetId="3" hidden="1">'Optimization - Decreasing'!$H$25</definedName>
    <definedName name="solver_opt" localSheetId="2" hidden="1">'Optimization - Increasing'!$H$25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2</definedName>
    <definedName name="solver_rel1" localSheetId="2" hidden="1">2</definedName>
    <definedName name="solver_rel2" localSheetId="3" hidden="1">2</definedName>
    <definedName name="solver_rel2" localSheetId="2" hidden="1">2</definedName>
    <definedName name="solver_rel3" localSheetId="3" hidden="1">2</definedName>
    <definedName name="solver_rel3" localSheetId="2" hidden="1">2</definedName>
    <definedName name="solver_rel4" localSheetId="3" hidden="1">2</definedName>
    <definedName name="solver_rel4" localSheetId="2" hidden="1">2</definedName>
    <definedName name="solver_rel5" localSheetId="3" hidden="1">3</definedName>
    <definedName name="solver_rel5" localSheetId="2" hidden="1">1</definedName>
    <definedName name="solver_rel6" localSheetId="3" hidden="1">3</definedName>
    <definedName name="solver_rel6" localSheetId="2" hidden="1">1</definedName>
    <definedName name="solver_rel7" localSheetId="3" hidden="1">3</definedName>
    <definedName name="solver_rel7" localSheetId="2" hidden="1">1</definedName>
    <definedName name="solver_rel8" localSheetId="3" hidden="1">3</definedName>
    <definedName name="solver_rel8" localSheetId="2" hidden="1">1</definedName>
    <definedName name="solver_rhs1" localSheetId="3" hidden="1">'Optimization - Decreasing'!$C$23-'Optimization - Decreasing'!$D$23</definedName>
    <definedName name="solver_rhs1" localSheetId="2" hidden="1">'Optimization - Increasing'!$D$23-'Optimization - Increasing'!$C$23</definedName>
    <definedName name="solver_rhs2" localSheetId="3" hidden="1">'Optimization - Decreasing'!$D$23-'Optimization - Decreasing'!$E$23</definedName>
    <definedName name="solver_rhs2" localSheetId="2" hidden="1">'Optimization - Increasing'!$E$23-'Optimization - Increasing'!$D$23</definedName>
    <definedName name="solver_rhs3" localSheetId="3" hidden="1">'Optimization - Decreasing'!$E$23-'Optimization - Decreasing'!$F$23</definedName>
    <definedName name="solver_rhs3" localSheetId="2" hidden="1">'Optimization - Increasing'!$F$23-'Optimization - Increasing'!$E$23</definedName>
    <definedName name="solver_rhs4" localSheetId="3" hidden="1">0.125053148879542</definedName>
    <definedName name="solver_rhs4" localSheetId="2" hidden="1">0.125053148879542</definedName>
    <definedName name="solver_rhs5" localSheetId="3" hidden="1">'Optimization - Decreasing'!$D$23+0.01</definedName>
    <definedName name="solver_rhs5" localSheetId="2" hidden="1">'Optimization - Increasing'!$D$23+0.01</definedName>
    <definedName name="solver_rhs6" localSheetId="3" hidden="1">'Optimization - Decreasing'!$E$23+0.01</definedName>
    <definedName name="solver_rhs6" localSheetId="2" hidden="1">'Optimization - Increasing'!$E$23+0.01</definedName>
    <definedName name="solver_rhs7" localSheetId="3" hidden="1">'Optimization - Decreasing'!$F$23+0.01</definedName>
    <definedName name="solver_rhs7" localSheetId="2" hidden="1">'Optimization - Increasing'!$F$23+0.01</definedName>
    <definedName name="solver_rhs8" localSheetId="3" hidden="1">'Optimization - Decreasing'!$F$23+0.01</definedName>
    <definedName name="solver_rhs8" localSheetId="2" hidden="1">16.83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6" l="1"/>
  <c r="E5" i="6"/>
  <c r="F5" i="6"/>
  <c r="G5" i="6"/>
  <c r="H5" i="6"/>
  <c r="I5" i="6"/>
  <c r="J5" i="6"/>
  <c r="K5" i="6"/>
  <c r="L5" i="6"/>
  <c r="M5" i="6"/>
  <c r="N5" i="6"/>
  <c r="O5" i="6"/>
  <c r="D6" i="6"/>
  <c r="E6" i="6"/>
  <c r="F6" i="6"/>
  <c r="G6" i="6"/>
  <c r="H6" i="6"/>
  <c r="I6" i="6"/>
  <c r="J6" i="6"/>
  <c r="K6" i="6"/>
  <c r="L6" i="6"/>
  <c r="M6" i="6"/>
  <c r="N6" i="6"/>
  <c r="O6" i="6"/>
  <c r="D7" i="6"/>
  <c r="E7" i="6"/>
  <c r="F7" i="6"/>
  <c r="G7" i="6"/>
  <c r="H7" i="6"/>
  <c r="I7" i="6"/>
  <c r="J7" i="6"/>
  <c r="K7" i="6"/>
  <c r="L7" i="6"/>
  <c r="M7" i="6"/>
  <c r="N7" i="6"/>
  <c r="O7" i="6"/>
  <c r="D8" i="6"/>
  <c r="E8" i="6"/>
  <c r="F8" i="6"/>
  <c r="G8" i="6"/>
  <c r="H8" i="6"/>
  <c r="I8" i="6"/>
  <c r="J8" i="6"/>
  <c r="K8" i="6"/>
  <c r="L8" i="6"/>
  <c r="M8" i="6"/>
  <c r="N8" i="6"/>
  <c r="O8" i="6"/>
  <c r="D9" i="6"/>
  <c r="E9" i="6"/>
  <c r="F9" i="6"/>
  <c r="G9" i="6"/>
  <c r="H9" i="6"/>
  <c r="I9" i="6"/>
  <c r="J9" i="6"/>
  <c r="K9" i="6"/>
  <c r="L9" i="6"/>
  <c r="M9" i="6"/>
  <c r="N9" i="6"/>
  <c r="O9" i="6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4" i="6"/>
  <c r="E14" i="6"/>
  <c r="F14" i="6"/>
  <c r="G14" i="6"/>
  <c r="H14" i="6"/>
  <c r="I14" i="6"/>
  <c r="J14" i="6"/>
  <c r="K14" i="6"/>
  <c r="L14" i="6"/>
  <c r="M14" i="6"/>
  <c r="N14" i="6"/>
  <c r="O14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B3" i="5"/>
  <c r="B4" i="3" s="1"/>
  <c r="C3" i="5"/>
  <c r="C4" i="3" s="1"/>
  <c r="D3" i="5"/>
  <c r="D4" i="3" s="1"/>
  <c r="E3" i="5"/>
  <c r="F3" i="5"/>
  <c r="G3" i="5"/>
  <c r="G4" i="3" s="1"/>
  <c r="H3" i="5"/>
  <c r="H4" i="3" s="1"/>
  <c r="I3" i="5"/>
  <c r="I4" i="3" s="1"/>
  <c r="J3" i="5"/>
  <c r="J4" i="3" s="1"/>
  <c r="K3" i="5"/>
  <c r="K4" i="3" s="1"/>
  <c r="L3" i="5"/>
  <c r="L4" i="3" s="1"/>
  <c r="M3" i="5"/>
  <c r="B4" i="5"/>
  <c r="C4" i="5"/>
  <c r="C5" i="3" s="1"/>
  <c r="D4" i="5"/>
  <c r="D5" i="3" s="1"/>
  <c r="E4" i="5"/>
  <c r="E5" i="3" s="1"/>
  <c r="F4" i="5"/>
  <c r="G4" i="5"/>
  <c r="G5" i="3" s="1"/>
  <c r="H4" i="5"/>
  <c r="H5" i="3" s="1"/>
  <c r="I4" i="5"/>
  <c r="J4" i="5"/>
  <c r="K4" i="5"/>
  <c r="K5" i="3" s="1"/>
  <c r="L4" i="5"/>
  <c r="L5" i="3" s="1"/>
  <c r="M4" i="5"/>
  <c r="M5" i="3" s="1"/>
  <c r="B5" i="5"/>
  <c r="B6" i="3" s="1"/>
  <c r="C5" i="5"/>
  <c r="D5" i="5"/>
  <c r="D6" i="3" s="1"/>
  <c r="E5" i="5"/>
  <c r="F5" i="5"/>
  <c r="G5" i="5"/>
  <c r="G6" i="3" s="1"/>
  <c r="H5" i="5"/>
  <c r="H6" i="3" s="1"/>
  <c r="I5" i="5"/>
  <c r="I6" i="3" s="1"/>
  <c r="J5" i="5"/>
  <c r="K5" i="5"/>
  <c r="K6" i="3" s="1"/>
  <c r="L5" i="5"/>
  <c r="L6" i="3" s="1"/>
  <c r="M5" i="5"/>
  <c r="B6" i="5"/>
  <c r="C6" i="5"/>
  <c r="C7" i="3" s="1"/>
  <c r="D6" i="5"/>
  <c r="D7" i="3" s="1"/>
  <c r="E6" i="5"/>
  <c r="E7" i="3" s="1"/>
  <c r="F6" i="5"/>
  <c r="G6" i="5"/>
  <c r="G7" i="3" s="1"/>
  <c r="H6" i="5"/>
  <c r="H7" i="3" s="1"/>
  <c r="I6" i="5"/>
  <c r="J6" i="5"/>
  <c r="J7" i="3" s="1"/>
  <c r="K6" i="5"/>
  <c r="K7" i="3" s="1"/>
  <c r="L6" i="5"/>
  <c r="L7" i="3" s="1"/>
  <c r="M6" i="5"/>
  <c r="M7" i="3" s="1"/>
  <c r="B7" i="5"/>
  <c r="B8" i="3" s="1"/>
  <c r="C7" i="5"/>
  <c r="C8" i="3" s="1"/>
  <c r="D7" i="5"/>
  <c r="D8" i="3" s="1"/>
  <c r="E7" i="5"/>
  <c r="F7" i="5"/>
  <c r="G7" i="5"/>
  <c r="G8" i="3" s="1"/>
  <c r="H7" i="5"/>
  <c r="H8" i="3" s="1"/>
  <c r="I7" i="5"/>
  <c r="I8" i="3" s="1"/>
  <c r="J7" i="5"/>
  <c r="K7" i="5"/>
  <c r="K8" i="3" s="1"/>
  <c r="L7" i="5"/>
  <c r="L8" i="3" s="1"/>
  <c r="M7" i="5"/>
  <c r="B8" i="5"/>
  <c r="C8" i="5"/>
  <c r="C9" i="3" s="1"/>
  <c r="D8" i="5"/>
  <c r="D9" i="3" s="1"/>
  <c r="E8" i="5"/>
  <c r="E9" i="3" s="1"/>
  <c r="F8" i="5"/>
  <c r="G8" i="5"/>
  <c r="G9" i="3" s="1"/>
  <c r="H8" i="5"/>
  <c r="H9" i="3" s="1"/>
  <c r="I8" i="5"/>
  <c r="J8" i="5"/>
  <c r="K8" i="5"/>
  <c r="K9" i="3" s="1"/>
  <c r="L8" i="5"/>
  <c r="L9" i="3" s="1"/>
  <c r="M8" i="5"/>
  <c r="M9" i="3" s="1"/>
  <c r="B9" i="5"/>
  <c r="B10" i="3" s="1"/>
  <c r="C9" i="5"/>
  <c r="C10" i="3" s="1"/>
  <c r="D9" i="5"/>
  <c r="D10" i="3" s="1"/>
  <c r="E9" i="5"/>
  <c r="F9" i="5"/>
  <c r="G9" i="5"/>
  <c r="G10" i="3" s="1"/>
  <c r="H9" i="5"/>
  <c r="H10" i="3" s="1"/>
  <c r="I9" i="5"/>
  <c r="I10" i="3" s="1"/>
  <c r="J9" i="5"/>
  <c r="K9" i="5"/>
  <c r="K10" i="3" s="1"/>
  <c r="L9" i="5"/>
  <c r="L10" i="3" s="1"/>
  <c r="M9" i="5"/>
  <c r="B10" i="5"/>
  <c r="C10" i="5"/>
  <c r="C11" i="3" s="1"/>
  <c r="D10" i="5"/>
  <c r="D11" i="3" s="1"/>
  <c r="E10" i="5"/>
  <c r="E11" i="3" s="1"/>
  <c r="F10" i="5"/>
  <c r="G10" i="5"/>
  <c r="G11" i="3" s="1"/>
  <c r="H10" i="5"/>
  <c r="H11" i="3" s="1"/>
  <c r="I10" i="5"/>
  <c r="J10" i="5"/>
  <c r="K10" i="5"/>
  <c r="K11" i="3" s="1"/>
  <c r="L10" i="5"/>
  <c r="L11" i="3" s="1"/>
  <c r="M10" i="5"/>
  <c r="M11" i="3" s="1"/>
  <c r="B11" i="5"/>
  <c r="B12" i="3" s="1"/>
  <c r="C11" i="5"/>
  <c r="C12" i="3" s="1"/>
  <c r="D11" i="5"/>
  <c r="D12" i="3" s="1"/>
  <c r="E11" i="5"/>
  <c r="F11" i="5"/>
  <c r="G11" i="5"/>
  <c r="G12" i="3" s="1"/>
  <c r="H11" i="5"/>
  <c r="H12" i="3" s="1"/>
  <c r="I11" i="5"/>
  <c r="I12" i="3" s="1"/>
  <c r="J11" i="5"/>
  <c r="K11" i="5"/>
  <c r="K12" i="3" s="1"/>
  <c r="L11" i="5"/>
  <c r="L12" i="3" s="1"/>
  <c r="M11" i="5"/>
  <c r="B12" i="5"/>
  <c r="C12" i="5"/>
  <c r="C13" i="3" s="1"/>
  <c r="D12" i="5"/>
  <c r="D13" i="3" s="1"/>
  <c r="E12" i="5"/>
  <c r="E13" i="3" s="1"/>
  <c r="F12" i="5"/>
  <c r="G12" i="5"/>
  <c r="G13" i="3" s="1"/>
  <c r="H12" i="5"/>
  <c r="H13" i="3" s="1"/>
  <c r="I12" i="5"/>
  <c r="J12" i="5"/>
  <c r="K12" i="5"/>
  <c r="K13" i="3" s="1"/>
  <c r="L12" i="5"/>
  <c r="L13" i="3" s="1"/>
  <c r="M12" i="5"/>
  <c r="M13" i="3" s="1"/>
  <c r="B13" i="5"/>
  <c r="C13" i="5"/>
  <c r="C14" i="3" s="1"/>
  <c r="D13" i="5"/>
  <c r="D14" i="3" s="1"/>
  <c r="E13" i="5"/>
  <c r="F13" i="5"/>
  <c r="G13" i="5"/>
  <c r="G14" i="3" s="1"/>
  <c r="H13" i="5"/>
  <c r="H14" i="3" s="1"/>
  <c r="I13" i="5"/>
  <c r="I14" i="3" s="1"/>
  <c r="J13" i="5"/>
  <c r="K13" i="5"/>
  <c r="K14" i="3" s="1"/>
  <c r="L13" i="5"/>
  <c r="L14" i="3" s="1"/>
  <c r="M13" i="5"/>
  <c r="B14" i="5"/>
  <c r="C14" i="5"/>
  <c r="C15" i="3" s="1"/>
  <c r="D14" i="5"/>
  <c r="D15" i="3" s="1"/>
  <c r="E14" i="5"/>
  <c r="E15" i="3" s="1"/>
  <c r="F14" i="5"/>
  <c r="F15" i="3" s="1"/>
  <c r="G14" i="5"/>
  <c r="G15" i="3" s="1"/>
  <c r="H14" i="5"/>
  <c r="H15" i="3" s="1"/>
  <c r="I14" i="5"/>
  <c r="J14" i="5"/>
  <c r="K14" i="5"/>
  <c r="K15" i="3" s="1"/>
  <c r="L14" i="5"/>
  <c r="L15" i="3" s="1"/>
  <c r="M14" i="5"/>
  <c r="M15" i="3" s="1"/>
  <c r="B15" i="5"/>
  <c r="C15" i="5"/>
  <c r="C16" i="3" s="1"/>
  <c r="D15" i="5"/>
  <c r="D16" i="3" s="1"/>
  <c r="E15" i="5"/>
  <c r="F15" i="5"/>
  <c r="G15" i="5"/>
  <c r="G16" i="3" s="1"/>
  <c r="H15" i="5"/>
  <c r="H16" i="3" s="1"/>
  <c r="I15" i="5"/>
  <c r="I16" i="3" s="1"/>
  <c r="J15" i="5"/>
  <c r="K15" i="5"/>
  <c r="K16" i="3" s="1"/>
  <c r="L15" i="5"/>
  <c r="L16" i="3" s="1"/>
  <c r="M15" i="5"/>
  <c r="B16" i="5"/>
  <c r="C16" i="5"/>
  <c r="C17" i="3" s="1"/>
  <c r="D16" i="5"/>
  <c r="D17" i="3" s="1"/>
  <c r="E16" i="5"/>
  <c r="E17" i="3" s="1"/>
  <c r="F16" i="5"/>
  <c r="G16" i="5"/>
  <c r="G17" i="3" s="1"/>
  <c r="H16" i="5"/>
  <c r="H17" i="3" s="1"/>
  <c r="I16" i="5"/>
  <c r="J16" i="5"/>
  <c r="K16" i="5"/>
  <c r="K17" i="3" s="1"/>
  <c r="L16" i="5"/>
  <c r="L17" i="3" s="1"/>
  <c r="M16" i="5"/>
  <c r="M17" i="3" s="1"/>
  <c r="B17" i="5"/>
  <c r="B18" i="3" s="1"/>
  <c r="C17" i="5"/>
  <c r="C18" i="3" s="1"/>
  <c r="D17" i="5"/>
  <c r="D18" i="3" s="1"/>
  <c r="E17" i="5"/>
  <c r="F17" i="5"/>
  <c r="G17" i="5"/>
  <c r="G18" i="3" s="1"/>
  <c r="H17" i="5"/>
  <c r="H18" i="3" s="1"/>
  <c r="I17" i="5"/>
  <c r="I18" i="3" s="1"/>
  <c r="J17" i="5"/>
  <c r="J18" i="3" s="1"/>
  <c r="K17" i="5"/>
  <c r="K18" i="3" s="1"/>
  <c r="L17" i="5"/>
  <c r="L18" i="3" s="1"/>
  <c r="M17" i="5"/>
  <c r="C2" i="5"/>
  <c r="C3" i="3" s="1"/>
  <c r="D2" i="5"/>
  <c r="D3" i="3" s="1"/>
  <c r="E2" i="5"/>
  <c r="E3" i="3" s="1"/>
  <c r="F2" i="5"/>
  <c r="F3" i="3" s="1"/>
  <c r="G2" i="5"/>
  <c r="H2" i="5"/>
  <c r="H3" i="3" s="1"/>
  <c r="I2" i="5"/>
  <c r="I3" i="3" s="1"/>
  <c r="J2" i="5"/>
  <c r="J3" i="3" s="1"/>
  <c r="K2" i="5"/>
  <c r="K3" i="3" s="1"/>
  <c r="L2" i="5"/>
  <c r="L3" i="3" s="1"/>
  <c r="M2" i="5"/>
  <c r="M3" i="3" s="1"/>
  <c r="B2" i="5"/>
  <c r="B3" i="3" s="1"/>
  <c r="C6" i="3"/>
  <c r="E18" i="3"/>
  <c r="F18" i="3"/>
  <c r="M18" i="3"/>
  <c r="E4" i="3"/>
  <c r="F4" i="3"/>
  <c r="M4" i="3"/>
  <c r="B5" i="3"/>
  <c r="F5" i="3"/>
  <c r="I5" i="3"/>
  <c r="J5" i="3"/>
  <c r="E6" i="3"/>
  <c r="F6" i="3"/>
  <c r="J6" i="3"/>
  <c r="M6" i="3"/>
  <c r="B7" i="3"/>
  <c r="F7" i="3"/>
  <c r="I7" i="3"/>
  <c r="E8" i="3"/>
  <c r="F8" i="3"/>
  <c r="J8" i="3"/>
  <c r="M8" i="3"/>
  <c r="B9" i="3"/>
  <c r="F9" i="3"/>
  <c r="I9" i="3"/>
  <c r="J9" i="3"/>
  <c r="E10" i="3"/>
  <c r="F10" i="3"/>
  <c r="J10" i="3"/>
  <c r="M10" i="3"/>
  <c r="B11" i="3"/>
  <c r="F11" i="3"/>
  <c r="I11" i="3"/>
  <c r="J11" i="3"/>
  <c r="E12" i="3"/>
  <c r="F12" i="3"/>
  <c r="J12" i="3"/>
  <c r="M12" i="3"/>
  <c r="B13" i="3"/>
  <c r="F13" i="3"/>
  <c r="I13" i="3"/>
  <c r="J13" i="3"/>
  <c r="B14" i="3"/>
  <c r="E14" i="3"/>
  <c r="F14" i="3"/>
  <c r="J14" i="3"/>
  <c r="M14" i="3"/>
  <c r="B15" i="3"/>
  <c r="I15" i="3"/>
  <c r="J15" i="3"/>
  <c r="B16" i="3"/>
  <c r="E16" i="3"/>
  <c r="F16" i="3"/>
  <c r="J16" i="3"/>
  <c r="M16" i="3"/>
  <c r="B17" i="3"/>
  <c r="F17" i="3"/>
  <c r="I17" i="3"/>
  <c r="J17" i="3"/>
  <c r="G3" i="3"/>
  <c r="H25" i="4"/>
  <c r="H17" i="4"/>
  <c r="D3" i="4"/>
  <c r="A31" i="4" l="1"/>
  <c r="A30" i="4"/>
  <c r="A29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M17" i="4"/>
  <c r="L17" i="4"/>
  <c r="K17" i="4"/>
  <c r="J17" i="4"/>
  <c r="I17" i="4"/>
  <c r="G17" i="4"/>
  <c r="F17" i="4"/>
  <c r="E17" i="4"/>
  <c r="D17" i="4"/>
  <c r="C17" i="4"/>
  <c r="B17" i="4"/>
  <c r="A17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M9" i="4"/>
  <c r="L9" i="4"/>
  <c r="K9" i="4"/>
  <c r="J9" i="4"/>
  <c r="I9" i="4"/>
  <c r="H9" i="4"/>
  <c r="G9" i="4"/>
  <c r="F9" i="4"/>
  <c r="E9" i="4"/>
  <c r="D9" i="4"/>
  <c r="C9" i="4"/>
  <c r="B9" i="4"/>
  <c r="A9" i="4"/>
  <c r="M8" i="4"/>
  <c r="L8" i="4"/>
  <c r="K8" i="4"/>
  <c r="J8" i="4"/>
  <c r="I8" i="4"/>
  <c r="H8" i="4"/>
  <c r="G8" i="4"/>
  <c r="F8" i="4"/>
  <c r="E8" i="4"/>
  <c r="D8" i="4"/>
  <c r="C8" i="4"/>
  <c r="B8" i="4"/>
  <c r="A8" i="4"/>
  <c r="M7" i="4"/>
  <c r="L7" i="4"/>
  <c r="K7" i="4"/>
  <c r="J7" i="4"/>
  <c r="I7" i="4"/>
  <c r="H7" i="4"/>
  <c r="G7" i="4"/>
  <c r="F7" i="4"/>
  <c r="E7" i="4"/>
  <c r="D7" i="4"/>
  <c r="C7" i="4"/>
  <c r="B7" i="4"/>
  <c r="A7" i="4"/>
  <c r="M6" i="4"/>
  <c r="L6" i="4"/>
  <c r="K6" i="4"/>
  <c r="J6" i="4"/>
  <c r="I6" i="4"/>
  <c r="H6" i="4"/>
  <c r="G6" i="4"/>
  <c r="F6" i="4"/>
  <c r="E6" i="4"/>
  <c r="D6" i="4"/>
  <c r="C6" i="4"/>
  <c r="B6" i="4"/>
  <c r="A6" i="4"/>
  <c r="M5" i="4"/>
  <c r="L5" i="4"/>
  <c r="K5" i="4"/>
  <c r="J5" i="4"/>
  <c r="I5" i="4"/>
  <c r="H5" i="4"/>
  <c r="G5" i="4"/>
  <c r="F5" i="4"/>
  <c r="E5" i="4"/>
  <c r="D5" i="4"/>
  <c r="C5" i="4"/>
  <c r="B5" i="4"/>
  <c r="A5" i="4"/>
  <c r="M4" i="4"/>
  <c r="L4" i="4"/>
  <c r="K4" i="4"/>
  <c r="J4" i="4"/>
  <c r="I4" i="4"/>
  <c r="H4" i="4"/>
  <c r="G4" i="4"/>
  <c r="F4" i="4"/>
  <c r="E4" i="4"/>
  <c r="D4" i="4"/>
  <c r="C4" i="4"/>
  <c r="B4" i="4"/>
  <c r="A4" i="4"/>
  <c r="M3" i="4"/>
  <c r="L3" i="4"/>
  <c r="K3" i="4"/>
  <c r="J3" i="4"/>
  <c r="I3" i="4"/>
  <c r="H3" i="4"/>
  <c r="G3" i="4"/>
  <c r="F3" i="4"/>
  <c r="E3" i="4"/>
  <c r="C3" i="4"/>
  <c r="B3" i="4"/>
  <c r="A3" i="4"/>
  <c r="A31" i="3"/>
  <c r="A30" i="3"/>
  <c r="A29" i="3"/>
  <c r="B20" i="3"/>
  <c r="B19" i="3"/>
  <c r="A18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3" i="3"/>
  <c r="N15" i="4" l="1"/>
  <c r="N8" i="4"/>
  <c r="N10" i="4"/>
  <c r="N18" i="4"/>
  <c r="N13" i="4"/>
  <c r="N6" i="4"/>
  <c r="N12" i="4"/>
  <c r="N14" i="4"/>
  <c r="N7" i="4"/>
  <c r="N4" i="4"/>
  <c r="N3" i="4"/>
  <c r="N11" i="4"/>
  <c r="N16" i="4"/>
  <c r="N5" i="4"/>
  <c r="N9" i="4"/>
  <c r="N17" i="4"/>
  <c r="B19" i="4"/>
  <c r="B20" i="4" s="1"/>
  <c r="N17" i="3"/>
  <c r="N9" i="3"/>
  <c r="N14" i="3"/>
  <c r="N12" i="3"/>
  <c r="N10" i="3"/>
  <c r="N8" i="3"/>
  <c r="N6" i="3"/>
  <c r="N4" i="3"/>
  <c r="N16" i="3"/>
  <c r="N5" i="3"/>
  <c r="N18" i="3"/>
  <c r="N3" i="3"/>
  <c r="N15" i="3"/>
  <c r="N13" i="3"/>
  <c r="N11" i="3"/>
  <c r="N7" i="3"/>
  <c r="B26" i="4" l="1"/>
  <c r="B26" i="3"/>
  <c r="B25" i="3" l="1"/>
  <c r="H25" i="3"/>
  <c r="B25" i="4"/>
</calcChain>
</file>

<file path=xl/sharedStrings.xml><?xml version="1.0" encoding="utf-8"?>
<sst xmlns="http://schemas.openxmlformats.org/spreadsheetml/2006/main" count="108" uniqueCount="31">
  <si>
    <t>Jan</t>
  </si>
  <si>
    <t>Feb</t>
  </si>
  <si>
    <t>March</t>
  </si>
  <si>
    <t>Apr</t>
  </si>
  <si>
    <t>May</t>
  </si>
  <si>
    <t>Jun</t>
  </si>
  <si>
    <t>Jul</t>
  </si>
  <si>
    <t>Aug</t>
  </si>
  <si>
    <t>Sept</t>
  </si>
  <si>
    <t>Oct</t>
  </si>
  <si>
    <t>HH Count</t>
  </si>
  <si>
    <t>Nov</t>
  </si>
  <si>
    <t>Dec</t>
  </si>
  <si>
    <t>Bills</t>
  </si>
  <si>
    <t>r0</t>
  </si>
  <si>
    <t>r1</t>
  </si>
  <si>
    <t>r2</t>
  </si>
  <si>
    <t>r3</t>
  </si>
  <si>
    <t>r4</t>
  </si>
  <si>
    <t>perc fixed</t>
  </si>
  <si>
    <t>revenue</t>
  </si>
  <si>
    <t>CUM SUM</t>
  </si>
  <si>
    <t>obj</t>
  </si>
  <si>
    <t>total households</t>
  </si>
  <si>
    <t>total bills</t>
  </si>
  <si>
    <t>differences</t>
  </si>
  <si>
    <t>Percent Adjustment</t>
  </si>
  <si>
    <t>HH Income</t>
  </si>
  <si>
    <t>HH Size</t>
  </si>
  <si>
    <t>Baseline per month</t>
  </si>
  <si>
    <t xml:space="preserve">YED: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</si>
</sst>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8542-58C7-C44E-BBC6-343BD0674E8E}">
  <dimension ref="A1:M17"/>
  <sheetViews>
    <sheetView workbookViewId="0">
      <selection activeCell="C19" sqref="C19"/>
    </sheetView>
  </sheetViews>
  <sheetFormatPr defaultColWidth="11.25" defaultRowHeight="15.75" x14ac:dyDescent="0.25"/>
  <sheetData>
    <row r="1" spans="1:13" ht="16.5" thickBot="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</row>
    <row r="2" spans="1:13" x14ac:dyDescent="0.25">
      <c r="A2" s="1">
        <v>2364.9998372</v>
      </c>
      <c r="B2" s="2">
        <v>3.2961294575734175</v>
      </c>
      <c r="C2" s="3">
        <v>3.2213553163343458</v>
      </c>
      <c r="D2" s="3">
        <v>3.1132058919387138</v>
      </c>
      <c r="E2" s="3">
        <v>3.4527296846715214</v>
      </c>
      <c r="F2" s="3">
        <v>3.9692514052984422</v>
      </c>
      <c r="G2" s="3">
        <v>4.2487497948450432</v>
      </c>
      <c r="H2" s="3">
        <v>4.3698659088847904</v>
      </c>
      <c r="I2" s="3">
        <v>4.1820188354215082</v>
      </c>
      <c r="J2" s="3">
        <v>4.181341308459257</v>
      </c>
      <c r="K2" s="3">
        <v>3.9642647197145418</v>
      </c>
      <c r="L2" s="3">
        <v>3.4328461200912397</v>
      </c>
      <c r="M2" s="4">
        <v>3.1889886987196583</v>
      </c>
    </row>
    <row r="3" spans="1:13" x14ac:dyDescent="0.25">
      <c r="A3" s="1">
        <v>1648.0001076000001</v>
      </c>
      <c r="B3" s="5">
        <v>3.3514251485604025</v>
      </c>
      <c r="C3">
        <v>3.2753966003385369</v>
      </c>
      <c r="D3">
        <v>3.165432867000014</v>
      </c>
      <c r="E3">
        <v>3.5106524926687963</v>
      </c>
      <c r="F3">
        <v>4.0358393539764714</v>
      </c>
      <c r="G3">
        <v>4.320026593514755</v>
      </c>
      <c r="H3">
        <v>4.4431745449873734</v>
      </c>
      <c r="I3">
        <v>4.2521761590951543</v>
      </c>
      <c r="J3">
        <v>4.2514872659769241</v>
      </c>
      <c r="K3">
        <v>4.0307690120226836</v>
      </c>
      <c r="L3">
        <v>3.4904353624756035</v>
      </c>
      <c r="M3" s="6">
        <v>3.2424870020827816</v>
      </c>
    </row>
    <row r="4" spans="1:13" x14ac:dyDescent="0.25">
      <c r="A4" s="1">
        <v>1456.0001147999999</v>
      </c>
      <c r="B4" s="5">
        <v>3.9890968064786509</v>
      </c>
      <c r="C4">
        <v>3.8986023972440216</v>
      </c>
      <c r="D4">
        <v>3.7677159957746071</v>
      </c>
      <c r="E4">
        <v>4.1786201470669697</v>
      </c>
      <c r="F4">
        <v>4.8037336848545902</v>
      </c>
      <c r="G4">
        <v>5.1419928908437527</v>
      </c>
      <c r="H4">
        <v>5.2885720558759237</v>
      </c>
      <c r="I4">
        <v>5.0612326353513444</v>
      </c>
      <c r="J4">
        <v>5.0604126673627654</v>
      </c>
      <c r="K4">
        <v>4.797698614996535</v>
      </c>
      <c r="L4">
        <v>4.1545563276722648</v>
      </c>
      <c r="M4" s="6">
        <v>3.8594311290565413</v>
      </c>
    </row>
    <row r="5" spans="1:13" x14ac:dyDescent="0.25">
      <c r="A5" s="1">
        <v>1284.9999624</v>
      </c>
      <c r="B5" s="5">
        <v>4.3604322960413242</v>
      </c>
      <c r="C5">
        <v>4.2615139784920988</v>
      </c>
      <c r="D5">
        <v>4.118443674669698</v>
      </c>
      <c r="E5">
        <v>4.5675979115292193</v>
      </c>
      <c r="F5">
        <v>5.2509017748084705</v>
      </c>
      <c r="G5">
        <v>5.6206487219953569</v>
      </c>
      <c r="H5">
        <v>5.780872591241903</v>
      </c>
      <c r="I5">
        <v>5.5323706872999541</v>
      </c>
      <c r="J5">
        <v>5.5314743904506738</v>
      </c>
      <c r="K5">
        <v>5.2443049147184375</v>
      </c>
      <c r="L5">
        <v>4.5412940486887976</v>
      </c>
      <c r="M5" s="6">
        <v>4.2186963505508093</v>
      </c>
    </row>
    <row r="6" spans="1:13" x14ac:dyDescent="0.25">
      <c r="A6" s="1">
        <v>1424.0001159999999</v>
      </c>
      <c r="B6" s="5">
        <v>4.6246216291102442</v>
      </c>
      <c r="C6">
        <v>4.519710060762157</v>
      </c>
      <c r="D6">
        <v>4.3679714310530962</v>
      </c>
      <c r="E6">
        <v>4.8443389693067758</v>
      </c>
      <c r="F6">
        <v>5.5690427626083441</v>
      </c>
      <c r="G6">
        <v>5.9611918921362461</v>
      </c>
      <c r="H6">
        <v>6.1311233853714517</v>
      </c>
      <c r="I6">
        <v>5.8675652787845518</v>
      </c>
      <c r="J6">
        <v>5.8666146772125369</v>
      </c>
      <c r="K6">
        <v>5.5620462127744501</v>
      </c>
      <c r="L6">
        <v>4.8164414112753402</v>
      </c>
      <c r="M6" s="6">
        <v>4.4742982036707746</v>
      </c>
    </row>
    <row r="7" spans="1:13" x14ac:dyDescent="0.25">
      <c r="A7" s="1">
        <v>1027.0000356</v>
      </c>
      <c r="B7" s="5">
        <v>4.8755734905837294</v>
      </c>
      <c r="C7">
        <v>4.7649689692811066</v>
      </c>
      <c r="D7">
        <v>4.6049963488508947</v>
      </c>
      <c r="E7">
        <v>5.1072136387291858</v>
      </c>
      <c r="F7">
        <v>5.8712429770226189</v>
      </c>
      <c r="G7">
        <v>6.2846718050691575</v>
      </c>
      <c r="H7">
        <v>6.4638245120533773</v>
      </c>
      <c r="I7">
        <v>6.1859646089609894</v>
      </c>
      <c r="J7">
        <v>6.184962423658857</v>
      </c>
      <c r="K7">
        <v>5.8638667643004885</v>
      </c>
      <c r="L7">
        <v>5.0778022392032396</v>
      </c>
      <c r="M7" s="6">
        <v>4.7170928694939933</v>
      </c>
    </row>
    <row r="8" spans="1:13" x14ac:dyDescent="0.25">
      <c r="A8" s="1">
        <v>1018.0001524</v>
      </c>
      <c r="B8" s="5">
        <v>5.1203246090080716</v>
      </c>
      <c r="C8">
        <v>5.0041678013243924</v>
      </c>
      <c r="D8">
        <v>4.8361646429803979</v>
      </c>
      <c r="E8">
        <v>5.3635929656996755</v>
      </c>
      <c r="F8">
        <v>6.1659761582458392</v>
      </c>
      <c r="G8">
        <v>6.6001588869870726</v>
      </c>
      <c r="H8">
        <v>6.7883049617233775</v>
      </c>
      <c r="I8">
        <v>6.4964966437053437</v>
      </c>
      <c r="J8">
        <v>6.4954441492500328</v>
      </c>
      <c r="K8">
        <v>6.1582296636856935</v>
      </c>
      <c r="L8">
        <v>5.3327051300288746</v>
      </c>
      <c r="M8" s="6">
        <v>4.9538883475541375</v>
      </c>
    </row>
    <row r="9" spans="1:13" x14ac:dyDescent="0.25">
      <c r="A9" s="1">
        <v>1077.0001396</v>
      </c>
      <c r="B9" s="5">
        <v>5.300490838824067</v>
      </c>
      <c r="C9">
        <v>5.1802468812610591</v>
      </c>
      <c r="D9">
        <v>5.0063322821496641</v>
      </c>
      <c r="E9">
        <v>5.5523189541258082</v>
      </c>
      <c r="F9">
        <v>6.3829351915876096</v>
      </c>
      <c r="G9">
        <v>6.8323952848050924</v>
      </c>
      <c r="H9">
        <v>7.0271615587530416</v>
      </c>
      <c r="I9">
        <v>6.7250855314585767</v>
      </c>
      <c r="J9">
        <v>6.7239960034219228</v>
      </c>
      <c r="K9">
        <v>6.3749161251056101</v>
      </c>
      <c r="L9">
        <v>5.5203442840597443</v>
      </c>
      <c r="M9" s="6">
        <v>5.1281982701981095</v>
      </c>
    </row>
    <row r="10" spans="1:13" x14ac:dyDescent="0.25">
      <c r="A10" s="1">
        <v>873.99998840000001</v>
      </c>
      <c r="B10" s="5">
        <v>5.2732314076370592</v>
      </c>
      <c r="C10">
        <v>5.1536058422166864</v>
      </c>
      <c r="D10">
        <v>4.9805856533006967</v>
      </c>
      <c r="E10">
        <v>5.5237644181289332</v>
      </c>
      <c r="F10">
        <v>6.3501089519209426</v>
      </c>
      <c r="G10">
        <v>6.797257556098085</v>
      </c>
      <c r="H10">
        <v>6.9910221835940956</v>
      </c>
      <c r="I10">
        <v>6.6904996767055085</v>
      </c>
      <c r="J10">
        <v>6.6894157519073918</v>
      </c>
      <c r="K10">
        <v>6.3421311259952589</v>
      </c>
      <c r="L10">
        <v>5.4919541877996583</v>
      </c>
      <c r="M10" s="6">
        <v>5.1018249074076527</v>
      </c>
    </row>
    <row r="11" spans="1:13" x14ac:dyDescent="0.25">
      <c r="A11" s="1">
        <v>1931.0000864000001</v>
      </c>
      <c r="B11" s="5">
        <v>5.5819455908486129</v>
      </c>
      <c r="C11">
        <v>5.4553167088913472</v>
      </c>
      <c r="D11">
        <v>5.2721672875993688</v>
      </c>
      <c r="E11">
        <v>5.8471457167622596</v>
      </c>
      <c r="F11">
        <v>6.7218674709113104</v>
      </c>
      <c r="G11">
        <v>7.1951937838673254</v>
      </c>
      <c r="H11">
        <v>7.4003020987702843</v>
      </c>
      <c r="I11">
        <v>7.0821859091700983</v>
      </c>
      <c r="J11">
        <v>7.0810385274642815</v>
      </c>
      <c r="K11">
        <v>6.7134225939832985</v>
      </c>
      <c r="L11">
        <v>5.8134731996272793</v>
      </c>
      <c r="M11" s="6">
        <v>5.4005043294595065</v>
      </c>
    </row>
    <row r="12" spans="1:13" x14ac:dyDescent="0.25">
      <c r="A12" s="1">
        <v>2352.0000812000003</v>
      </c>
      <c r="B12" s="5">
        <v>5.9438252234274289</v>
      </c>
      <c r="C12">
        <v>5.8089869434151771</v>
      </c>
      <c r="D12">
        <v>5.6139638762401534</v>
      </c>
      <c r="E12">
        <v>6.2262183732721645</v>
      </c>
      <c r="F12">
        <v>7.1576486678124214</v>
      </c>
      <c r="G12">
        <v>7.6616609037024102</v>
      </c>
      <c r="H12">
        <v>7.880066467822135</v>
      </c>
      <c r="I12">
        <v>7.5413266859750765</v>
      </c>
      <c r="J12">
        <v>7.5401049190816272</v>
      </c>
      <c r="K12">
        <v>7.1486563063362105</v>
      </c>
      <c r="L12">
        <v>6.1903628541837463</v>
      </c>
      <c r="M12" s="6">
        <v>5.7506210568043894</v>
      </c>
    </row>
    <row r="13" spans="1:13" x14ac:dyDescent="0.25">
      <c r="A13" s="1">
        <v>4063.9998476000001</v>
      </c>
      <c r="B13" s="5">
        <v>6.3706615714914259</v>
      </c>
      <c r="C13">
        <v>6.226140321866807</v>
      </c>
      <c r="D13">
        <v>6.017112311637077</v>
      </c>
      <c r="E13">
        <v>6.6733338608241333</v>
      </c>
      <c r="F13">
        <v>7.6716517724212858</v>
      </c>
      <c r="G13">
        <v>8.2118579968725331</v>
      </c>
      <c r="H13">
        <v>8.4459476415096795</v>
      </c>
      <c r="I13">
        <v>8.0828823712788598</v>
      </c>
      <c r="J13">
        <v>8.0815728671960798</v>
      </c>
      <c r="K13">
        <v>7.6620136539470662</v>
      </c>
      <c r="L13">
        <v>6.6349034950249921</v>
      </c>
      <c r="M13" s="6">
        <v>6.1635830802016551</v>
      </c>
    </row>
    <row r="14" spans="1:13" x14ac:dyDescent="0.25">
      <c r="A14" s="1">
        <v>3110.0000316000001</v>
      </c>
      <c r="B14" s="5">
        <v>7.0536362828623869</v>
      </c>
      <c r="C14">
        <v>6.8936214526038446</v>
      </c>
      <c r="D14">
        <v>6.662184334096577</v>
      </c>
      <c r="E14">
        <v>7.3887569320910345</v>
      </c>
      <c r="F14">
        <v>8.4941007592666722</v>
      </c>
      <c r="G14">
        <v>9.0922204650863883</v>
      </c>
      <c r="H14">
        <v>9.3514059817435484</v>
      </c>
      <c r="I14">
        <v>8.9494178468522758</v>
      </c>
      <c r="J14">
        <v>8.9479679557527092</v>
      </c>
      <c r="K14">
        <v>8.4834293742926956</v>
      </c>
      <c r="L14">
        <v>7.3462065910436403</v>
      </c>
      <c r="M14" s="6">
        <v>6.8243576839020639</v>
      </c>
    </row>
    <row r="15" spans="1:13" x14ac:dyDescent="0.25">
      <c r="A15" s="1">
        <v>2091.0000804000001</v>
      </c>
      <c r="B15" s="5">
        <v>7.5699656805935556</v>
      </c>
      <c r="C15">
        <v>7.3982376916715591</v>
      </c>
      <c r="D15">
        <v>7.1498592703781219</v>
      </c>
      <c r="E15">
        <v>7.9296173144157658</v>
      </c>
      <c r="F15">
        <v>9.1158728146185606</v>
      </c>
      <c r="G15">
        <v>9.7577751561020083</v>
      </c>
      <c r="H15">
        <v>10.035933170964299</v>
      </c>
      <c r="I15">
        <v>9.6045193209864994</v>
      </c>
      <c r="J15">
        <v>9.6029632971961902</v>
      </c>
      <c r="K15">
        <v>9.1044202793902187</v>
      </c>
      <c r="L15">
        <v>7.8839522689683692</v>
      </c>
      <c r="M15" s="6">
        <v>7.3239037834638241</v>
      </c>
    </row>
    <row r="16" spans="1:13" x14ac:dyDescent="0.25">
      <c r="A16" s="1">
        <v>3263.0000788000002</v>
      </c>
      <c r="B16" s="5">
        <v>8.3294208407108652</v>
      </c>
      <c r="C16">
        <v>8.1404642786583867</v>
      </c>
      <c r="D16">
        <v>7.8671673462815122</v>
      </c>
      <c r="E16">
        <v>8.7251544464568251</v>
      </c>
      <c r="F16">
        <v>10.030420771656638</v>
      </c>
      <c r="G16">
        <v>10.736721825908459</v>
      </c>
      <c r="H16">
        <v>11.042785983100657</v>
      </c>
      <c r="I16">
        <v>10.568090632474624</v>
      </c>
      <c r="J16">
        <v>10.566378500936054</v>
      </c>
      <c r="K16">
        <v>10.017819263322924</v>
      </c>
      <c r="L16">
        <v>8.6749080652590003</v>
      </c>
      <c r="M16" s="6">
        <v>8.0586728372804828</v>
      </c>
    </row>
    <row r="17" spans="1:13" ht="16.5" thickBot="1" x14ac:dyDescent="0.3">
      <c r="A17" s="1">
        <v>4894.9993400000003</v>
      </c>
      <c r="B17" s="7">
        <v>9.4538793993157544</v>
      </c>
      <c r="C17" s="8">
        <v>9.2394140020792008</v>
      </c>
      <c r="D17" s="8">
        <v>8.929222418738167</v>
      </c>
      <c r="E17" s="8">
        <v>9.9030364120930514</v>
      </c>
      <c r="F17" s="8">
        <v>11.384511614080079</v>
      </c>
      <c r="G17" s="8">
        <v>12.186162186694972</v>
      </c>
      <c r="H17" s="8">
        <v>12.5335445180578</v>
      </c>
      <c r="I17" s="8">
        <v>11.99476605049613</v>
      </c>
      <c r="J17" s="8">
        <v>11.992822783924428</v>
      </c>
      <c r="K17" s="8">
        <v>11.370208922174525</v>
      </c>
      <c r="L17" s="8">
        <v>9.8460068493922979</v>
      </c>
      <c r="M17" s="9">
        <v>9.1465808462727889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AD24-745E-4EB9-A9E5-1AC6E069C27C}">
  <dimension ref="A1:M19"/>
  <sheetViews>
    <sheetView workbookViewId="0">
      <selection activeCell="G8" sqref="G8"/>
    </sheetView>
  </sheetViews>
  <sheetFormatPr defaultColWidth="11.25" defaultRowHeight="15.75" x14ac:dyDescent="0.25"/>
  <sheetData>
    <row r="1" spans="1:13" ht="16.5" thickBot="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</row>
    <row r="2" spans="1:13" ht="16.5" thickBot="1" x14ac:dyDescent="0.3">
      <c r="A2" s="1">
        <v>2364.9998372</v>
      </c>
      <c r="B2" s="2">
        <f>'IBR-Model Values'!B2*$B$19</f>
        <v>3.4609359304520884</v>
      </c>
      <c r="C2" s="2">
        <f>'IBR-Model Values'!C2*$B$19</f>
        <v>3.382423082151063</v>
      </c>
      <c r="D2" s="2">
        <f>'IBR-Model Values'!D2*$B$19</f>
        <v>3.2688661865356496</v>
      </c>
      <c r="E2" s="2">
        <f>'IBR-Model Values'!E2*$B$19</f>
        <v>3.6253661689050976</v>
      </c>
      <c r="F2" s="2">
        <f>'IBR-Model Values'!F2*$B$19</f>
        <v>4.1677139755633643</v>
      </c>
      <c r="G2" s="2">
        <f>'IBR-Model Values'!G2*$B$19</f>
        <v>4.4611872845872957</v>
      </c>
      <c r="H2" s="2">
        <f>'IBR-Model Values'!H2*$B$19</f>
        <v>4.5883592043290298</v>
      </c>
      <c r="I2" s="2">
        <f>'IBR-Model Values'!I2*$B$19</f>
        <v>4.3911197771925838</v>
      </c>
      <c r="J2" s="2">
        <f>'IBR-Model Values'!J2*$B$19</f>
        <v>4.3904083738822202</v>
      </c>
      <c r="K2" s="2">
        <f>'IBR-Model Values'!K2*$B$19</f>
        <v>4.1624779557002691</v>
      </c>
      <c r="L2" s="2">
        <f>'IBR-Model Values'!L2*$B$19</f>
        <v>3.6044884260958017</v>
      </c>
      <c r="M2" s="2">
        <f>'IBR-Model Values'!M2*$B$19</f>
        <v>3.3484381336556415</v>
      </c>
    </row>
    <row r="3" spans="1:13" ht="16.5" thickBot="1" x14ac:dyDescent="0.3">
      <c r="A3" s="1">
        <v>1648.0001076000001</v>
      </c>
      <c r="B3" s="2">
        <f>'IBR-Model Values'!B3*$B$19</f>
        <v>3.5189964059884229</v>
      </c>
      <c r="C3" s="2">
        <f>'IBR-Model Values'!C3*$B$19</f>
        <v>3.4391664303554639</v>
      </c>
      <c r="D3" s="2">
        <f>'IBR-Model Values'!D3*$B$19</f>
        <v>3.3237045103500149</v>
      </c>
      <c r="E3" s="2">
        <f>'IBR-Model Values'!E3*$B$19</f>
        <v>3.6861851173022364</v>
      </c>
      <c r="F3" s="2">
        <f>'IBR-Model Values'!F3*$B$19</f>
        <v>4.2376313216752948</v>
      </c>
      <c r="G3" s="2">
        <f>'IBR-Model Values'!G3*$B$19</f>
        <v>4.5360279231904927</v>
      </c>
      <c r="H3" s="2">
        <f>'IBR-Model Values'!H3*$B$19</f>
        <v>4.665333272236742</v>
      </c>
      <c r="I3" s="2">
        <f>'IBR-Model Values'!I3*$B$19</f>
        <v>4.464784967049912</v>
      </c>
      <c r="J3" s="2">
        <f>'IBR-Model Values'!J3*$B$19</f>
        <v>4.4640616292757702</v>
      </c>
      <c r="K3" s="2">
        <f>'IBR-Model Values'!K3*$B$19</f>
        <v>4.232307462623818</v>
      </c>
      <c r="L3" s="2">
        <f>'IBR-Model Values'!L3*$B$19</f>
        <v>3.664957130599384</v>
      </c>
      <c r="M3" s="2">
        <f>'IBR-Model Values'!M3*$B$19</f>
        <v>3.404611352186921</v>
      </c>
    </row>
    <row r="4" spans="1:13" ht="16.5" thickBot="1" x14ac:dyDescent="0.3">
      <c r="A4" s="1">
        <v>1456.0001147999999</v>
      </c>
      <c r="B4" s="2">
        <f>'IBR-Model Values'!B4*$B$19</f>
        <v>4.1885516468025834</v>
      </c>
      <c r="C4" s="2">
        <f>'IBR-Model Values'!C4*$B$19</f>
        <v>4.0935325171062225</v>
      </c>
      <c r="D4" s="2">
        <f>'IBR-Model Values'!D4*$B$19</f>
        <v>3.9561017955633377</v>
      </c>
      <c r="E4" s="2">
        <f>'IBR-Model Values'!E4*$B$19</f>
        <v>4.3875511544203185</v>
      </c>
      <c r="F4" s="2">
        <f>'IBR-Model Values'!F4*$B$19</f>
        <v>5.0439203690973198</v>
      </c>
      <c r="G4" s="2">
        <f>'IBR-Model Values'!G4*$B$19</f>
        <v>5.3990925353859405</v>
      </c>
      <c r="H4" s="2">
        <f>'IBR-Model Values'!H4*$B$19</f>
        <v>5.5530006586697205</v>
      </c>
      <c r="I4" s="2">
        <f>'IBR-Model Values'!I4*$B$19</f>
        <v>5.3142942671189122</v>
      </c>
      <c r="J4" s="2">
        <f>'IBR-Model Values'!J4*$B$19</f>
        <v>5.313433300730904</v>
      </c>
      <c r="K4" s="2">
        <f>'IBR-Model Values'!K4*$B$19</f>
        <v>5.0375835457463616</v>
      </c>
      <c r="L4" s="2">
        <f>'IBR-Model Values'!L4*$B$19</f>
        <v>4.3622841440558782</v>
      </c>
      <c r="M4" s="2">
        <f>'IBR-Model Values'!M4*$B$19</f>
        <v>4.0524026855093682</v>
      </c>
    </row>
    <row r="5" spans="1:13" ht="16.5" thickBot="1" x14ac:dyDescent="0.3">
      <c r="A5" s="1">
        <v>1284.9999624</v>
      </c>
      <c r="B5" s="2">
        <f>'IBR-Model Values'!B5*$B$19</f>
        <v>4.5784539108433906</v>
      </c>
      <c r="C5" s="2">
        <f>'IBR-Model Values'!C5*$B$19</f>
        <v>4.474589677416704</v>
      </c>
      <c r="D5" s="2">
        <f>'IBR-Model Values'!D5*$B$19</f>
        <v>4.3243658584031834</v>
      </c>
      <c r="E5" s="2">
        <f>'IBR-Model Values'!E5*$B$19</f>
        <v>4.7959778071056807</v>
      </c>
      <c r="F5" s="2">
        <f>'IBR-Model Values'!F5*$B$19</f>
        <v>5.5134468635488947</v>
      </c>
      <c r="G5" s="2">
        <f>'IBR-Model Values'!G5*$B$19</f>
        <v>5.9016811580951254</v>
      </c>
      <c r="H5" s="2">
        <f>'IBR-Model Values'!H5*$B$19</f>
        <v>6.0699162208039983</v>
      </c>
      <c r="I5" s="2">
        <f>'IBR-Model Values'!I5*$B$19</f>
        <v>5.8089892216649517</v>
      </c>
      <c r="J5" s="2">
        <f>'IBR-Model Values'!J5*$B$19</f>
        <v>5.8080481099732078</v>
      </c>
      <c r="K5" s="2">
        <f>'IBR-Model Values'!K5*$B$19</f>
        <v>5.5065201604543592</v>
      </c>
      <c r="L5" s="2">
        <f>'IBR-Model Values'!L5*$B$19</f>
        <v>4.7683587511232375</v>
      </c>
      <c r="M5" s="2">
        <f>'IBR-Model Values'!M5*$B$19</f>
        <v>4.42963116807835</v>
      </c>
    </row>
    <row r="6" spans="1:13" ht="16.5" thickBot="1" x14ac:dyDescent="0.3">
      <c r="A6" s="1">
        <v>1424.0001159999999</v>
      </c>
      <c r="B6" s="2">
        <f>'IBR-Model Values'!B6*$B$19</f>
        <v>4.855852710565757</v>
      </c>
      <c r="C6" s="2">
        <f>'IBR-Model Values'!C6*$B$19</f>
        <v>4.7456955638002647</v>
      </c>
      <c r="D6" s="2">
        <f>'IBR-Model Values'!D6*$B$19</f>
        <v>4.5863700026057508</v>
      </c>
      <c r="E6" s="2">
        <f>'IBR-Model Values'!E6*$B$19</f>
        <v>5.0865559177721149</v>
      </c>
      <c r="F6" s="2">
        <f>'IBR-Model Values'!F6*$B$19</f>
        <v>5.8474949007387611</v>
      </c>
      <c r="G6" s="2">
        <f>'IBR-Model Values'!G6*$B$19</f>
        <v>6.2592514867430591</v>
      </c>
      <c r="H6" s="2">
        <f>'IBR-Model Values'!H6*$B$19</f>
        <v>6.4376795546400247</v>
      </c>
      <c r="I6" s="2">
        <f>'IBR-Model Values'!I6*$B$19</f>
        <v>6.1609435427237793</v>
      </c>
      <c r="J6" s="2">
        <f>'IBR-Model Values'!J6*$B$19</f>
        <v>6.1599454110731644</v>
      </c>
      <c r="K6" s="2">
        <f>'IBR-Model Values'!K6*$B$19</f>
        <v>5.8401485234131725</v>
      </c>
      <c r="L6" s="2">
        <f>'IBR-Model Values'!L6*$B$19</f>
        <v>5.0572634818391071</v>
      </c>
      <c r="M6" s="2">
        <f>'IBR-Model Values'!M6*$B$19</f>
        <v>4.6980131138543131</v>
      </c>
    </row>
    <row r="7" spans="1:13" ht="16.5" thickBot="1" x14ac:dyDescent="0.3">
      <c r="A7" s="1">
        <v>1027.0000356</v>
      </c>
      <c r="B7" s="2">
        <f>'IBR-Model Values'!B7*$B$19</f>
        <v>5.1193521651129164</v>
      </c>
      <c r="C7" s="2">
        <f>'IBR-Model Values'!C7*$B$19</f>
        <v>5.0032174177451623</v>
      </c>
      <c r="D7" s="2">
        <f>'IBR-Model Values'!D7*$B$19</f>
        <v>4.8352461662934401</v>
      </c>
      <c r="E7" s="2">
        <f>'IBR-Model Values'!E7*$B$19</f>
        <v>5.3625743206656455</v>
      </c>
      <c r="F7" s="2">
        <f>'IBR-Model Values'!F7*$B$19</f>
        <v>6.16480512587375</v>
      </c>
      <c r="G7" s="2">
        <f>'IBR-Model Values'!G7*$B$19</f>
        <v>6.5989053953226158</v>
      </c>
      <c r="H7" s="2">
        <f>'IBR-Model Values'!H7*$B$19</f>
        <v>6.7870157376560467</v>
      </c>
      <c r="I7" s="2">
        <f>'IBR-Model Values'!I7*$B$19</f>
        <v>6.4952628394090395</v>
      </c>
      <c r="J7" s="2">
        <f>'IBR-Model Values'!J7*$B$19</f>
        <v>6.4942105448417999</v>
      </c>
      <c r="K7" s="2">
        <f>'IBR-Model Values'!K7*$B$19</f>
        <v>6.1570601025155129</v>
      </c>
      <c r="L7" s="2">
        <f>'IBR-Model Values'!L7*$B$19</f>
        <v>5.3316923511634018</v>
      </c>
      <c r="M7" s="2">
        <f>'IBR-Model Values'!M7*$B$19</f>
        <v>4.9529475129686933</v>
      </c>
    </row>
    <row r="8" spans="1:13" ht="16.5" thickBot="1" x14ac:dyDescent="0.3">
      <c r="A8" s="1">
        <v>1018.0001524</v>
      </c>
      <c r="B8" s="2">
        <f>'IBR-Model Values'!B8*$B$19</f>
        <v>5.3763408394584751</v>
      </c>
      <c r="C8" s="2">
        <f>'IBR-Model Values'!C8*$B$19</f>
        <v>5.2543761913906124</v>
      </c>
      <c r="D8" s="2">
        <f>'IBR-Model Values'!D8*$B$19</f>
        <v>5.0779728751294178</v>
      </c>
      <c r="E8" s="2">
        <f>'IBR-Model Values'!E8*$B$19</f>
        <v>5.6317726139846593</v>
      </c>
      <c r="F8" s="2">
        <f>'IBR-Model Values'!F8*$B$19</f>
        <v>6.4742749661581316</v>
      </c>
      <c r="G8" s="2">
        <f>'IBR-Model Values'!G8*$B$19</f>
        <v>6.9301668313364262</v>
      </c>
      <c r="H8" s="2">
        <f>'IBR-Model Values'!H8*$B$19</f>
        <v>7.1277202098095467</v>
      </c>
      <c r="I8" s="2">
        <f>'IBR-Model Values'!I8*$B$19</f>
        <v>6.8213214758906116</v>
      </c>
      <c r="J8" s="2">
        <f>'IBR-Model Values'!J8*$B$19</f>
        <v>6.8202163567125345</v>
      </c>
      <c r="K8" s="2">
        <f>'IBR-Model Values'!K8*$B$19</f>
        <v>6.4661411468699788</v>
      </c>
      <c r="L8" s="2">
        <f>'IBR-Model Values'!L8*$B$19</f>
        <v>5.5993403865303186</v>
      </c>
      <c r="M8" s="2">
        <f>'IBR-Model Values'!M8*$B$19</f>
        <v>5.2015827649318442</v>
      </c>
    </row>
    <row r="9" spans="1:13" ht="16.5" thickBot="1" x14ac:dyDescent="0.3">
      <c r="A9" s="1">
        <v>1077.0001396</v>
      </c>
      <c r="B9" s="2">
        <f>'IBR-Model Values'!B9*$B$19</f>
        <v>5.5655153807652704</v>
      </c>
      <c r="C9" s="2">
        <f>'IBR-Model Values'!C9*$B$19</f>
        <v>5.4392592253241121</v>
      </c>
      <c r="D9" s="2">
        <f>'IBR-Model Values'!D9*$B$19</f>
        <v>5.2566488962571478</v>
      </c>
      <c r="E9" s="2">
        <f>'IBR-Model Values'!E9*$B$19</f>
        <v>5.8299349018320985</v>
      </c>
      <c r="F9" s="2">
        <f>'IBR-Model Values'!F9*$B$19</f>
        <v>6.7020819511669902</v>
      </c>
      <c r="G9" s="2">
        <f>'IBR-Model Values'!G9*$B$19</f>
        <v>7.1740150490453471</v>
      </c>
      <c r="H9" s="2">
        <f>'IBR-Model Values'!H9*$B$19</f>
        <v>7.3785196366906938</v>
      </c>
      <c r="I9" s="2">
        <f>'IBR-Model Values'!I9*$B$19</f>
        <v>7.061339808031506</v>
      </c>
      <c r="J9" s="2">
        <f>'IBR-Model Values'!J9*$B$19</f>
        <v>7.060195803593019</v>
      </c>
      <c r="K9" s="2">
        <f>'IBR-Model Values'!K9*$B$19</f>
        <v>6.6936619313608912</v>
      </c>
      <c r="L9" s="2">
        <f>'IBR-Model Values'!L9*$B$19</f>
        <v>5.7963614982627316</v>
      </c>
      <c r="M9" s="2">
        <f>'IBR-Model Values'!M9*$B$19</f>
        <v>5.3846081837080151</v>
      </c>
    </row>
    <row r="10" spans="1:13" ht="16.5" thickBot="1" x14ac:dyDescent="0.3">
      <c r="A10" s="1">
        <v>873.99998840000001</v>
      </c>
      <c r="B10" s="2">
        <f>'IBR-Model Values'!B10*$B$19</f>
        <v>5.536892978018912</v>
      </c>
      <c r="C10" s="2">
        <f>'IBR-Model Values'!C10*$B$19</f>
        <v>5.4112861343275211</v>
      </c>
      <c r="D10" s="2">
        <f>'IBR-Model Values'!D10*$B$19</f>
        <v>5.2296149359657313</v>
      </c>
      <c r="E10" s="2">
        <f>'IBR-Model Values'!E10*$B$19</f>
        <v>5.7999526390353804</v>
      </c>
      <c r="F10" s="2">
        <f>'IBR-Model Values'!F10*$B$19</f>
        <v>6.6676143995169896</v>
      </c>
      <c r="G10" s="2">
        <f>'IBR-Model Values'!G10*$B$19</f>
        <v>7.1371204339029894</v>
      </c>
      <c r="H10" s="2">
        <f>'IBR-Model Values'!H10*$B$19</f>
        <v>7.3405732927738008</v>
      </c>
      <c r="I10" s="2">
        <f>'IBR-Model Values'!I10*$B$19</f>
        <v>7.025024660540784</v>
      </c>
      <c r="J10" s="2">
        <f>'IBR-Model Values'!J10*$B$19</f>
        <v>7.0238865395027617</v>
      </c>
      <c r="K10" s="2">
        <f>'IBR-Model Values'!K10*$B$19</f>
        <v>6.6592376822950223</v>
      </c>
      <c r="L10" s="2">
        <f>'IBR-Model Values'!L10*$B$19</f>
        <v>5.7665518971896415</v>
      </c>
      <c r="M10" s="2">
        <f>'IBR-Model Values'!M10*$B$19</f>
        <v>5.3569161527780356</v>
      </c>
    </row>
    <row r="11" spans="1:13" ht="16.5" thickBot="1" x14ac:dyDescent="0.3">
      <c r="A11" s="1">
        <v>1931.0000864000001</v>
      </c>
      <c r="B11" s="2">
        <f>'IBR-Model Values'!B11*$B$19</f>
        <v>5.861042870391044</v>
      </c>
      <c r="C11" s="2">
        <f>'IBR-Model Values'!C11*$B$19</f>
        <v>5.7280825443359147</v>
      </c>
      <c r="D11" s="2">
        <f>'IBR-Model Values'!D11*$B$19</f>
        <v>5.5357756519793373</v>
      </c>
      <c r="E11" s="2">
        <f>'IBR-Model Values'!E11*$B$19</f>
        <v>6.1395030026003727</v>
      </c>
      <c r="F11" s="2">
        <f>'IBR-Model Values'!F11*$B$19</f>
        <v>7.0579608444568764</v>
      </c>
      <c r="G11" s="2">
        <f>'IBR-Model Values'!G11*$B$19</f>
        <v>7.5549534730606922</v>
      </c>
      <c r="H11" s="2">
        <f>'IBR-Model Values'!H11*$B$19</f>
        <v>7.7703172037087986</v>
      </c>
      <c r="I11" s="2">
        <f>'IBR-Model Values'!I11*$B$19</f>
        <v>7.4362952046286033</v>
      </c>
      <c r="J11" s="2">
        <f>'IBR-Model Values'!J11*$B$19</f>
        <v>7.4350904538374962</v>
      </c>
      <c r="K11" s="2">
        <f>'IBR-Model Values'!K11*$B$19</f>
        <v>7.0490937236824633</v>
      </c>
      <c r="L11" s="2">
        <f>'IBR-Model Values'!L11*$B$19</f>
        <v>6.1041468596086439</v>
      </c>
      <c r="M11" s="2">
        <f>'IBR-Model Values'!M11*$B$19</f>
        <v>5.6705295459324825</v>
      </c>
    </row>
    <row r="12" spans="1:13" ht="16.5" thickBot="1" x14ac:dyDescent="0.3">
      <c r="A12" s="1">
        <v>2352.0000812000003</v>
      </c>
      <c r="B12" s="2">
        <f>'IBR-Model Values'!B12*$B$19</f>
        <v>6.2410164845988003</v>
      </c>
      <c r="C12" s="2">
        <f>'IBR-Model Values'!C12*$B$19</f>
        <v>6.0994362905859365</v>
      </c>
      <c r="D12" s="2">
        <f>'IBR-Model Values'!D12*$B$19</f>
        <v>5.8946620700521617</v>
      </c>
      <c r="E12" s="2">
        <f>'IBR-Model Values'!E12*$B$19</f>
        <v>6.5375292919357735</v>
      </c>
      <c r="F12" s="2">
        <f>'IBR-Model Values'!F12*$B$19</f>
        <v>7.5155311012030426</v>
      </c>
      <c r="G12" s="2">
        <f>'IBR-Model Values'!G12*$B$19</f>
        <v>8.0447439488875307</v>
      </c>
      <c r="H12" s="2">
        <f>'IBR-Model Values'!H12*$B$19</f>
        <v>8.2740697912132415</v>
      </c>
      <c r="I12" s="2">
        <f>'IBR-Model Values'!I12*$B$19</f>
        <v>7.9183930202738306</v>
      </c>
      <c r="J12" s="2">
        <f>'IBR-Model Values'!J12*$B$19</f>
        <v>7.9171101650357087</v>
      </c>
      <c r="K12" s="2">
        <f>'IBR-Model Values'!K12*$B$19</f>
        <v>7.5060891216530212</v>
      </c>
      <c r="L12" s="2">
        <f>'IBR-Model Values'!L12*$B$19</f>
        <v>6.4998809968929336</v>
      </c>
      <c r="M12" s="2">
        <f>'IBR-Model Values'!M12*$B$19</f>
        <v>6.0381521096446091</v>
      </c>
    </row>
    <row r="13" spans="1:13" ht="16.5" thickBot="1" x14ac:dyDescent="0.3">
      <c r="A13" s="1">
        <v>4063.9998476000001</v>
      </c>
      <c r="B13" s="2">
        <f>'IBR-Model Values'!B13*$B$19</f>
        <v>6.6891946500659971</v>
      </c>
      <c r="C13" s="2">
        <f>'IBR-Model Values'!C13*$B$19</f>
        <v>6.5374473379601472</v>
      </c>
      <c r="D13" s="2">
        <f>'IBR-Model Values'!D13*$B$19</f>
        <v>6.3179679272189313</v>
      </c>
      <c r="E13" s="2">
        <f>'IBR-Model Values'!E13*$B$19</f>
        <v>7.0070005538653399</v>
      </c>
      <c r="F13" s="2">
        <f>'IBR-Model Values'!F13*$B$19</f>
        <v>8.0552343610423502</v>
      </c>
      <c r="G13" s="2">
        <f>'IBR-Model Values'!G13*$B$19</f>
        <v>8.6224508967161597</v>
      </c>
      <c r="H13" s="2">
        <f>'IBR-Model Values'!H13*$B$19</f>
        <v>8.868245023585164</v>
      </c>
      <c r="I13" s="2">
        <f>'IBR-Model Values'!I13*$B$19</f>
        <v>8.4870264898428029</v>
      </c>
      <c r="J13" s="2">
        <f>'IBR-Model Values'!J13*$B$19</f>
        <v>8.4856515105558845</v>
      </c>
      <c r="K13" s="2">
        <f>'IBR-Model Values'!K13*$B$19</f>
        <v>8.0451143366444207</v>
      </c>
      <c r="L13" s="2">
        <f>'IBR-Model Values'!L13*$B$19</f>
        <v>6.9666486697762418</v>
      </c>
      <c r="M13" s="2">
        <f>'IBR-Model Values'!M13*$B$19</f>
        <v>6.471762234211738</v>
      </c>
    </row>
    <row r="14" spans="1:13" ht="16.5" thickBot="1" x14ac:dyDescent="0.3">
      <c r="A14" s="1">
        <v>3110.0000316000001</v>
      </c>
      <c r="B14" s="2">
        <f>'IBR-Model Values'!B14*$B$19</f>
        <v>7.4063180970055065</v>
      </c>
      <c r="C14" s="2">
        <f>'IBR-Model Values'!C14*$B$19</f>
        <v>7.2383025252340367</v>
      </c>
      <c r="D14" s="2">
        <f>'IBR-Model Values'!D14*$B$19</f>
        <v>6.9952935508014065</v>
      </c>
      <c r="E14" s="2">
        <f>'IBR-Model Values'!E14*$B$19</f>
        <v>7.7581947786955867</v>
      </c>
      <c r="F14" s="2">
        <f>'IBR-Model Values'!F14*$B$19</f>
        <v>8.9188057972300054</v>
      </c>
      <c r="G14" s="2">
        <f>'IBR-Model Values'!G14*$B$19</f>
        <v>9.5468314883407075</v>
      </c>
      <c r="H14" s="2">
        <f>'IBR-Model Values'!H14*$B$19</f>
        <v>9.8189762808307268</v>
      </c>
      <c r="I14" s="2">
        <f>'IBR-Model Values'!I14*$B$19</f>
        <v>9.3968887391948908</v>
      </c>
      <c r="J14" s="2">
        <f>'IBR-Model Values'!J14*$B$19</f>
        <v>9.3953663535403447</v>
      </c>
      <c r="K14" s="2">
        <f>'IBR-Model Values'!K14*$B$19</f>
        <v>8.9076008430073301</v>
      </c>
      <c r="L14" s="2">
        <f>'IBR-Model Values'!L14*$B$19</f>
        <v>7.7135169205958229</v>
      </c>
      <c r="M14" s="2">
        <f>'IBR-Model Values'!M14*$B$19</f>
        <v>7.1655755680971671</v>
      </c>
    </row>
    <row r="15" spans="1:13" ht="16.5" thickBot="1" x14ac:dyDescent="0.3">
      <c r="A15" s="1">
        <v>2091.0000804000001</v>
      </c>
      <c r="B15" s="2">
        <f>'IBR-Model Values'!B15*$B$19</f>
        <v>7.948463964623234</v>
      </c>
      <c r="C15" s="2">
        <f>'IBR-Model Values'!C15*$B$19</f>
        <v>7.7681495762551371</v>
      </c>
      <c r="D15" s="2">
        <f>'IBR-Model Values'!D15*$B$19</f>
        <v>7.507352233897028</v>
      </c>
      <c r="E15" s="2">
        <f>'IBR-Model Values'!E15*$B$19</f>
        <v>8.3260981801365546</v>
      </c>
      <c r="F15" s="2">
        <f>'IBR-Model Values'!F15*$B$19</f>
        <v>9.5716664553494883</v>
      </c>
      <c r="G15" s="2">
        <f>'IBR-Model Values'!G15*$B$19</f>
        <v>10.245663913907109</v>
      </c>
      <c r="H15" s="2">
        <f>'IBR-Model Values'!H15*$B$19</f>
        <v>10.537729829512514</v>
      </c>
      <c r="I15" s="2">
        <f>'IBR-Model Values'!I15*$B$19</f>
        <v>10.084745287035824</v>
      </c>
      <c r="J15" s="2">
        <f>'IBR-Model Values'!J15*$B$19</f>
        <v>10.083111462055999</v>
      </c>
      <c r="K15" s="2">
        <f>'IBR-Model Values'!K15*$B$19</f>
        <v>9.5596412933597303</v>
      </c>
      <c r="L15" s="2">
        <f>'IBR-Model Values'!L15*$B$19</f>
        <v>8.2781498824167876</v>
      </c>
      <c r="M15" s="2">
        <f>'IBR-Model Values'!M15*$B$19</f>
        <v>7.6900989726370153</v>
      </c>
    </row>
    <row r="16" spans="1:13" ht="16.5" thickBot="1" x14ac:dyDescent="0.3">
      <c r="A16" s="1">
        <v>3263.0000788000002</v>
      </c>
      <c r="B16" s="2">
        <f>'IBR-Model Values'!B16*$B$19</f>
        <v>8.7458918827464096</v>
      </c>
      <c r="C16" s="2">
        <f>'IBR-Model Values'!C16*$B$19</f>
        <v>8.5474874925913067</v>
      </c>
      <c r="D16" s="2">
        <f>'IBR-Model Values'!D16*$B$19</f>
        <v>8.2605257135955874</v>
      </c>
      <c r="E16" s="2">
        <f>'IBR-Model Values'!E16*$B$19</f>
        <v>9.1614121687796661</v>
      </c>
      <c r="F16" s="2">
        <f>'IBR-Model Values'!F16*$B$19</f>
        <v>10.531941810239472</v>
      </c>
      <c r="G16" s="2">
        <f>'IBR-Model Values'!G16*$B$19</f>
        <v>11.273557917203883</v>
      </c>
      <c r="H16" s="2">
        <f>'IBR-Model Values'!H16*$B$19</f>
        <v>11.594925282255691</v>
      </c>
      <c r="I16" s="2">
        <f>'IBR-Model Values'!I16*$B$19</f>
        <v>11.096495164098355</v>
      </c>
      <c r="J16" s="2">
        <f>'IBR-Model Values'!J16*$B$19</f>
        <v>11.094697425982856</v>
      </c>
      <c r="K16" s="2">
        <f>'IBR-Model Values'!K16*$B$19</f>
        <v>10.51871022648907</v>
      </c>
      <c r="L16" s="2">
        <f>'IBR-Model Values'!L16*$B$19</f>
        <v>9.1086534685219505</v>
      </c>
      <c r="M16" s="2">
        <f>'IBR-Model Values'!M16*$B$19</f>
        <v>8.4616064791445069</v>
      </c>
    </row>
    <row r="17" spans="1:13" x14ac:dyDescent="0.25">
      <c r="A17" s="1">
        <v>4894.9993400000003</v>
      </c>
      <c r="B17" s="2">
        <f>'IBR-Model Values'!B17*$B$19</f>
        <v>9.9265733692815417</v>
      </c>
      <c r="C17" s="2">
        <f>'IBR-Model Values'!C17*$B$19</f>
        <v>9.7013847021831605</v>
      </c>
      <c r="D17" s="2">
        <f>'IBR-Model Values'!D17*$B$19</f>
        <v>9.3756835396750766</v>
      </c>
      <c r="E17" s="2">
        <f>'IBR-Model Values'!E17*$B$19</f>
        <v>10.398188232697704</v>
      </c>
      <c r="F17" s="2">
        <f>'IBR-Model Values'!F17*$B$19</f>
        <v>11.953737194784084</v>
      </c>
      <c r="G17" s="2">
        <f>'IBR-Model Values'!G17*$B$19</f>
        <v>12.795470296029722</v>
      </c>
      <c r="H17" s="2">
        <f>'IBR-Model Values'!H17*$B$19</f>
        <v>13.16022174396069</v>
      </c>
      <c r="I17" s="2">
        <f>'IBR-Model Values'!I17*$B$19</f>
        <v>12.594504353020938</v>
      </c>
      <c r="J17" s="2">
        <f>'IBR-Model Values'!J17*$B$19</f>
        <v>12.592463923120651</v>
      </c>
      <c r="K17" s="2">
        <f>'IBR-Model Values'!K17*$B$19</f>
        <v>11.938719368283252</v>
      </c>
      <c r="L17" s="2">
        <f>'IBR-Model Values'!L17*$B$19</f>
        <v>10.338307191861913</v>
      </c>
      <c r="M17" s="2">
        <f>'IBR-Model Values'!M17*$B$19</f>
        <v>9.6039098885864291</v>
      </c>
    </row>
    <row r="19" spans="1:13" x14ac:dyDescent="0.25">
      <c r="A19" t="s">
        <v>26</v>
      </c>
      <c r="B19">
        <v>1.05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7FD99-05DA-46EE-8B76-1FD4644FEB68}">
  <dimension ref="A1:N31"/>
  <sheetViews>
    <sheetView workbookViewId="0">
      <selection activeCell="G40" sqref="G40"/>
    </sheetView>
  </sheetViews>
  <sheetFormatPr defaultRowHeight="15.75" x14ac:dyDescent="0.25"/>
  <cols>
    <col min="2" max="2" width="10.875" bestFit="1" customWidth="1"/>
    <col min="8" max="8" width="10.875" bestFit="1" customWidth="1"/>
  </cols>
  <sheetData>
    <row r="1" spans="1:14" x14ac:dyDescent="0.25">
      <c r="B1" t="s">
        <v>13</v>
      </c>
    </row>
    <row r="2" spans="1:14" x14ac:dyDescent="0.25">
      <c r="A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11</v>
      </c>
      <c r="M2" t="s">
        <v>12</v>
      </c>
      <c r="N2" t="s">
        <v>21</v>
      </c>
    </row>
    <row r="3" spans="1:14" x14ac:dyDescent="0.25">
      <c r="A3" s="1">
        <f>'IBR-Model Values'!A2</f>
        <v>2364.9998372</v>
      </c>
      <c r="B3">
        <f>$B$23+$C$23*MIN(6,'IBR-Model Values'!B2)+$D$23*MAX(0,MIN(2,'IBR-Model Values'!B2-6))+$E$23*MAX(0,MIN(2,'IBR-Model Values'!B2-8))+$F$23*MAX(0,'IBR-Model Values'!B2-10)</f>
        <v>46.19899263350333</v>
      </c>
      <c r="C3">
        <f>$B$23+$C$23*MIN(6,'IBR-Model Values'!C2)+$D$23*MAX(0,MIN(2,'IBR-Model Values'!C2-6))+$E$23*MAX(0,MIN(2,'IBR-Model Values'!C2-8))+$F$23*MAX(0,'IBR-Model Values'!C2-10)</f>
        <v>45.406386273966774</v>
      </c>
      <c r="D3">
        <f>$B$23+$C$23*MIN(6,'IBR-Model Values'!D2)+$D$23*MAX(0,MIN(2,'IBR-Model Values'!D2-6))+$E$23*MAX(0,MIN(2,'IBR-Model Values'!D2-8))+$F$23*MAX(0,'IBR-Model Values'!D2-10)</f>
        <v>44.260001706578329</v>
      </c>
      <c r="E3">
        <f>$B$23+$C$23*MIN(6,'IBR-Model Values'!E2)+$D$23*MAX(0,MIN(2,'IBR-Model Values'!E2-6))+$E$23*MAX(0,MIN(2,'IBR-Model Values'!E2-8))+$F$23*MAX(0,'IBR-Model Values'!E2-10)</f>
        <v>47.858956009157161</v>
      </c>
      <c r="F3">
        <f>$B$23+$C$23*MIN(6,'IBR-Model Values'!F2)+$D$23*MAX(0,MIN(2,'IBR-Model Values'!F2-6))+$E$23*MAX(0,MIN(2,'IBR-Model Values'!F2-8))+$F$23*MAX(0,'IBR-Model Values'!F2-10)</f>
        <v>53.334089441966661</v>
      </c>
      <c r="G3">
        <f>$B$23+$C$23*MIN(6,'IBR-Model Values'!G2)+$D$23*MAX(0,MIN(2,'IBR-Model Values'!G2-6))+$E$23*MAX(0,MIN(2,'IBR-Model Values'!G2-8))+$F$23*MAX(0,'IBR-Model Values'!G2-10)</f>
        <v>56.296774099575323</v>
      </c>
      <c r="H3">
        <f>$B$23+$C$23*MIN(6,'IBR-Model Values'!H2)+$D$23*MAX(0,MIN(2,'IBR-Model Values'!H2-6))+$E$23*MAX(0,MIN(2,'IBR-Model Values'!H2-8))+$F$23*MAX(0,'IBR-Model Values'!H2-10)</f>
        <v>57.580605657377248</v>
      </c>
      <c r="I3">
        <f>$B$23+$C$23*MIN(6,'IBR-Model Values'!I2)+$D$23*MAX(0,MIN(2,'IBR-Model Values'!I2-6))+$E$23*MAX(0,MIN(2,'IBR-Model Values'!I2-8))+$F$23*MAX(0,'IBR-Model Values'!I2-10)</f>
        <v>55.589425517022399</v>
      </c>
      <c r="J3">
        <f>$B$23+$C$23*MIN(6,'IBR-Model Values'!J2)+$D$23*MAX(0,MIN(2,'IBR-Model Values'!J2-6))+$E$23*MAX(0,MIN(2,'IBR-Model Values'!J2-8))+$F$23*MAX(0,'IBR-Model Values'!J2-10)</f>
        <v>55.582243727032719</v>
      </c>
      <c r="K3">
        <f>$B$23+$C$23*MIN(6,'IBR-Model Values'!K2)+$D$23*MAX(0,MIN(2,'IBR-Model Values'!K2-6))+$E$23*MAX(0,MIN(2,'IBR-Model Values'!K2-8))+$F$23*MAX(0,'IBR-Model Values'!K2-10)</f>
        <v>53.281230543939714</v>
      </c>
      <c r="L3">
        <f>$B$23+$C$23*MIN(6,'IBR-Model Values'!L2)+$D$23*MAX(0,MIN(2,'IBR-Model Values'!L2-6))+$E$23*MAX(0,MIN(2,'IBR-Model Values'!L2-8))+$F$23*MAX(0,'IBR-Model Values'!L2-10)</f>
        <v>47.648190101646449</v>
      </c>
      <c r="M3">
        <f>$B$23+$C$23*MIN(6,'IBR-Model Values'!M2)+$D$23*MAX(0,MIN(2,'IBR-Model Values'!M2-6))+$E$23*MAX(0,MIN(2,'IBR-Model Values'!M2-8))+$F$23*MAX(0,'IBR-Model Values'!M2-10)</f>
        <v>45.06329992709631</v>
      </c>
      <c r="N3">
        <f>A3*SUM(B3:M3)</f>
        <v>1438156.8636871979</v>
      </c>
    </row>
    <row r="4" spans="1:14" x14ac:dyDescent="0.25">
      <c r="A4" s="1">
        <f>'IBR-Model Values'!A3</f>
        <v>1648.0001076000001</v>
      </c>
      <c r="B4">
        <f>$B$23+$C$23*MIN(6,'IBR-Model Values'!B3)+$D$23*MAX(0,MIN(2,'IBR-Model Values'!B3-6))+$E$23*MAX(0,MIN(2,'IBR-Model Values'!B3-8))+$F$23*MAX(0,'IBR-Model Values'!B3-10)</f>
        <v>46.785127299913263</v>
      </c>
      <c r="C4">
        <f>$B$23+$C$23*MIN(6,'IBR-Model Values'!C3)+$D$23*MAX(0,MIN(2,'IBR-Model Values'!C3-6))+$E$23*MAX(0,MIN(2,'IBR-Model Values'!C3-8))+$F$23*MAX(0,'IBR-Model Values'!C3-10)</f>
        <v>45.979224218601857</v>
      </c>
      <c r="D4">
        <f>$B$23+$C$23*MIN(6,'IBR-Model Values'!D3)+$D$23*MAX(0,MIN(2,'IBR-Model Values'!D3-6))+$E$23*MAX(0,MIN(2,'IBR-Model Values'!D3-8))+$F$23*MAX(0,'IBR-Model Values'!D3-10)</f>
        <v>44.813607965199104</v>
      </c>
      <c r="E4">
        <f>$B$23+$C$23*MIN(6,'IBR-Model Values'!E3)+$D$23*MAX(0,MIN(2,'IBR-Model Values'!E3-6))+$E$23*MAX(0,MIN(2,'IBR-Model Values'!E3-8))+$F$23*MAX(0,'IBR-Model Values'!E3-10)</f>
        <v>48.472938132122223</v>
      </c>
      <c r="F4">
        <f>$B$23+$C$23*MIN(6,'IBR-Model Values'!F3)+$D$23*MAX(0,MIN(2,'IBR-Model Values'!F3-6))+$E$23*MAX(0,MIN(2,'IBR-Model Values'!F3-8))+$F$23*MAX(0,'IBR-Model Values'!F3-10)</f>
        <v>54.039922109732849</v>
      </c>
      <c r="G4">
        <f>$B$23+$C$23*MIN(6,'IBR-Model Values'!G3)+$D$23*MAX(0,MIN(2,'IBR-Model Values'!G3-6))+$E$23*MAX(0,MIN(2,'IBR-Model Values'!G3-8))+$F$23*MAX(0,'IBR-Model Values'!G3-10)</f>
        <v>57.052308606249142</v>
      </c>
      <c r="H4">
        <f>$B$23+$C$23*MIN(6,'IBR-Model Values'!H3)+$D$23*MAX(0,MIN(2,'IBR-Model Values'!H3-6))+$E$23*MAX(0,MIN(2,'IBR-Model Values'!H3-8))+$F$23*MAX(0,'IBR-Model Values'!H3-10)</f>
        <v>58.357677653404352</v>
      </c>
      <c r="I4">
        <f>$B$23+$C$23*MIN(6,'IBR-Model Values'!I3)+$D$23*MAX(0,MIN(2,'IBR-Model Values'!I3-6))+$E$23*MAX(0,MIN(2,'IBR-Model Values'!I3-8))+$F$23*MAX(0,'IBR-Model Values'!I3-10)</f>
        <v>56.333093581815099</v>
      </c>
      <c r="J4">
        <f>$B$23+$C$23*MIN(6,'IBR-Model Values'!J3)+$D$23*MAX(0,MIN(2,'IBR-Model Values'!J3-6))+$E$23*MAX(0,MIN(2,'IBR-Model Values'!J3-8))+$F$23*MAX(0,'IBR-Model Values'!J3-10)</f>
        <v>56.325791310501749</v>
      </c>
      <c r="K4">
        <f>$B$23+$C$23*MIN(6,'IBR-Model Values'!K3)+$D$23*MAX(0,MIN(2,'IBR-Model Values'!K3-6))+$E$23*MAX(0,MIN(2,'IBR-Model Values'!K3-8))+$F$23*MAX(0,'IBR-Model Values'!K3-10)</f>
        <v>53.98617645366776</v>
      </c>
      <c r="L4">
        <f>$B$23+$C$23*MIN(6,'IBR-Model Values'!L3)+$D$23*MAX(0,MIN(2,'IBR-Model Values'!L3-6))+$E$23*MAX(0,MIN(2,'IBR-Model Values'!L3-8))+$F$23*MAX(0,'IBR-Model Values'!L3-10)</f>
        <v>48.25863642705189</v>
      </c>
      <c r="M4">
        <f>$B$23+$C$23*MIN(6,'IBR-Model Values'!M3)+$D$23*MAX(0,MIN(2,'IBR-Model Values'!M3-6))+$E$23*MAX(0,MIN(2,'IBR-Model Values'!M3-8))+$F$23*MAX(0,'IBR-Model Values'!M3-10)</f>
        <v>45.630382273578284</v>
      </c>
      <c r="N4">
        <f>A4*SUM(B4:M4)</f>
        <v>1015225.5584658221</v>
      </c>
    </row>
    <row r="5" spans="1:14" x14ac:dyDescent="0.25">
      <c r="A5" s="1">
        <f>'IBR-Model Values'!A4</f>
        <v>1456.0001147999999</v>
      </c>
      <c r="B5">
        <f>$B$23+$C$23*MIN(6,'IBR-Model Values'!B4)+$D$23*MAX(0,MIN(2,'IBR-Model Values'!B4-6))+$E$23*MAX(0,MIN(2,'IBR-Model Values'!B4-8))+$F$23*MAX(0,'IBR-Model Values'!B4-10)</f>
        <v>53.544450817200598</v>
      </c>
      <c r="C5">
        <f>$B$23+$C$23*MIN(6,'IBR-Model Values'!C4)+$D$23*MAX(0,MIN(2,'IBR-Model Values'!C4-6))+$E$23*MAX(0,MIN(2,'IBR-Model Values'!C4-8))+$F$23*MAX(0,'IBR-Model Values'!C4-10)</f>
        <v>52.58520951969718</v>
      </c>
      <c r="D5">
        <f>$B$23+$C$23*MIN(6,'IBR-Model Values'!D4)+$D$23*MAX(0,MIN(2,'IBR-Model Values'!D4-6))+$E$23*MAX(0,MIN(2,'IBR-Model Values'!D4-8))+$F$23*MAX(0,'IBR-Model Values'!D4-10)</f>
        <v>51.197812854721448</v>
      </c>
      <c r="E5">
        <f>$B$23+$C$23*MIN(6,'IBR-Model Values'!E4)+$D$23*MAX(0,MIN(2,'IBR-Model Values'!E4-6))+$E$23*MAX(0,MIN(2,'IBR-Model Values'!E4-8))+$F$23*MAX(0,'IBR-Model Values'!E4-10)</f>
        <v>55.553399399446846</v>
      </c>
      <c r="F5">
        <f>$B$23+$C$23*MIN(6,'IBR-Model Values'!F4)+$D$23*MAX(0,MIN(2,'IBR-Model Values'!F4-6))+$E$23*MAX(0,MIN(2,'IBR-Model Values'!F4-8))+$F$23*MAX(0,'IBR-Model Values'!F4-10)</f>
        <v>62.179606765690252</v>
      </c>
      <c r="G5">
        <f>$B$23+$C$23*MIN(6,'IBR-Model Values'!G4)+$D$23*MAX(0,MIN(2,'IBR-Model Values'!G4-6))+$E$23*MAX(0,MIN(2,'IBR-Model Values'!G4-8))+$F$23*MAX(0,'IBR-Model Values'!G4-10)</f>
        <v>65.765156440966265</v>
      </c>
      <c r="H5">
        <f>$B$23+$C$23*MIN(6,'IBR-Model Values'!H4)+$D$23*MAX(0,MIN(2,'IBR-Model Values'!H4-6))+$E$23*MAX(0,MIN(2,'IBR-Model Values'!H4-8))+$F$23*MAX(0,'IBR-Model Values'!H4-10)</f>
        <v>67.31889649675108</v>
      </c>
      <c r="I5">
        <f>$B$23+$C$23*MIN(6,'IBR-Model Values'!I4)+$D$23*MAX(0,MIN(2,'IBR-Model Values'!I4-6))+$E$23*MAX(0,MIN(2,'IBR-Model Values'!I4-8))+$F$23*MAX(0,'IBR-Model Values'!I4-10)</f>
        <v>64.909097233326278</v>
      </c>
      <c r="J5">
        <f>$B$23+$C$23*MIN(6,'IBR-Model Values'!J4)+$D$23*MAX(0,MIN(2,'IBR-Model Values'!J4-6))+$E$23*MAX(0,MIN(2,'IBR-Model Values'!J4-8))+$F$23*MAX(0,'IBR-Model Values'!J4-10)</f>
        <v>64.900405567576669</v>
      </c>
      <c r="K5">
        <f>$B$23+$C$23*MIN(6,'IBR-Model Values'!K4)+$D$23*MAX(0,MIN(2,'IBR-Model Values'!K4-6))+$E$23*MAX(0,MIN(2,'IBR-Model Values'!K4-8))+$F$23*MAX(0,'IBR-Model Values'!K4-10)</f>
        <v>62.115634987874074</v>
      </c>
      <c r="L5">
        <f>$B$23+$C$23*MIN(6,'IBR-Model Values'!L4)+$D$23*MAX(0,MIN(2,'IBR-Model Values'!L4-6))+$E$23*MAX(0,MIN(2,'IBR-Model Values'!L4-8))+$F$23*MAX(0,'IBR-Model Values'!L4-10)</f>
        <v>55.298322765052603</v>
      </c>
      <c r="M5">
        <f>$B$23+$C$23*MIN(6,'IBR-Model Values'!M4)+$D$23*MAX(0,MIN(2,'IBR-Model Values'!M4-6))+$E$23*MAX(0,MIN(2,'IBR-Model Values'!M4-8))+$F$23*MAX(0,'IBR-Model Values'!M4-10)</f>
        <v>52.169993834675239</v>
      </c>
      <c r="N5">
        <f t="shared" ref="N5:N18" si="0">A5*SUM(B5:M5)</f>
        <v>1030175.3898357775</v>
      </c>
    </row>
    <row r="6" spans="1:14" x14ac:dyDescent="0.25">
      <c r="A6" s="1">
        <f>'IBR-Model Values'!A5</f>
        <v>1284.9999624</v>
      </c>
      <c r="B6">
        <f>$B$23+$C$23*MIN(6,'IBR-Model Values'!B5)+$D$23*MAX(0,MIN(2,'IBR-Model Values'!B5-6))+$E$23*MAX(0,MIN(2,'IBR-Model Values'!B5-8))+$F$23*MAX(0,'IBR-Model Values'!B5-10)</f>
        <v>57.480609302899154</v>
      </c>
      <c r="C6">
        <f>$B$23+$C$23*MIN(6,'IBR-Model Values'!C5)+$D$23*MAX(0,MIN(2,'IBR-Model Values'!C5-6))+$E$23*MAX(0,MIN(2,'IBR-Model Values'!C5-8))+$F$23*MAX(0,'IBR-Model Values'!C5-10)</f>
        <v>56.432074525167671</v>
      </c>
      <c r="D6">
        <f>$B$23+$C$23*MIN(6,'IBR-Model Values'!D5)+$D$23*MAX(0,MIN(2,'IBR-Model Values'!D5-6))+$E$23*MAX(0,MIN(2,'IBR-Model Values'!D5-8))+$F$23*MAX(0,'IBR-Model Values'!D5-10)</f>
        <v>54.915528419905179</v>
      </c>
      <c r="E6">
        <f>$B$23+$C$23*MIN(6,'IBR-Model Values'!E5)+$D$23*MAX(0,MIN(2,'IBR-Model Values'!E5-6))+$E$23*MAX(0,MIN(2,'IBR-Model Values'!E5-8))+$F$23*MAX(0,'IBR-Model Values'!E5-10)</f>
        <v>59.676566108180531</v>
      </c>
      <c r="F6">
        <f>$B$23+$C$23*MIN(6,'IBR-Model Values'!F5)+$D$23*MAX(0,MIN(2,'IBR-Model Values'!F5-6))+$E$23*MAX(0,MIN(2,'IBR-Model Values'!F5-8))+$F$23*MAX(0,'IBR-Model Values'!F5-10)</f>
        <v>66.919591284483502</v>
      </c>
      <c r="G6">
        <f>$B$23+$C$23*MIN(6,'IBR-Model Values'!G5)+$D$23*MAX(0,MIN(2,'IBR-Model Values'!G5-6))+$E$23*MAX(0,MIN(2,'IBR-Model Values'!G5-8))+$F$23*MAX(0,'IBR-Model Values'!G5-10)</f>
        <v>70.838911211175201</v>
      </c>
      <c r="H6">
        <f>$B$23+$C$23*MIN(6,'IBR-Model Values'!H5)+$D$23*MAX(0,MIN(2,'IBR-Model Values'!H5-6))+$E$23*MAX(0,MIN(2,'IBR-Model Values'!H5-8))+$F$23*MAX(0,'IBR-Model Values'!H5-10)</f>
        <v>72.537285216011071</v>
      </c>
      <c r="I6">
        <f>$B$23+$C$23*MIN(6,'IBR-Model Values'!I5)+$D$23*MAX(0,MIN(2,'IBR-Model Values'!I5-6))+$E$23*MAX(0,MIN(2,'IBR-Model Values'!I5-8))+$F$23*MAX(0,'IBR-Model Values'!I5-10)</f>
        <v>69.903163497493622</v>
      </c>
      <c r="J6">
        <f>$B$23+$C$23*MIN(6,'IBR-Model Values'!J5)+$D$23*MAX(0,MIN(2,'IBR-Model Values'!J5-6))+$E$23*MAX(0,MIN(2,'IBR-Model Values'!J5-8))+$F$23*MAX(0,'IBR-Model Values'!J5-10)</f>
        <v>69.89366274534855</v>
      </c>
      <c r="K6">
        <f>$B$23+$C$23*MIN(6,'IBR-Model Values'!K5)+$D$23*MAX(0,MIN(2,'IBR-Model Values'!K5-6))+$E$23*MAX(0,MIN(2,'IBR-Model Values'!K5-8))+$F$23*MAX(0,'IBR-Model Values'!K5-10)</f>
        <v>66.849664526734244</v>
      </c>
      <c r="L6">
        <f>$B$23+$C$23*MIN(6,'IBR-Model Values'!L5)+$D$23*MAX(0,MIN(2,'IBR-Model Values'!L5-6))+$E$23*MAX(0,MIN(2,'IBR-Model Values'!L5-8))+$F$23*MAX(0,'IBR-Model Values'!L5-10)</f>
        <v>59.397744999409284</v>
      </c>
      <c r="M6">
        <f>$B$23+$C$23*MIN(6,'IBR-Model Values'!M5)+$D$23*MAX(0,MIN(2,'IBR-Model Values'!M5-6))+$E$23*MAX(0,MIN(2,'IBR-Model Values'!M5-8))+$F$23*MAX(0,'IBR-Model Values'!M5-10)</f>
        <v>55.978207404206309</v>
      </c>
      <c r="N6">
        <f t="shared" si="0"/>
        <v>977657.53826775821</v>
      </c>
    </row>
    <row r="7" spans="1:14" x14ac:dyDescent="0.25">
      <c r="A7" s="1">
        <f>'IBR-Model Values'!A6</f>
        <v>1424.0001159999999</v>
      </c>
      <c r="B7">
        <f>$B$23+$C$23*MIN(6,'IBR-Model Values'!B6)+$D$23*MAX(0,MIN(2,'IBR-Model Values'!B6-6))+$E$23*MAX(0,MIN(2,'IBR-Model Values'!B6-8))+$F$23*MAX(0,'IBR-Model Values'!B6-10)</f>
        <v>60.281017867173382</v>
      </c>
      <c r="C7">
        <f>$B$23+$C$23*MIN(6,'IBR-Model Values'!C6)+$D$23*MAX(0,MIN(2,'IBR-Model Values'!C6-6))+$E$23*MAX(0,MIN(2,'IBR-Model Values'!C6-8))+$F$23*MAX(0,'IBR-Model Values'!C6-10)</f>
        <v>59.168954593911771</v>
      </c>
      <c r="D7">
        <f>$B$23+$C$23*MIN(6,'IBR-Model Values'!D6)+$D$23*MAX(0,MIN(2,'IBR-Model Values'!D6-6))+$E$23*MAX(0,MIN(2,'IBR-Model Values'!D6-8))+$F$23*MAX(0,'IBR-Model Values'!D6-10)</f>
        <v>57.560524180645857</v>
      </c>
      <c r="E7">
        <f>$B$23+$C$23*MIN(6,'IBR-Model Values'!E6)+$D$23*MAX(0,MIN(2,'IBR-Model Values'!E6-6))+$E$23*MAX(0,MIN(2,'IBR-Model Values'!E6-8))+$F$23*MAX(0,'IBR-Model Values'!E6-10)</f>
        <v>62.610023031986017</v>
      </c>
      <c r="F7">
        <f>$B$23+$C$23*MIN(6,'IBR-Model Values'!F6)+$D$23*MAX(0,MIN(2,'IBR-Model Values'!F6-6))+$E$23*MAX(0,MIN(2,'IBR-Model Values'!F6-8))+$F$23*MAX(0,'IBR-Model Values'!F6-10)</f>
        <v>70.291887722542228</v>
      </c>
      <c r="G7">
        <f>$B$23+$C$23*MIN(6,'IBR-Model Values'!G6)+$D$23*MAX(0,MIN(2,'IBR-Model Values'!G6-6))+$E$23*MAX(0,MIN(2,'IBR-Model Values'!G6-8))+$F$23*MAX(0,'IBR-Model Values'!G6-10)</f>
        <v>74.44867092058351</v>
      </c>
      <c r="H7">
        <f>$B$23+$C$23*MIN(6,'IBR-Model Values'!H6)+$D$23*MAX(0,MIN(2,'IBR-Model Values'!H6-6))+$E$23*MAX(0,MIN(2,'IBR-Model Values'!H6-8))+$F$23*MAX(0,'IBR-Model Values'!H6-10)</f>
        <v>76.378446717394951</v>
      </c>
      <c r="I7">
        <f>$B$23+$C$23*MIN(6,'IBR-Model Values'!I6)+$D$23*MAX(0,MIN(2,'IBR-Model Values'!I6-6))+$E$23*MAX(0,MIN(2,'IBR-Model Values'!I6-8))+$F$23*MAX(0,'IBR-Model Values'!I6-10)</f>
        <v>73.456228240069692</v>
      </c>
      <c r="J7">
        <f>$B$23+$C$23*MIN(6,'IBR-Model Values'!J6)+$D$23*MAX(0,MIN(2,'IBR-Model Values'!J6-6))+$E$23*MAX(0,MIN(2,'IBR-Model Values'!J6-8))+$F$23*MAX(0,'IBR-Model Values'!J6-10)</f>
        <v>73.446151857527823</v>
      </c>
      <c r="K7">
        <f>$B$23+$C$23*MIN(6,'IBR-Model Values'!K6)+$D$23*MAX(0,MIN(2,'IBR-Model Values'!K6-6))+$E$23*MAX(0,MIN(2,'IBR-Model Values'!K6-8))+$F$23*MAX(0,'IBR-Model Values'!K6-10)</f>
        <v>70.217724251036373</v>
      </c>
      <c r="L7">
        <f>$B$23+$C$23*MIN(6,'IBR-Model Values'!L6)+$D$23*MAX(0,MIN(2,'IBR-Model Values'!L6-6))+$E$23*MAX(0,MIN(2,'IBR-Model Values'!L6-8))+$F$23*MAX(0,'IBR-Model Values'!L6-10)</f>
        <v>62.314308744334632</v>
      </c>
      <c r="M7">
        <f>$B$23+$C$23*MIN(6,'IBR-Model Values'!M6)+$D$23*MAX(0,MIN(2,'IBR-Model Values'!M6-6))+$E$23*MAX(0,MIN(2,'IBR-Model Values'!M6-8))+$F$23*MAX(0,'IBR-Model Values'!M6-10)</f>
        <v>58.687588627916739</v>
      </c>
      <c r="N7">
        <f t="shared" si="0"/>
        <v>1137578.9067672321</v>
      </c>
    </row>
    <row r="8" spans="1:14" x14ac:dyDescent="0.25">
      <c r="A8" s="1">
        <f>'IBR-Model Values'!A7</f>
        <v>1027.0000356</v>
      </c>
      <c r="B8">
        <f>$B$23+$C$23*MIN(6,'IBR-Model Values'!B7)+$D$23*MAX(0,MIN(2,'IBR-Model Values'!B7-6))+$E$23*MAX(0,MIN(2,'IBR-Model Values'!B7-8))+$F$23*MAX(0,'IBR-Model Values'!B7-10)</f>
        <v>62.941109150675629</v>
      </c>
      <c r="C8">
        <f>$B$23+$C$23*MIN(6,'IBR-Model Values'!C7)+$D$23*MAX(0,MIN(2,'IBR-Model Values'!C7-6))+$E$23*MAX(0,MIN(2,'IBR-Model Values'!C7-8))+$F$23*MAX(0,'IBR-Model Values'!C7-10)</f>
        <v>61.768700540890791</v>
      </c>
      <c r="D8">
        <f>$B$23+$C$23*MIN(6,'IBR-Model Values'!D7)+$D$23*MAX(0,MIN(2,'IBR-Model Values'!D7-6))+$E$23*MAX(0,MIN(2,'IBR-Model Values'!D7-8))+$F$23*MAX(0,'IBR-Model Values'!D7-10)</f>
        <v>60.072989775061778</v>
      </c>
      <c r="E8">
        <f>$B$23+$C$23*MIN(6,'IBR-Model Values'!E7)+$D$23*MAX(0,MIN(2,'IBR-Model Values'!E7-6))+$E$23*MAX(0,MIN(2,'IBR-Model Values'!E7-8))+$F$23*MAX(0,'IBR-Model Values'!E7-10)</f>
        <v>65.396496153477372</v>
      </c>
      <c r="F8">
        <f>$B$23+$C$23*MIN(6,'IBR-Model Values'!F7)+$D$23*MAX(0,MIN(2,'IBR-Model Values'!F7-6))+$E$23*MAX(0,MIN(2,'IBR-Model Values'!F7-8))+$F$23*MAX(0,'IBR-Model Values'!F7-10)</f>
        <v>73.495211864136053</v>
      </c>
      <c r="G8">
        <f>$B$23+$C$23*MIN(6,'IBR-Model Values'!G7)+$D$23*MAX(0,MIN(2,'IBR-Model Values'!G7-6))+$E$23*MAX(0,MIN(2,'IBR-Model Values'!G7-8))+$F$23*MAX(0,'IBR-Model Values'!G7-10)</f>
        <v>78.156538367035878</v>
      </c>
      <c r="H8">
        <f>$B$23+$C$23*MIN(6,'IBR-Model Values'!H7)+$D$23*MAX(0,MIN(2,'IBR-Model Values'!H7-6))+$E$23*MAX(0,MIN(2,'IBR-Model Values'!H7-8))+$F$23*MAX(0,'IBR-Model Values'!H7-10)</f>
        <v>80.231127821791219</v>
      </c>
      <c r="I8">
        <f>$B$23+$C$23*MIN(6,'IBR-Model Values'!I7)+$D$23*MAX(0,MIN(2,'IBR-Model Values'!I7-6))+$E$23*MAX(0,MIN(2,'IBR-Model Values'!I7-8))+$F$23*MAX(0,'IBR-Model Values'!I7-10)</f>
        <v>77.013508425699229</v>
      </c>
      <c r="J8">
        <f>$B$23+$C$23*MIN(6,'IBR-Model Values'!J7)+$D$23*MAX(0,MIN(2,'IBR-Model Values'!J7-6))+$E$23*MAX(0,MIN(2,'IBR-Model Values'!J7-8))+$F$23*MAX(0,'IBR-Model Values'!J7-10)</f>
        <v>77.001903113703037</v>
      </c>
      <c r="K8">
        <f>$B$23+$C$23*MIN(6,'IBR-Model Values'!K7)+$D$23*MAX(0,MIN(2,'IBR-Model Values'!K7-6))+$E$23*MAX(0,MIN(2,'IBR-Model Values'!K7-8))+$F$23*MAX(0,'IBR-Model Values'!K7-10)</f>
        <v>73.417023963667049</v>
      </c>
      <c r="L8">
        <f>$B$23+$C$23*MIN(6,'IBR-Model Values'!L7)+$D$23*MAX(0,MIN(2,'IBR-Model Values'!L7-6))+$E$23*MAX(0,MIN(2,'IBR-Model Values'!L7-8))+$F$23*MAX(0,'IBR-Model Values'!L7-10)</f>
        <v>65.084735136622598</v>
      </c>
      <c r="M8">
        <f>$B$23+$C$23*MIN(6,'IBR-Model Values'!M7)+$D$23*MAX(0,MIN(2,'IBR-Model Values'!M7-6))+$E$23*MAX(0,MIN(2,'IBR-Model Values'!M7-8))+$F$23*MAX(0,'IBR-Model Values'!M7-10)</f>
        <v>61.26121358708216</v>
      </c>
      <c r="N8">
        <f t="shared" si="0"/>
        <v>858408.28271906241</v>
      </c>
    </row>
    <row r="9" spans="1:14" x14ac:dyDescent="0.25">
      <c r="A9" s="1">
        <f>'IBR-Model Values'!A8</f>
        <v>1018.0001524</v>
      </c>
      <c r="B9">
        <f>$B$23+$C$23*MIN(6,'IBR-Model Values'!B8)+$D$23*MAX(0,MIN(2,'IBR-Model Values'!B8-6))+$E$23*MAX(0,MIN(2,'IBR-Model Values'!B8-8))+$F$23*MAX(0,'IBR-Model Values'!B8-10)</f>
        <v>65.535472519511643</v>
      </c>
      <c r="C9">
        <f>$B$23+$C$23*MIN(6,'IBR-Model Values'!C8)+$D$23*MAX(0,MIN(2,'IBR-Model Values'!C8-6))+$E$23*MAX(0,MIN(2,'IBR-Model Values'!C8-8))+$F$23*MAX(0,'IBR-Model Values'!C8-10)</f>
        <v>64.304209639752344</v>
      </c>
      <c r="D9">
        <f>$B$23+$C$23*MIN(6,'IBR-Model Values'!D8)+$D$23*MAX(0,MIN(2,'IBR-Model Values'!D8-6))+$E$23*MAX(0,MIN(2,'IBR-Model Values'!D8-8))+$F$23*MAX(0,'IBR-Model Values'!D8-10)</f>
        <v>62.523375122376471</v>
      </c>
      <c r="E9">
        <f>$B$23+$C$23*MIN(6,'IBR-Model Values'!E8)+$D$23*MAX(0,MIN(2,'IBR-Model Values'!E8-6))+$E$23*MAX(0,MIN(2,'IBR-Model Values'!E8-8))+$F$23*MAX(0,'IBR-Model Values'!E8-10)</f>
        <v>68.114118604811253</v>
      </c>
      <c r="F9">
        <f>$B$23+$C$23*MIN(6,'IBR-Model Values'!F8)+$D$23*MAX(0,MIN(2,'IBR-Model Values'!F8-6))+$E$23*MAX(0,MIN(2,'IBR-Model Values'!F8-8))+$F$23*MAX(0,'IBR-Model Values'!F8-10)</f>
        <v>76.782042042809465</v>
      </c>
      <c r="G9">
        <f>$B$23+$C$23*MIN(6,'IBR-Model Values'!G8)+$D$23*MAX(0,MIN(2,'IBR-Model Values'!G8-6))+$E$23*MAX(0,MIN(2,'IBR-Model Values'!G8-8))+$F$23*MAX(0,'IBR-Model Values'!G8-10)</f>
        <v>81.809880726613471</v>
      </c>
      <c r="H9">
        <f>$B$23+$C$23*MIN(6,'IBR-Model Values'!H8)+$D$23*MAX(0,MIN(2,'IBR-Model Values'!H8-6))+$E$23*MAX(0,MIN(2,'IBR-Model Values'!H8-8))+$F$23*MAX(0,'IBR-Model Values'!H8-10)</f>
        <v>83.988613435552821</v>
      </c>
      <c r="I9">
        <f>$B$23+$C$23*MIN(6,'IBR-Model Values'!I8)+$D$23*MAX(0,MIN(2,'IBR-Model Values'!I8-6))+$E$23*MAX(0,MIN(2,'IBR-Model Values'!I8-8))+$F$23*MAX(0,'IBR-Model Values'!I8-10)</f>
        <v>80.609471308365045</v>
      </c>
      <c r="J9">
        <f>$B$23+$C$23*MIN(6,'IBR-Model Values'!J8)+$D$23*MAX(0,MIN(2,'IBR-Model Values'!J8-6))+$E$23*MAX(0,MIN(2,'IBR-Model Values'!J8-8))+$F$23*MAX(0,'IBR-Model Values'!J8-10)</f>
        <v>80.597283416063931</v>
      </c>
      <c r="K9">
        <f>$B$23+$C$23*MIN(6,'IBR-Model Values'!K8)+$D$23*MAX(0,MIN(2,'IBR-Model Values'!K8-6))+$E$23*MAX(0,MIN(2,'IBR-Model Values'!K8-8))+$F$23*MAX(0,'IBR-Model Values'!K8-10)</f>
        <v>76.692337587898749</v>
      </c>
      <c r="L9">
        <f>$B$23+$C$23*MIN(6,'IBR-Model Values'!L8)+$D$23*MAX(0,MIN(2,'IBR-Model Values'!L8-6))+$E$23*MAX(0,MIN(2,'IBR-Model Values'!L8-8))+$F$23*MAX(0,'IBR-Model Values'!L8-10)</f>
        <v>67.786707355690751</v>
      </c>
      <c r="M9">
        <f>$B$23+$C$23*MIN(6,'IBR-Model Values'!M8)+$D$23*MAX(0,MIN(2,'IBR-Model Values'!M8-6))+$E$23*MAX(0,MIN(2,'IBR-Model Values'!M8-8))+$F$23*MAX(0,'IBR-Model Values'!M8-10)</f>
        <v>63.771247118860096</v>
      </c>
      <c r="N9">
        <f t="shared" si="0"/>
        <v>888220.15750936465</v>
      </c>
    </row>
    <row r="10" spans="1:14" x14ac:dyDescent="0.25">
      <c r="A10" s="1">
        <f>'IBR-Model Values'!A9</f>
        <v>1077.0001396</v>
      </c>
      <c r="B10">
        <f>$B$23+$C$23*MIN(6,'IBR-Model Values'!B9)+$D$23*MAX(0,MIN(2,'IBR-Model Values'!B9-6))+$E$23*MAX(0,MIN(2,'IBR-Model Values'!B9-8))+$F$23*MAX(0,'IBR-Model Values'!B9-10)</f>
        <v>67.445235669707003</v>
      </c>
      <c r="C10">
        <f>$B$23+$C$23*MIN(6,'IBR-Model Values'!C9)+$D$23*MAX(0,MIN(2,'IBR-Model Values'!C9-6))+$E$23*MAX(0,MIN(2,'IBR-Model Values'!C9-8))+$F$23*MAX(0,'IBR-Model Values'!C9-10)</f>
        <v>66.170648975951934</v>
      </c>
      <c r="D10">
        <f>$B$23+$C$23*MIN(6,'IBR-Model Values'!D9)+$D$23*MAX(0,MIN(2,'IBR-Model Values'!D9-6))+$E$23*MAX(0,MIN(2,'IBR-Model Values'!D9-8))+$F$23*MAX(0,'IBR-Model Values'!D9-10)</f>
        <v>64.327153149885348</v>
      </c>
      <c r="E10">
        <f>$B$23+$C$23*MIN(6,'IBR-Model Values'!E9)+$D$23*MAX(0,MIN(2,'IBR-Model Values'!E9-6))+$E$23*MAX(0,MIN(2,'IBR-Model Values'!E9-8))+$F$23*MAX(0,'IBR-Model Values'!E9-10)</f>
        <v>70.114615249207517</v>
      </c>
      <c r="F10">
        <f>$B$23+$C$23*MIN(6,'IBR-Model Values'!F9)+$D$23*MAX(0,MIN(2,'IBR-Model Values'!F9-6))+$E$23*MAX(0,MIN(2,'IBR-Model Values'!F9-8))+$F$23*MAX(0,'IBR-Model Values'!F9-10)</f>
        <v>79.294428990579092</v>
      </c>
      <c r="G10">
        <f>$B$23+$C$23*MIN(6,'IBR-Model Values'!G9)+$D$23*MAX(0,MIN(2,'IBR-Model Values'!G9-6))+$E$23*MAX(0,MIN(2,'IBR-Model Values'!G9-8))+$F$23*MAX(0,'IBR-Model Values'!G9-10)</f>
        <v>84.499179649493087</v>
      </c>
      <c r="H10">
        <f>$B$23+$C$23*MIN(6,'IBR-Model Values'!H9)+$D$23*MAX(0,MIN(2,'IBR-Model Values'!H9-6))+$E$23*MAX(0,MIN(2,'IBR-Model Values'!H9-8))+$F$23*MAX(0,'IBR-Model Values'!H9-10)</f>
        <v>86.754574306242517</v>
      </c>
      <c r="I10">
        <f>$B$23+$C$23*MIN(6,'IBR-Model Values'!I9)+$D$23*MAX(0,MIN(2,'IBR-Model Values'!I9-6))+$E$23*MAX(0,MIN(2,'IBR-Model Values'!I9-8))+$F$23*MAX(0,'IBR-Model Values'!I9-10)</f>
        <v>83.256532042138275</v>
      </c>
      <c r="J10">
        <f>$B$23+$C$23*MIN(6,'IBR-Model Values'!J9)+$D$23*MAX(0,MIN(2,'IBR-Model Values'!J9-6))+$E$23*MAX(0,MIN(2,'IBR-Model Values'!J9-8))+$F$23*MAX(0,'IBR-Model Values'!J9-10)</f>
        <v>83.243915300736191</v>
      </c>
      <c r="K10">
        <f>$B$23+$C$23*MIN(6,'IBR-Model Values'!K9)+$D$23*MAX(0,MIN(2,'IBR-Model Values'!K9-6))+$E$23*MAX(0,MIN(2,'IBR-Model Values'!K9-8))+$F$23*MAX(0,'IBR-Model Values'!K9-10)</f>
        <v>79.201568151127731</v>
      </c>
      <c r="L10">
        <f>$B$23+$C$23*MIN(6,'IBR-Model Values'!L9)+$D$23*MAX(0,MIN(2,'IBR-Model Values'!L9-6))+$E$23*MAX(0,MIN(2,'IBR-Model Values'!L9-8))+$F$23*MAX(0,'IBR-Model Values'!L9-10)</f>
        <v>69.775683548776257</v>
      </c>
      <c r="M10">
        <f>$B$23+$C$23*MIN(6,'IBR-Model Values'!M9)+$D$23*MAX(0,MIN(2,'IBR-Model Values'!M9-6))+$E$23*MAX(0,MIN(2,'IBR-Model Values'!M9-8))+$F$23*MAX(0,'IBR-Model Values'!M9-10)</f>
        <v>65.61893337681667</v>
      </c>
      <c r="N10">
        <f t="shared" si="0"/>
        <v>968979.68407674716</v>
      </c>
    </row>
    <row r="11" spans="1:14" x14ac:dyDescent="0.25">
      <c r="A11" s="1">
        <f>'IBR-Model Values'!A10</f>
        <v>873.99998840000001</v>
      </c>
      <c r="B11">
        <f>$B$23+$C$23*MIN(6,'IBR-Model Values'!B10)+$D$23*MAX(0,MIN(2,'IBR-Model Values'!B10-6))+$E$23*MAX(0,MIN(2,'IBR-Model Values'!B10-8))+$F$23*MAX(0,'IBR-Model Values'!B10-10)</f>
        <v>67.156285530552722</v>
      </c>
      <c r="C11">
        <f>$B$23+$C$23*MIN(6,'IBR-Model Values'!C10)+$D$23*MAX(0,MIN(2,'IBR-Model Values'!C10-6))+$E$23*MAX(0,MIN(2,'IBR-Model Values'!C10-8))+$F$23*MAX(0,'IBR-Model Values'!C10-10)</f>
        <v>65.888253797333718</v>
      </c>
      <c r="D11">
        <f>$B$23+$C$23*MIN(6,'IBR-Model Values'!D10)+$D$23*MAX(0,MIN(2,'IBR-Model Values'!D10-6))+$E$23*MAX(0,MIN(2,'IBR-Model Values'!D10-8))+$F$23*MAX(0,'IBR-Model Values'!D10-10)</f>
        <v>64.05423872486945</v>
      </c>
      <c r="E11">
        <f>$B$23+$C$23*MIN(6,'IBR-Model Values'!E10)+$D$23*MAX(0,MIN(2,'IBR-Model Values'!E10-6))+$E$23*MAX(0,MIN(2,'IBR-Model Values'!E10-8))+$F$23*MAX(0,'IBR-Model Values'!E10-10)</f>
        <v>69.811936991059724</v>
      </c>
      <c r="F11">
        <f>$B$23+$C$23*MIN(6,'IBR-Model Values'!F10)+$D$23*MAX(0,MIN(2,'IBR-Model Values'!F10-6))+$E$23*MAX(0,MIN(2,'IBR-Model Values'!F10-8))+$F$23*MAX(0,'IBR-Model Values'!F10-10)</f>
        <v>78.914300932242028</v>
      </c>
      <c r="G11">
        <f>$B$23+$C$23*MIN(6,'IBR-Model Values'!G10)+$D$23*MAX(0,MIN(2,'IBR-Model Values'!G10-6))+$E$23*MAX(0,MIN(2,'IBR-Model Values'!G10-8))+$F$23*MAX(0,'IBR-Model Values'!G10-10)</f>
        <v>84.092284533774674</v>
      </c>
      <c r="H11">
        <f>$B$23+$C$23*MIN(6,'IBR-Model Values'!H10)+$D$23*MAX(0,MIN(2,'IBR-Model Values'!H10-6))+$E$23*MAX(0,MIN(2,'IBR-Model Values'!H10-8))+$F$23*MAX(0,'IBR-Model Values'!H10-10)</f>
        <v>86.33608011841649</v>
      </c>
      <c r="I11">
        <f>$B$23+$C$23*MIN(6,'IBR-Model Values'!I10)+$D$23*MAX(0,MIN(2,'IBR-Model Values'!I10-6))+$E$23*MAX(0,MIN(2,'IBR-Model Values'!I10-8))+$F$23*MAX(0,'IBR-Model Values'!I10-10)</f>
        <v>82.856027630219259</v>
      </c>
      <c r="J11">
        <f>$B$23+$C$23*MIN(6,'IBR-Model Values'!J10)+$D$23*MAX(0,MIN(2,'IBR-Model Values'!J10-6))+$E$23*MAX(0,MIN(2,'IBR-Model Values'!J10-8))+$F$23*MAX(0,'IBR-Model Values'!J10-10)</f>
        <v>82.84347577435409</v>
      </c>
      <c r="K11">
        <f>$B$23+$C$23*MIN(6,'IBR-Model Values'!K10)+$D$23*MAX(0,MIN(2,'IBR-Model Values'!K10-6))+$E$23*MAX(0,MIN(2,'IBR-Model Values'!K10-8))+$F$23*MAX(0,'IBR-Model Values'!K10-10)</f>
        <v>78.821917658687838</v>
      </c>
      <c r="L11">
        <f>$B$23+$C$23*MIN(6,'IBR-Model Values'!L10)+$D$23*MAX(0,MIN(2,'IBR-Model Values'!L10-6))+$E$23*MAX(0,MIN(2,'IBR-Model Values'!L10-8))+$F$23*MAX(0,'IBR-Model Values'!L10-10)</f>
        <v>69.474748352855329</v>
      </c>
      <c r="M11">
        <f>$B$23+$C$23*MIN(6,'IBR-Model Values'!M10)+$D$23*MAX(0,MIN(2,'IBR-Model Values'!M10-6))+$E$23*MAX(0,MIN(2,'IBR-Model Values'!M10-8))+$F$23*MAX(0,'IBR-Model Values'!M10-10)</f>
        <v>65.339375568145272</v>
      </c>
      <c r="N11">
        <f t="shared" si="0"/>
        <v>782744.71059650276</v>
      </c>
    </row>
    <row r="12" spans="1:14" x14ac:dyDescent="0.25">
      <c r="A12" s="1">
        <f>'IBR-Model Values'!A11</f>
        <v>1931.0000864000001</v>
      </c>
      <c r="B12">
        <f>$B$23+$C$23*MIN(6,'IBR-Model Values'!B11)+$D$23*MAX(0,MIN(2,'IBR-Model Values'!B11-6))+$E$23*MAX(0,MIN(2,'IBR-Model Values'!B11-8))+$F$23*MAX(0,'IBR-Model Values'!B11-10)</f>
        <v>70.428657781680016</v>
      </c>
      <c r="C12">
        <f>$B$23+$C$23*MIN(6,'IBR-Model Values'!C11)+$D$23*MAX(0,MIN(2,'IBR-Model Values'!C11-6))+$E$23*MAX(0,MIN(2,'IBR-Model Values'!C11-8))+$F$23*MAX(0,'IBR-Model Values'!C11-10)</f>
        <v>69.086390849861502</v>
      </c>
      <c r="D12">
        <f>$B$23+$C$23*MIN(6,'IBR-Model Values'!D11)+$D$23*MAX(0,MIN(2,'IBR-Model Values'!D11-6))+$E$23*MAX(0,MIN(2,'IBR-Model Values'!D11-8))+$F$23*MAX(0,'IBR-Model Values'!D11-10)</f>
        <v>67.145005851572705</v>
      </c>
      <c r="E12">
        <f>$B$23+$C$23*MIN(6,'IBR-Model Values'!E11)+$D$23*MAX(0,MIN(2,'IBR-Model Values'!E11-6))+$E$23*MAX(0,MIN(2,'IBR-Model Values'!E11-8))+$F$23*MAX(0,'IBR-Model Values'!E11-10)</f>
        <v>73.239780756359067</v>
      </c>
      <c r="F12">
        <f>$B$23+$C$23*MIN(6,'IBR-Model Values'!F11)+$D$23*MAX(0,MIN(2,'IBR-Model Values'!F11-6))+$E$23*MAX(0,MIN(2,'IBR-Model Values'!F11-8))+$F$23*MAX(0,'IBR-Model Values'!F11-10)</f>
        <v>83.219266881100481</v>
      </c>
      <c r="G12">
        <f>$B$23+$C$23*MIN(6,'IBR-Model Values'!G11)+$D$23*MAX(0,MIN(2,'IBR-Model Values'!G11-6))+$E$23*MAX(0,MIN(2,'IBR-Model Values'!G11-8))+$F$23*MAX(0,'IBR-Model Values'!G11-10)</f>
        <v>88.700388512175081</v>
      </c>
      <c r="H12">
        <f>$B$23+$C$23*MIN(6,'IBR-Model Values'!H11)+$D$23*MAX(0,MIN(2,'IBR-Model Values'!H11-6))+$E$23*MAX(0,MIN(2,'IBR-Model Values'!H11-8))+$F$23*MAX(0,'IBR-Model Values'!H11-10)</f>
        <v>91.07554406713858</v>
      </c>
      <c r="I12">
        <f>$B$23+$C$23*MIN(6,'IBR-Model Values'!I11)+$D$23*MAX(0,MIN(2,'IBR-Model Values'!I11-6))+$E$23*MAX(0,MIN(2,'IBR-Model Values'!I11-8))+$F$23*MAX(0,'IBR-Model Values'!I11-10)</f>
        <v>87.391756624341923</v>
      </c>
      <c r="J12">
        <f>$B$23+$C$23*MIN(6,'IBR-Model Values'!J11)+$D$23*MAX(0,MIN(2,'IBR-Model Values'!J11-6))+$E$23*MAX(0,MIN(2,'IBR-Model Values'!J11-8))+$F$23*MAX(0,'IBR-Model Values'!J11-10)</f>
        <v>87.378469937093172</v>
      </c>
      <c r="K12">
        <f>$B$23+$C$23*MIN(6,'IBR-Model Values'!K11)+$D$23*MAX(0,MIN(2,'IBR-Model Values'!K11-6))+$E$23*MAX(0,MIN(2,'IBR-Model Values'!K11-8))+$F$23*MAX(0,'IBR-Model Values'!K11-10)</f>
        <v>83.121475154051097</v>
      </c>
      <c r="L12">
        <f>$B$23+$C$23*MIN(6,'IBR-Model Values'!L11)+$D$23*MAX(0,MIN(2,'IBR-Model Values'!L11-6))+$E$23*MAX(0,MIN(2,'IBR-Model Values'!L11-8))+$F$23*MAX(0,'IBR-Model Values'!L11-10)</f>
        <v>72.88285186649783</v>
      </c>
      <c r="M12">
        <f>$B$23+$C$23*MIN(6,'IBR-Model Values'!M11)+$D$23*MAX(0,MIN(2,'IBR-Model Values'!M11-6))+$E$23*MAX(0,MIN(2,'IBR-Model Values'!M11-8))+$F$23*MAX(0,'IBR-Model Values'!M11-10)</f>
        <v>68.5053792889249</v>
      </c>
      <c r="N12">
        <f t="shared" si="0"/>
        <v>1819339.9437831254</v>
      </c>
    </row>
    <row r="13" spans="1:14" x14ac:dyDescent="0.25">
      <c r="A13" s="1">
        <f>'IBR-Model Values'!A12</f>
        <v>2352.0000812000003</v>
      </c>
      <c r="B13">
        <f>$B$23+$C$23*MIN(6,'IBR-Model Values'!B12)+$D$23*MAX(0,MIN(2,'IBR-Model Values'!B12-6))+$E$23*MAX(0,MIN(2,'IBR-Model Values'!B12-8))+$F$23*MAX(0,'IBR-Model Values'!B12-10)</f>
        <v>74.264584124874773</v>
      </c>
      <c r="C13">
        <f>$B$23+$C$23*MIN(6,'IBR-Model Values'!C12)+$D$23*MAX(0,MIN(2,'IBR-Model Values'!C12-6))+$E$23*MAX(0,MIN(2,'IBR-Model Values'!C12-8))+$F$23*MAX(0,'IBR-Model Values'!C12-10)</f>
        <v>72.8352975229066</v>
      </c>
      <c r="D13">
        <f>$B$23+$C$23*MIN(6,'IBR-Model Values'!D12)+$D$23*MAX(0,MIN(2,'IBR-Model Values'!D12-6))+$E$23*MAX(0,MIN(2,'IBR-Model Values'!D12-8))+$F$23*MAX(0,'IBR-Model Values'!D12-10)</f>
        <v>70.768051804831032</v>
      </c>
      <c r="E13">
        <f>$B$23+$C$23*MIN(6,'IBR-Model Values'!E12)+$D$23*MAX(0,MIN(2,'IBR-Model Values'!E12-6))+$E$23*MAX(0,MIN(2,'IBR-Model Values'!E12-8))+$F$23*MAX(0,'IBR-Model Values'!E12-10)</f>
        <v>77.479647265351403</v>
      </c>
      <c r="F13">
        <f>$B$23+$C$23*MIN(6,'IBR-Model Values'!F12)+$D$23*MAX(0,MIN(2,'IBR-Model Values'!F12-6))+$E$23*MAX(0,MIN(2,'IBR-Model Values'!F12-8))+$F$23*MAX(0,'IBR-Model Values'!F12-10)</f>
        <v>88.265615836080769</v>
      </c>
      <c r="G13">
        <f>$B$23+$C$23*MIN(6,'IBR-Model Values'!G12)+$D$23*MAX(0,MIN(2,'IBR-Model Values'!G12-6))+$E$23*MAX(0,MIN(2,'IBR-Model Values'!G12-8))+$F$23*MAX(0,'IBR-Model Values'!G12-10)</f>
        <v>94.102080644492148</v>
      </c>
      <c r="H13">
        <f>$B$23+$C$23*MIN(6,'IBR-Model Values'!H12)+$D$23*MAX(0,MIN(2,'IBR-Model Values'!H12-6))+$E$23*MAX(0,MIN(2,'IBR-Model Values'!H12-8))+$F$23*MAX(0,'IBR-Model Values'!H12-10)</f>
        <v>96.631218427615821</v>
      </c>
      <c r="I13">
        <f>$B$23+$C$23*MIN(6,'IBR-Model Values'!I12)+$D$23*MAX(0,MIN(2,'IBR-Model Values'!I12-6))+$E$23*MAX(0,MIN(2,'IBR-Model Values'!I12-8))+$F$23*MAX(0,'IBR-Model Values'!I12-10)</f>
        <v>92.708609659064336</v>
      </c>
      <c r="J13">
        <f>$B$23+$C$23*MIN(6,'IBR-Model Values'!J12)+$D$23*MAX(0,MIN(2,'IBR-Model Values'!J12-6))+$E$23*MAX(0,MIN(2,'IBR-Model Values'!J12-8))+$F$23*MAX(0,'IBR-Model Values'!J12-10)</f>
        <v>92.69446159088281</v>
      </c>
      <c r="K13">
        <f>$B$23+$C$23*MIN(6,'IBR-Model Values'!K12)+$D$23*MAX(0,MIN(2,'IBR-Model Values'!K12-6))+$E$23*MAX(0,MIN(2,'IBR-Model Values'!K12-8))+$F$23*MAX(0,'IBR-Model Values'!K12-10)</f>
        <v>88.1614842345776</v>
      </c>
      <c r="L13">
        <f>$B$23+$C$23*MIN(6,'IBR-Model Values'!L12)+$D$23*MAX(0,MIN(2,'IBR-Model Values'!L12-6))+$E$23*MAX(0,MIN(2,'IBR-Model Values'!L12-8))+$F$23*MAX(0,'IBR-Model Values'!L12-10)</f>
        <v>77.064440132577445</v>
      </c>
      <c r="M13">
        <f>$B$23+$C$23*MIN(6,'IBR-Model Values'!M12)+$D$23*MAX(0,MIN(2,'IBR-Model Values'!M12-6))+$E$23*MAX(0,MIN(2,'IBR-Model Values'!M12-8))+$F$23*MAX(0,'IBR-Model Values'!M12-10)</f>
        <v>72.216618763898296</v>
      </c>
      <c r="N13">
        <f t="shared" si="0"/>
        <v>2345395.923708824</v>
      </c>
    </row>
    <row r="14" spans="1:14" x14ac:dyDescent="0.25">
      <c r="A14" s="1">
        <f>'IBR-Model Values'!A13</f>
        <v>4063.9998476000001</v>
      </c>
      <c r="B14">
        <f>$B$23+$C$23*MIN(6,'IBR-Model Values'!B13)+$D$23*MAX(0,MIN(2,'IBR-Model Values'!B13-6))+$E$23*MAX(0,MIN(2,'IBR-Model Values'!B13-8))+$F$23*MAX(0,'IBR-Model Values'!B13-10)</f>
        <v>79.152300393965376</v>
      </c>
      <c r="C14">
        <f>$B$23+$C$23*MIN(6,'IBR-Model Values'!C13)+$D$23*MAX(0,MIN(2,'IBR-Model Values'!C13-6))+$E$23*MAX(0,MIN(2,'IBR-Model Values'!C13-8))+$F$23*MAX(0,'IBR-Model Values'!C13-10)</f>
        <v>77.478743429594701</v>
      </c>
      <c r="D14">
        <f>$B$23+$C$23*MIN(6,'IBR-Model Values'!D13)+$D$23*MAX(0,MIN(2,'IBR-Model Values'!D13-6))+$E$23*MAX(0,MIN(2,'IBR-Model Values'!D13-8))+$F$23*MAX(0,'IBR-Model Values'!D13-10)</f>
        <v>75.058197778507846</v>
      </c>
      <c r="E14">
        <f>$B$23+$C$23*MIN(6,'IBR-Model Values'!E13)+$D$23*MAX(0,MIN(2,'IBR-Model Values'!E13-6))+$E$23*MAX(0,MIN(2,'IBR-Model Values'!E13-8))+$F$23*MAX(0,'IBR-Model Values'!E13-10)</f>
        <v>82.657247376159745</v>
      </c>
      <c r="F14">
        <f>$B$23+$C$23*MIN(6,'IBR-Model Values'!F13)+$D$23*MAX(0,MIN(2,'IBR-Model Values'!F13-6))+$E$23*MAX(0,MIN(2,'IBR-Model Values'!F13-8))+$F$23*MAX(0,'IBR-Model Values'!F13-10)</f>
        <v>94.217774966040139</v>
      </c>
      <c r="G14">
        <f>$B$23+$C$23*MIN(6,'IBR-Model Values'!G13)+$D$23*MAX(0,MIN(2,'IBR-Model Values'!G13-6))+$E$23*MAX(0,MIN(2,'IBR-Model Values'!G13-8))+$F$23*MAX(0,'IBR-Model Values'!G13-10)</f>
        <v>100.90979385937159</v>
      </c>
      <c r="H14">
        <f>$B$23+$C$23*MIN(6,'IBR-Model Values'!H13)+$D$23*MAX(0,MIN(2,'IBR-Model Values'!H13-6))+$E$23*MAX(0,MIN(2,'IBR-Model Values'!H13-8))+$F$23*MAX(0,'IBR-Model Values'!H13-10)</f>
        <v>104.1027780598298</v>
      </c>
      <c r="I14">
        <f>$B$23+$C$23*MIN(6,'IBR-Model Values'!I13)+$D$23*MAX(0,MIN(2,'IBR-Model Values'!I13-6))+$E$23*MAX(0,MIN(2,'IBR-Model Values'!I13-8))+$F$23*MAX(0,'IBR-Model Values'!I13-10)</f>
        <v>99.15056552869018</v>
      </c>
      <c r="J14">
        <f>$B$23+$C$23*MIN(6,'IBR-Model Values'!J13)+$D$23*MAX(0,MIN(2,'IBR-Model Values'!J13-6))+$E$23*MAX(0,MIN(2,'IBR-Model Values'!J13-8))+$F$23*MAX(0,'IBR-Model Values'!J13-10)</f>
        <v>99.132703884903108</v>
      </c>
      <c r="K14">
        <f>$B$23+$C$23*MIN(6,'IBR-Model Values'!K13)+$D$23*MAX(0,MIN(2,'IBR-Model Values'!K13-6))+$E$23*MAX(0,MIN(2,'IBR-Model Values'!K13-8))+$F$23*MAX(0,'IBR-Model Values'!K13-10)</f>
        <v>94.106165494506669</v>
      </c>
      <c r="L14">
        <f>$B$23+$C$23*MIN(6,'IBR-Model Values'!L13)+$D$23*MAX(0,MIN(2,'IBR-Model Values'!L13-6))+$E$23*MAX(0,MIN(2,'IBR-Model Values'!L13-8))+$F$23*MAX(0,'IBR-Model Values'!L13-10)</f>
        <v>82.212223502552789</v>
      </c>
      <c r="M14">
        <f>$B$23+$C$23*MIN(6,'IBR-Model Values'!M13)+$D$23*MAX(0,MIN(2,'IBR-Model Values'!M13-6))+$E$23*MAX(0,MIN(2,'IBR-Model Values'!M13-8))+$F$23*MAX(0,'IBR-Model Values'!M13-10)</f>
        <v>76.754330184259047</v>
      </c>
      <c r="N14">
        <f t="shared" si="0"/>
        <v>4327886.8363030972</v>
      </c>
    </row>
    <row r="15" spans="1:14" x14ac:dyDescent="0.25">
      <c r="A15" s="1">
        <f>'IBR-Model Values'!A14</f>
        <v>3110.0000316000001</v>
      </c>
      <c r="B15">
        <f>$B$23+$C$23*MIN(6,'IBR-Model Values'!B14)+$D$23*MAX(0,MIN(2,'IBR-Model Values'!B14-6))+$E$23*MAX(0,MIN(2,'IBR-Model Values'!B14-8))+$F$23*MAX(0,'IBR-Model Values'!B14-10)</f>
        <v>87.06115177514809</v>
      </c>
      <c r="C15">
        <f>$B$23+$C$23*MIN(6,'IBR-Model Values'!C14)+$D$23*MAX(0,MIN(2,'IBR-Model Values'!C14-6))+$E$23*MAX(0,MIN(2,'IBR-Model Values'!C14-8))+$F$23*MAX(0,'IBR-Model Values'!C14-10)</f>
        <v>85.208179051224491</v>
      </c>
      <c r="D15">
        <f>$B$23+$C$23*MIN(6,'IBR-Model Values'!D14)+$D$23*MAX(0,MIN(2,'IBR-Model Values'!D14-6))+$E$23*MAX(0,MIN(2,'IBR-Model Values'!D14-8))+$F$23*MAX(0,'IBR-Model Values'!D14-10)</f>
        <v>82.528135787706105</v>
      </c>
      <c r="E15">
        <f>$B$23+$C$23*MIN(6,'IBR-Model Values'!E14)+$D$23*MAX(0,MIN(2,'IBR-Model Values'!E14-6))+$E$23*MAX(0,MIN(2,'IBR-Model Values'!E14-8))+$F$23*MAX(0,'IBR-Model Values'!E14-10)</f>
        <v>90.941850965597695</v>
      </c>
      <c r="F15">
        <f>$B$23+$C$23*MIN(6,'IBR-Model Values'!F14)+$D$23*MAX(0,MIN(2,'IBR-Model Values'!F14-6))+$E$23*MAX(0,MIN(2,'IBR-Model Values'!F14-8))+$F$23*MAX(0,'IBR-Model Values'!F14-10)</f>
        <v>104.75958688381348</v>
      </c>
      <c r="G15">
        <f>$B$23+$C$23*MIN(6,'IBR-Model Values'!G14)+$D$23*MAX(0,MIN(2,'IBR-Model Values'!G14-6))+$E$23*MAX(0,MIN(2,'IBR-Model Values'!G14-8))+$F$23*MAX(0,'IBR-Model Values'!G14-10)</f>
        <v>112.91794336995945</v>
      </c>
      <c r="H15">
        <f>$B$23+$C$23*MIN(6,'IBR-Model Values'!H14)+$D$23*MAX(0,MIN(2,'IBR-Model Values'!H14-6))+$E$23*MAX(0,MIN(2,'IBR-Model Values'!H14-8))+$F$23*MAX(0,'IBR-Model Values'!H14-10)</f>
        <v>116.45323541996321</v>
      </c>
      <c r="I15">
        <f>$B$23+$C$23*MIN(6,'IBR-Model Values'!I14)+$D$23*MAX(0,MIN(2,'IBR-Model Values'!I14-6))+$E$23*MAX(0,MIN(2,'IBR-Model Values'!I14-8))+$F$23*MAX(0,'IBR-Model Values'!I14-10)</f>
        <v>110.97011477415649</v>
      </c>
      <c r="J15">
        <f>$B$23+$C$23*MIN(6,'IBR-Model Values'!J14)+$D$23*MAX(0,MIN(2,'IBR-Model Values'!J14-6))+$E$23*MAX(0,MIN(2,'IBR-Model Values'!J14-8))+$F$23*MAX(0,'IBR-Model Values'!J14-10)</f>
        <v>110.95033825059228</v>
      </c>
      <c r="K15">
        <f>$B$23+$C$23*MIN(6,'IBR-Model Values'!K14)+$D$23*MAX(0,MIN(2,'IBR-Model Values'!K14-6))+$E$23*MAX(0,MIN(2,'IBR-Model Values'!K14-8))+$F$23*MAX(0,'IBR-Model Values'!K14-10)</f>
        <v>104.61402912677673</v>
      </c>
      <c r="L15">
        <f>$B$23+$C$23*MIN(6,'IBR-Model Values'!L14)+$D$23*MAX(0,MIN(2,'IBR-Model Values'!L14-6))+$E$23*MAX(0,MIN(2,'IBR-Model Values'!L14-8))+$F$23*MAX(0,'IBR-Model Values'!L14-10)</f>
        <v>90.449117753138111</v>
      </c>
      <c r="M15">
        <f>$B$23+$C$23*MIN(6,'IBR-Model Values'!M14)+$D$23*MAX(0,MIN(2,'IBR-Model Values'!M14-6))+$E$23*MAX(0,MIN(2,'IBR-Model Values'!M14-8))+$F$23*MAX(0,'IBR-Model Values'!M14-10)</f>
        <v>84.4061041813316</v>
      </c>
      <c r="N15">
        <f t="shared" si="0"/>
        <v>3673717.9759533671</v>
      </c>
    </row>
    <row r="16" spans="1:14" x14ac:dyDescent="0.25">
      <c r="A16" s="1">
        <f>'IBR-Model Values'!A15</f>
        <v>2091.0000804000001</v>
      </c>
      <c r="B16">
        <f>$B$23+$C$23*MIN(6,'IBR-Model Values'!B15)+$D$23*MAX(0,MIN(2,'IBR-Model Values'!B15-6))+$E$23*MAX(0,MIN(2,'IBR-Model Values'!B15-8))+$F$23*MAX(0,'IBR-Model Values'!B15-10)</f>
        <v>93.040249393849507</v>
      </c>
      <c r="C16">
        <f>$B$23+$C$23*MIN(6,'IBR-Model Values'!C15)+$D$23*MAX(0,MIN(2,'IBR-Model Values'!C15-6))+$E$23*MAX(0,MIN(2,'IBR-Model Values'!C15-8))+$F$23*MAX(0,'IBR-Model Values'!C15-10)</f>
        <v>91.051638220169082</v>
      </c>
      <c r="D16">
        <f>$B$23+$C$23*MIN(6,'IBR-Model Values'!D15)+$D$23*MAX(0,MIN(2,'IBR-Model Values'!D15-6))+$E$23*MAX(0,MIN(2,'IBR-Model Values'!D15-8))+$F$23*MAX(0,'IBR-Model Values'!D15-10)</f>
        <v>88.175414565622049</v>
      </c>
      <c r="E16">
        <f>$B$23+$C$23*MIN(6,'IBR-Model Values'!E15)+$D$23*MAX(0,MIN(2,'IBR-Model Values'!E15-6))+$E$23*MAX(0,MIN(2,'IBR-Model Values'!E15-8))+$F$23*MAX(0,'IBR-Model Values'!E15-10)</f>
        <v>97.205017537591871</v>
      </c>
      <c r="F16">
        <f>$B$23+$C$23*MIN(6,'IBR-Model Values'!F15)+$D$23*MAX(0,MIN(2,'IBR-Model Values'!F15-6))+$E$23*MAX(0,MIN(2,'IBR-Model Values'!F15-8))+$F$23*MAX(0,'IBR-Model Values'!F15-10)</f>
        <v>113.24056156384411</v>
      </c>
      <c r="G16">
        <f>$B$23+$C$23*MIN(6,'IBR-Model Values'!G15)+$D$23*MAX(0,MIN(2,'IBR-Model Values'!G15-6))+$E$23*MAX(0,MIN(2,'IBR-Model Values'!G15-8))+$F$23*MAX(0,'IBR-Model Values'!G15-10)</f>
        <v>121.99611347119466</v>
      </c>
      <c r="H16">
        <f>$B$23+$C$23*MIN(6,'IBR-Model Values'!H15)+$D$23*MAX(0,MIN(2,'IBR-Model Values'!H15-6))+$E$23*MAX(0,MIN(2,'IBR-Model Values'!H15-8))+$F$23*MAX(0,'IBR-Model Values'!H15-10)</f>
        <v>125.90481732941821</v>
      </c>
      <c r="I16">
        <f>$B$23+$C$23*MIN(6,'IBR-Model Values'!I15)+$D$23*MAX(0,MIN(2,'IBR-Model Values'!I15-6))+$E$23*MAX(0,MIN(2,'IBR-Model Values'!I15-8))+$F$23*MAX(0,'IBR-Model Values'!I15-10)</f>
        <v>119.90570293248689</v>
      </c>
      <c r="J16">
        <f>$B$23+$C$23*MIN(6,'IBR-Model Values'!J15)+$D$23*MAX(0,MIN(2,'IBR-Model Values'!J15-6))+$E$23*MAX(0,MIN(2,'IBR-Model Values'!J15-8))+$F$23*MAX(0,'IBR-Model Values'!J15-10)</f>
        <v>119.88447875836465</v>
      </c>
      <c r="K16">
        <f>$B$23+$C$23*MIN(6,'IBR-Model Values'!K15)+$D$23*MAX(0,MIN(2,'IBR-Model Values'!K15-6))+$E$23*MAX(0,MIN(2,'IBR-Model Values'!K15-8))+$F$23*MAX(0,'IBR-Model Values'!K15-10)</f>
        <v>113.0843489125072</v>
      </c>
      <c r="L16">
        <f>$B$23+$C$23*MIN(6,'IBR-Model Values'!L15)+$D$23*MAX(0,MIN(2,'IBR-Model Values'!L15-6))+$E$23*MAX(0,MIN(2,'IBR-Model Values'!L15-8))+$F$23*MAX(0,'IBR-Model Values'!L15-10)</f>
        <v>96.676216028918958</v>
      </c>
      <c r="M16">
        <f>$B$23+$C$23*MIN(6,'IBR-Model Values'!M15)+$D$23*MAX(0,MIN(2,'IBR-Model Values'!M15-6))+$E$23*MAX(0,MIN(2,'IBR-Model Values'!M15-8))+$F$23*MAX(0,'IBR-Model Values'!M15-10)</f>
        <v>90.190851103443549</v>
      </c>
      <c r="N16">
        <f t="shared" si="0"/>
        <v>2656313.2640647809</v>
      </c>
    </row>
    <row r="17" spans="1:14" x14ac:dyDescent="0.25">
      <c r="A17" s="1">
        <f>'IBR-Model Values'!A16</f>
        <v>3263.0000788000002</v>
      </c>
      <c r="B17">
        <f>$B$23+$C$23*MIN(6,'IBR-Model Values'!B16)+$D$23*MAX(0,MIN(2,'IBR-Model Values'!B16-6))+$E$23*MAX(0,MIN(2,'IBR-Model Values'!B16-8))+$F$23*MAX(0,'IBR-Model Values'!B16-10)</f>
        <v>102.51335177633365</v>
      </c>
      <c r="C17">
        <f>$B$23+$C$23*MIN(6,'IBR-Model Values'!C16)+$D$23*MAX(0,MIN(2,'IBR-Model Values'!C16-6))+$E$23*MAX(0,MIN(2,'IBR-Model Values'!C16-8))+$F$23*MAX(0,'IBR-Model Values'!C16-10)</f>
        <v>99.935983101432754</v>
      </c>
      <c r="D17">
        <f>$B$23+$C$23*MIN(6,'IBR-Model Values'!D16)+$D$23*MAX(0,MIN(2,'IBR-Model Values'!D16-6))+$E$23*MAX(0,MIN(2,'IBR-Model Values'!D16-8))+$F$23*MAX(0,'IBR-Model Values'!D16-10)</f>
        <v>96.481846520407402</v>
      </c>
      <c r="E17">
        <f>$B$23+$C$23*MIN(6,'IBR-Model Values'!E16)+$D$23*MAX(0,MIN(2,'IBR-Model Values'!E16-6))+$E$23*MAX(0,MIN(2,'IBR-Model Values'!E16-8))+$F$23*MAX(0,'IBR-Model Values'!E16-10)</f>
        <v>107.91116060592037</v>
      </c>
      <c r="F17">
        <f>$B$23+$C$23*MIN(6,'IBR-Model Values'!F16)+$D$23*MAX(0,MIN(2,'IBR-Model Values'!F16-6))+$E$23*MAX(0,MIN(2,'IBR-Model Values'!F16-8))+$F$23*MAX(0,'IBR-Model Values'!F16-10)</f>
        <v>125.81204361498168</v>
      </c>
      <c r="G17">
        <f>$B$23+$C$23*MIN(6,'IBR-Model Values'!G16)+$D$23*MAX(0,MIN(2,'IBR-Model Values'!G16-6))+$E$23*MAX(0,MIN(2,'IBR-Model Values'!G16-8))+$F$23*MAX(0,'IBR-Model Values'!G16-10)</f>
        <v>137.69909472579673</v>
      </c>
      <c r="H17">
        <f>$B$23+$C$23*MIN(6,'IBR-Model Values'!H16)+$D$23*MAX(0,MIN(2,'IBR-Model Values'!H16-6))+$E$23*MAX(0,MIN(2,'IBR-Model Values'!H16-8))+$F$23*MAX(0,'IBR-Model Values'!H16-10)</f>
        <v>142.85015638403834</v>
      </c>
      <c r="I17">
        <f>$B$23+$C$23*MIN(6,'IBR-Model Values'!I16)+$D$23*MAX(0,MIN(2,'IBR-Model Values'!I16-6))+$E$23*MAX(0,MIN(2,'IBR-Model Values'!I16-8))+$F$23*MAX(0,'IBR-Model Values'!I16-10)</f>
        <v>134.86103069749208</v>
      </c>
      <c r="J17">
        <f>$B$23+$C$23*MIN(6,'IBR-Model Values'!J16)+$D$23*MAX(0,MIN(2,'IBR-Model Values'!J16-6))+$E$23*MAX(0,MIN(2,'IBR-Model Values'!J16-8))+$F$23*MAX(0,'IBR-Model Values'!J16-10)</f>
        <v>134.83221551311016</v>
      </c>
      <c r="K17">
        <f>$B$23+$C$23*MIN(6,'IBR-Model Values'!K16)+$D$23*MAX(0,MIN(2,'IBR-Model Values'!K16-6))+$E$23*MAX(0,MIN(2,'IBR-Model Values'!K16-8))+$F$23*MAX(0,'IBR-Model Values'!K16-10)</f>
        <v>125.59996015179769</v>
      </c>
      <c r="L17">
        <f>$B$23+$C$23*MIN(6,'IBR-Model Values'!L16)+$D$23*MAX(0,MIN(2,'IBR-Model Values'!L16-6))+$E$23*MAX(0,MIN(2,'IBR-Model Values'!L16-8))+$F$23*MAX(0,'IBR-Model Values'!L16-10)</f>
        <v>107.22579965565903</v>
      </c>
      <c r="M17">
        <f>$B$23+$C$23*MIN(6,'IBR-Model Values'!M16)+$D$23*MAX(0,MIN(2,'IBR-Model Values'!M16-6))+$E$23*MAX(0,MIN(2,'IBR-Model Values'!M16-8))+$F$23*MAX(0,'IBR-Model Values'!M16-10)</f>
        <v>98.820347335240854</v>
      </c>
      <c r="N17">
        <f t="shared" si="0"/>
        <v>4615653.8881042404</v>
      </c>
    </row>
    <row r="18" spans="1:14" x14ac:dyDescent="0.25">
      <c r="A18" s="1">
        <f>'IBR-Model Values'!A17</f>
        <v>4894.9993400000003</v>
      </c>
      <c r="B18">
        <f>$B$23+$C$23*MIN(6,'IBR-Model Values'!B17)+$D$23*MAX(0,MIN(2,'IBR-Model Values'!B17-6))+$E$23*MAX(0,MIN(2,'IBR-Model Values'!B17-8))+$F$23*MAX(0,'IBR-Model Values'!B17-10)</f>
        <v>117.85097346934248</v>
      </c>
      <c r="C18">
        <f>$B$23+$C$23*MIN(6,'IBR-Model Values'!C17)+$D$23*MAX(0,MIN(2,'IBR-Model Values'!C17-6))+$E$23*MAX(0,MIN(2,'IBR-Model Values'!C17-8))+$F$23*MAX(0,'IBR-Model Values'!C17-10)</f>
        <v>114.92566412478446</v>
      </c>
      <c r="D18">
        <f>$B$23+$C$23*MIN(6,'IBR-Model Values'!D17)+$D$23*MAX(0,MIN(2,'IBR-Model Values'!D17-6))+$E$23*MAX(0,MIN(2,'IBR-Model Values'!D17-8))+$F$23*MAX(0,'IBR-Model Values'!D17-10)</f>
        <v>110.69464900979176</v>
      </c>
      <c r="E18">
        <f>$B$23+$C$23*MIN(6,'IBR-Model Values'!E17)+$D$23*MAX(0,MIN(2,'IBR-Model Values'!E17-6))+$E$23*MAX(0,MIN(2,'IBR-Model Values'!E17-8))+$F$23*MAX(0,'IBR-Model Values'!E17-10)</f>
        <v>123.97747790120634</v>
      </c>
      <c r="F18">
        <f>$B$23+$C$23*MIN(6,'IBR-Model Values'!F17)+$D$23*MAX(0,MIN(2,'IBR-Model Values'!F17-6))+$E$23*MAX(0,MIN(2,'IBR-Model Values'!F17-8))+$F$23*MAX(0,'IBR-Model Values'!F17-10)</f>
        <v>148.60140086664904</v>
      </c>
      <c r="G18">
        <f>$B$23+$C$23*MIN(6,'IBR-Model Values'!G17)+$D$23*MAX(0,MIN(2,'IBR-Model Values'!G17-6))+$E$23*MAX(0,MIN(2,'IBR-Model Values'!G17-8))+$F$23*MAX(0,'IBR-Model Values'!G17-10)</f>
        <v>162.0931849611548</v>
      </c>
      <c r="H18">
        <f>$B$23+$C$23*MIN(6,'IBR-Model Values'!H17)+$D$23*MAX(0,MIN(2,'IBR-Model Values'!H17-6))+$E$23*MAX(0,MIN(2,'IBR-Model Values'!H17-8))+$F$23*MAX(0,'IBR-Model Values'!H17-10)</f>
        <v>167.93963174619921</v>
      </c>
      <c r="I18">
        <f>$B$23+$C$23*MIN(6,'IBR-Model Values'!I17)+$D$23*MAX(0,MIN(2,'IBR-Model Values'!I17-6))+$E$23*MAX(0,MIN(2,'IBR-Model Values'!I17-8))+$F$23*MAX(0,'IBR-Model Values'!I17-10)</f>
        <v>158.871986805337</v>
      </c>
      <c r="J18">
        <f>$B$23+$C$23*MIN(6,'IBR-Model Values'!J17)+$D$23*MAX(0,MIN(2,'IBR-Model Values'!J17-6))+$E$23*MAX(0,MIN(2,'IBR-Model Values'!J17-8))+$F$23*MAX(0,'IBR-Model Values'!J17-10)</f>
        <v>158.83928161691813</v>
      </c>
      <c r="K18">
        <f>$B$23+$C$23*MIN(6,'IBR-Model Values'!K17)+$D$23*MAX(0,MIN(2,'IBR-Model Values'!K17-6))+$E$23*MAX(0,MIN(2,'IBR-Model Values'!K17-8))+$F$23*MAX(0,'IBR-Model Values'!K17-10)</f>
        <v>148.36068647343092</v>
      </c>
      <c r="L18">
        <f>$B$23+$C$23*MIN(6,'IBR-Model Values'!L17)+$D$23*MAX(0,MIN(2,'IBR-Model Values'!L17-6))+$E$23*MAX(0,MIN(2,'IBR-Model Values'!L17-8))+$F$23*MAX(0,'IBR-Model Values'!L17-10)</f>
        <v>123.19959431329794</v>
      </c>
      <c r="M18">
        <f>$B$23+$C$23*MIN(6,'IBR-Model Values'!M17)+$D$23*MAX(0,MIN(2,'IBR-Model Values'!M17-6))+$E$23*MAX(0,MIN(2,'IBR-Model Values'!M17-8))+$F$23*MAX(0,'IBR-Model Values'!M17-10)</f>
        <v>113.65941930550589</v>
      </c>
      <c r="N18">
        <f t="shared" si="0"/>
        <v>8071922.1998065514</v>
      </c>
    </row>
    <row r="19" spans="1:14" x14ac:dyDescent="0.25">
      <c r="A19" t="s">
        <v>23</v>
      </c>
      <c r="B19" s="1">
        <f>SUM(A3:A18)</f>
        <v>33880.000000000007</v>
      </c>
    </row>
    <row r="20" spans="1:14" x14ac:dyDescent="0.25">
      <c r="A20" t="s">
        <v>24</v>
      </c>
      <c r="B20" s="1">
        <f>B19*12</f>
        <v>406560.00000000012</v>
      </c>
    </row>
    <row r="22" spans="1:14" x14ac:dyDescent="0.25">
      <c r="B22" t="s">
        <v>14</v>
      </c>
      <c r="C22" t="s">
        <v>15</v>
      </c>
      <c r="D22" t="s">
        <v>16</v>
      </c>
      <c r="E22" t="s">
        <v>17</v>
      </c>
      <c r="F22" t="s">
        <v>18</v>
      </c>
    </row>
    <row r="23" spans="1:14" x14ac:dyDescent="0.25">
      <c r="B23">
        <v>11.26</v>
      </c>
      <c r="C23">
        <v>10.600006183988029</v>
      </c>
      <c r="D23">
        <v>11.580006183987383</v>
      </c>
      <c r="E23">
        <v>13.640006183987914</v>
      </c>
      <c r="F23">
        <v>16.830006183987514</v>
      </c>
    </row>
    <row r="25" spans="1:14" x14ac:dyDescent="0.25">
      <c r="A25" t="s">
        <v>19</v>
      </c>
      <c r="B25">
        <f>B23*B20/B26</f>
        <v>0.12505308928681932</v>
      </c>
      <c r="G25" t="s">
        <v>22</v>
      </c>
      <c r="H25">
        <f>B26-36607359.6788004</f>
        <v>17.44484905153513</v>
      </c>
    </row>
    <row r="26" spans="1:14" x14ac:dyDescent="0.25">
      <c r="A26" t="s">
        <v>20</v>
      </c>
      <c r="B26">
        <f>SUM(N3:N18)</f>
        <v>36607377.123649448</v>
      </c>
    </row>
    <row r="28" spans="1:14" x14ac:dyDescent="0.25">
      <c r="A28" t="s">
        <v>25</v>
      </c>
    </row>
    <row r="29" spans="1:14" x14ac:dyDescent="0.25">
      <c r="A29">
        <f>11.58-10.6</f>
        <v>0.98000000000000043</v>
      </c>
    </row>
    <row r="30" spans="1:14" x14ac:dyDescent="0.25">
      <c r="A30">
        <f>13.64-11.58</f>
        <v>2.0600000000000005</v>
      </c>
    </row>
    <row r="31" spans="1:14" x14ac:dyDescent="0.25">
      <c r="A31">
        <f>16.83-13.64</f>
        <v>3.1899999999999977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1031-7884-45DE-AF6F-923639689DE4}">
  <dimension ref="A1:N31"/>
  <sheetViews>
    <sheetView workbookViewId="0">
      <selection activeCell="H25" sqref="H25"/>
    </sheetView>
  </sheetViews>
  <sheetFormatPr defaultRowHeight="15.75" x14ac:dyDescent="0.25"/>
  <cols>
    <col min="2" max="2" width="10.875" bestFit="1" customWidth="1"/>
    <col min="8" max="8" width="10.875" bestFit="1" customWidth="1"/>
  </cols>
  <sheetData>
    <row r="1" spans="1:14" x14ac:dyDescent="0.25">
      <c r="B1" t="s">
        <v>13</v>
      </c>
    </row>
    <row r="2" spans="1:14" x14ac:dyDescent="0.25">
      <c r="A2" t="s">
        <v>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11</v>
      </c>
      <c r="M2" t="s">
        <v>12</v>
      </c>
      <c r="N2" t="s">
        <v>21</v>
      </c>
    </row>
    <row r="3" spans="1:14" x14ac:dyDescent="0.25">
      <c r="A3" s="1">
        <f>'IBR-Model Values'!A2</f>
        <v>2364.9998372</v>
      </c>
      <c r="B3">
        <f>$B$23+$C$23*MIN(6,'DBR-Model Values'!B2)+$D$23*MAX(0,MIN(2,'DBR-Model Values'!B2-6))+$E$23*MAX(0,MIN(2,'DBR-Model Values'!B2-8))+$F$23*MAX(0,'DBR-Model Values'!B2-10)</f>
        <v>49.719145604799543</v>
      </c>
      <c r="C3">
        <f>$B$23+$C$23*MIN(6,'DBR-Model Values'!C2)+$D$23*MAX(0,MIN(2,'DBR-Model Values'!C2-6))+$E$23*MAX(0,MIN(2,'DBR-Model Values'!C2-8))+$F$23*MAX(0,'DBR-Model Values'!C2-10)</f>
        <v>48.846683032439167</v>
      </c>
      <c r="D3">
        <f>$B$23+$C$23*MIN(6,'DBR-Model Values'!D2)+$D$23*MAX(0,MIN(2,'DBR-Model Values'!D2-6))+$E$23*MAX(0,MIN(2,'DBR-Model Values'!D2-8))+$F$23*MAX(0,'DBR-Model Values'!D2-10)</f>
        <v>47.58479859693859</v>
      </c>
      <c r="E3">
        <f>$B$23+$C$23*MIN(6,'DBR-Model Values'!E2)+$D$23*MAX(0,MIN(2,'DBR-Model Values'!E2-6))+$E$23*MAX(0,MIN(2,'DBR-Model Values'!E2-8))+$F$23*MAX(0,'DBR-Model Values'!E2-10)</f>
        <v>51.54635264057675</v>
      </c>
      <c r="F3">
        <f>$B$23+$C$23*MIN(6,'DBR-Model Values'!F2)+$D$23*MAX(0,MIN(2,'DBR-Model Values'!F2-6))+$E$23*MAX(0,MIN(2,'DBR-Model Values'!F2-8))+$F$23*MAX(0,'DBR-Model Values'!F2-10)</f>
        <v>57.573113517941309</v>
      </c>
      <c r="G3">
        <f>$B$23+$C$23*MIN(6,'DBR-Model Values'!G2)+$D$23*MAX(0,MIN(2,'DBR-Model Values'!G2-6))+$E$23*MAX(0,MIN(2,'DBR-Model Values'!G2-8))+$F$23*MAX(0,'DBR-Model Values'!G2-10)</f>
        <v>60.834292849105459</v>
      </c>
      <c r="H3">
        <f>$B$23+$C$23*MIN(6,'DBR-Model Values'!H2)+$D$23*MAX(0,MIN(2,'DBR-Model Values'!H2-6))+$E$23*MAX(0,MIN(2,'DBR-Model Values'!H2-8))+$F$23*MAX(0,'DBR-Model Values'!H2-10)</f>
        <v>62.247472253888702</v>
      </c>
      <c r="I3">
        <f>$B$23+$C$23*MIN(6,'DBR-Model Values'!I2)+$D$23*MAX(0,MIN(2,'DBR-Model Values'!I2-6))+$E$23*MAX(0,MIN(2,'DBR-Model Values'!I2-8))+$F$23*MAX(0,'DBR-Model Values'!I2-10)</f>
        <v>60.055677895460072</v>
      </c>
      <c r="J3">
        <f>$B$23+$C$23*MIN(6,'DBR-Model Values'!J2)+$D$23*MAX(0,MIN(2,'DBR-Model Values'!J2-6))+$E$23*MAX(0,MIN(2,'DBR-Model Values'!J2-8))+$F$23*MAX(0,'DBR-Model Values'!J2-10)</f>
        <v>60.047772529961605</v>
      </c>
      <c r="K3">
        <f>$B$23+$C$23*MIN(6,'DBR-Model Values'!K2)+$D$23*MAX(0,MIN(2,'DBR-Model Values'!K2-6))+$E$23*MAX(0,MIN(2,'DBR-Model Values'!K2-8))+$F$23*MAX(0,'DBR-Model Values'!K2-10)</f>
        <v>57.514929011105295</v>
      </c>
      <c r="L3">
        <f>$B$23+$C$23*MIN(6,'DBR-Model Values'!L2)+$D$23*MAX(0,MIN(2,'DBR-Model Values'!L2-6))+$E$23*MAX(0,MIN(2,'DBR-Model Values'!L2-8))+$F$23*MAX(0,'DBR-Model Values'!L2-10)</f>
        <v>51.314351769500995</v>
      </c>
      <c r="M3">
        <f>$B$23+$C$23*MIN(6,'DBR-Model Values'!M2)+$D$23*MAX(0,MIN(2,'DBR-Model Values'!M2-6))+$E$23*MAX(0,MIN(2,'DBR-Model Values'!M2-8))+$F$23*MAX(0,'DBR-Model Values'!M2-10)</f>
        <v>48.469030250410839</v>
      </c>
      <c r="N3">
        <f>A3*SUM(B3:M3)</f>
        <v>1550857.204430094</v>
      </c>
    </row>
    <row r="4" spans="1:14" x14ac:dyDescent="0.25">
      <c r="A4" s="1">
        <f>'IBR-Model Values'!A3</f>
        <v>1648.0001076000001</v>
      </c>
      <c r="B4">
        <f>$B$23+$C$23*MIN(6,'DBR-Model Values'!B3)+$D$23*MAX(0,MIN(2,'DBR-Model Values'!B3-6))+$E$23*MAX(0,MIN(2,'DBR-Model Values'!B3-8))+$F$23*MAX(0,'DBR-Model Values'!B3-10)</f>
        <v>50.364334168646813</v>
      </c>
      <c r="C4">
        <f>$B$23+$C$23*MIN(6,'DBR-Model Values'!C3)+$D$23*MAX(0,MIN(2,'DBR-Model Values'!C3-6))+$E$23*MAX(0,MIN(2,'DBR-Model Values'!C3-8))+$F$23*MAX(0,'DBR-Model Values'!C3-10)</f>
        <v>49.477235210968466</v>
      </c>
      <c r="D4">
        <f>$B$23+$C$23*MIN(6,'DBR-Model Values'!D3)+$D$23*MAX(0,MIN(2,'DBR-Model Values'!D3-6))+$E$23*MAX(0,MIN(2,'DBR-Model Values'!D3-8))+$F$23*MAX(0,'DBR-Model Values'!D3-10)</f>
        <v>48.194181469861157</v>
      </c>
      <c r="E4">
        <f>$B$23+$C$23*MIN(6,'DBR-Model Values'!E3)+$D$23*MAX(0,MIN(2,'DBR-Model Values'!E3-6))+$E$23*MAX(0,MIN(2,'DBR-Model Values'!E3-8))+$F$23*MAX(0,'DBR-Model Values'!E3-10)</f>
        <v>52.222194331650996</v>
      </c>
      <c r="F4">
        <f>$B$23+$C$23*MIN(6,'DBR-Model Values'!F3)+$D$23*MAX(0,MIN(2,'DBR-Model Values'!F3-6))+$E$23*MAX(0,MIN(2,'DBR-Model Values'!F3-8))+$F$23*MAX(0,'DBR-Model Values'!F3-10)</f>
        <v>58.350059826239089</v>
      </c>
      <c r="G4">
        <f>$B$23+$C$23*MIN(6,'DBR-Model Values'!G3)+$D$23*MAX(0,MIN(2,'DBR-Model Values'!G3-6))+$E$23*MAX(0,MIN(2,'DBR-Model Values'!G3-8))+$F$23*MAX(0,'DBR-Model Values'!G3-10)</f>
        <v>61.665948526944184</v>
      </c>
      <c r="H4">
        <f>$B$23+$C$23*MIN(6,'DBR-Model Values'!H3)+$D$23*MAX(0,MIN(2,'DBR-Model Values'!H3-6))+$E$23*MAX(0,MIN(2,'DBR-Model Values'!H3-8))+$F$23*MAX(0,'DBR-Model Values'!H3-10)</f>
        <v>63.102835353623902</v>
      </c>
      <c r="I4">
        <f>$B$23+$C$23*MIN(6,'DBR-Model Values'!I3)+$D$23*MAX(0,MIN(2,'DBR-Model Values'!I3-6))+$E$23*MAX(0,MIN(2,'DBR-Model Values'!I3-8))+$F$23*MAX(0,'DBR-Model Values'!I3-10)</f>
        <v>60.874271570598729</v>
      </c>
      <c r="J4">
        <f>$B$23+$C$23*MIN(6,'DBR-Model Values'!J3)+$D$23*MAX(0,MIN(2,'DBR-Model Values'!J3-6))+$E$23*MAX(0,MIN(2,'DBR-Model Values'!J3-8))+$F$23*MAX(0,'DBR-Model Values'!J3-10)</f>
        <v>60.86623358511266</v>
      </c>
      <c r="K4">
        <f>$B$23+$C$23*MIN(6,'DBR-Model Values'!K3)+$D$23*MAX(0,MIN(2,'DBR-Model Values'!K3-6))+$E$23*MAX(0,MIN(2,'DBR-Model Values'!K3-8))+$F$23*MAX(0,'DBR-Model Values'!K3-10)</f>
        <v>58.290899219237204</v>
      </c>
      <c r="L4">
        <f>$B$23+$C$23*MIN(6,'DBR-Model Values'!L3)+$D$23*MAX(0,MIN(2,'DBR-Model Values'!L3-6))+$E$23*MAX(0,MIN(2,'DBR-Model Values'!L3-8))+$F$23*MAX(0,'DBR-Model Values'!L3-10)</f>
        <v>51.986301426405824</v>
      </c>
      <c r="M4">
        <f>$B$23+$C$23*MIN(6,'DBR-Model Values'!M3)+$D$23*MAX(0,MIN(2,'DBR-Model Values'!M3-6))+$E$23*MAX(0,MIN(2,'DBR-Model Values'!M3-8))+$F$23*MAX(0,'DBR-Model Values'!M3-10)</f>
        <v>49.093246946124857</v>
      </c>
      <c r="N4">
        <f>A4*SUM(B4:M4)</f>
        <v>1095075.8697140431</v>
      </c>
    </row>
    <row r="5" spans="1:14" x14ac:dyDescent="0.25">
      <c r="A5" s="1">
        <f>'IBR-Model Values'!A4</f>
        <v>1456.0001147999999</v>
      </c>
      <c r="B5">
        <f>$B$23+$C$23*MIN(6,'DBR-Model Values'!B4)+$D$23*MAX(0,MIN(2,'DBR-Model Values'!B4-6))+$E$23*MAX(0,MIN(2,'DBR-Model Values'!B4-8))+$F$23*MAX(0,'DBR-Model Values'!B4-10)</f>
        <v>57.804669099540703</v>
      </c>
      <c r="C5">
        <f>$B$23+$C$23*MIN(6,'DBR-Model Values'!C4)+$D$23*MAX(0,MIN(2,'DBR-Model Values'!C4-6))+$E$23*MAX(0,MIN(2,'DBR-Model Values'!C4-8))+$F$23*MAX(0,'DBR-Model Values'!C4-10)</f>
        <v>56.74878288330661</v>
      </c>
      <c r="D5">
        <f>$B$23+$C$23*MIN(6,'DBR-Model Values'!D4)+$D$23*MAX(0,MIN(2,'DBR-Model Values'!D4-6))+$E$23*MAX(0,MIN(2,'DBR-Model Values'!D4-8))+$F$23*MAX(0,'DBR-Model Values'!D4-10)</f>
        <v>55.221604040183664</v>
      </c>
      <c r="E5">
        <f>$B$23+$C$23*MIN(6,'DBR-Model Values'!E4)+$D$23*MAX(0,MIN(2,'DBR-Model Values'!E4-6))+$E$23*MAX(0,MIN(2,'DBR-Model Values'!E4-8))+$F$23*MAX(0,'DBR-Model Values'!E4-10)</f>
        <v>60.016022095536258</v>
      </c>
      <c r="F5">
        <f>$B$23+$C$23*MIN(6,'DBR-Model Values'!F4)+$D$23*MAX(0,MIN(2,'DBR-Model Values'!F4-6))+$E$23*MAX(0,MIN(2,'DBR-Model Values'!F4-8))+$F$23*MAX(0,'DBR-Model Values'!F4-10)</f>
        <v>67.309829234714726</v>
      </c>
      <c r="G5">
        <f>$B$23+$C$23*MIN(6,'DBR-Model Values'!G4)+$D$23*MAX(0,MIN(2,'DBR-Model Values'!G4-6))+$E$23*MAX(0,MIN(2,'DBR-Model Values'!G4-8))+$F$23*MAX(0,'DBR-Model Values'!G4-10)</f>
        <v>71.256628115872246</v>
      </c>
      <c r="H5">
        <f>$B$23+$C$23*MIN(6,'DBR-Model Values'!H4)+$D$23*MAX(0,MIN(2,'DBR-Model Values'!H4-6))+$E$23*MAX(0,MIN(2,'DBR-Model Values'!H4-8))+$F$23*MAX(0,'DBR-Model Values'!H4-10)</f>
        <v>72.966909681922246</v>
      </c>
      <c r="I5">
        <f>$B$23+$C$23*MIN(6,'DBR-Model Values'!I4)+$D$23*MAX(0,MIN(2,'DBR-Model Values'!I4-6))+$E$23*MAX(0,MIN(2,'DBR-Model Values'!I4-8))+$F$23*MAX(0,'DBR-Model Values'!I4-10)</f>
        <v>70.314319731131221</v>
      </c>
      <c r="J5">
        <f>$B$23+$C$23*MIN(6,'DBR-Model Values'!J4)+$D$23*MAX(0,MIN(2,'DBR-Model Values'!J4-6))+$E$23*MAX(0,MIN(2,'DBR-Model Values'!J4-8))+$F$23*MAX(0,'DBR-Model Values'!J4-10)</f>
        <v>70.304752367752457</v>
      </c>
      <c r="K5">
        <f>$B$23+$C$23*MIN(6,'DBR-Model Values'!K4)+$D$23*MAX(0,MIN(2,'DBR-Model Values'!K4-6))+$E$23*MAX(0,MIN(2,'DBR-Model Values'!K4-8))+$F$23*MAX(0,'DBR-Model Values'!K4-10)</f>
        <v>67.239412209718097</v>
      </c>
      <c r="L5">
        <f>$B$23+$C$23*MIN(6,'DBR-Model Values'!L4)+$D$23*MAX(0,MIN(2,'DBR-Model Values'!L4-6))+$E$23*MAX(0,MIN(2,'DBR-Model Values'!L4-8))+$F$23*MAX(0,'DBR-Model Values'!L4-10)</f>
        <v>59.735246129112326</v>
      </c>
      <c r="M5">
        <f>$B$23+$C$23*MIN(6,'DBR-Model Values'!M4)+$D$23*MAX(0,MIN(2,'DBR-Model Values'!M4-6))+$E$23*MAX(0,MIN(2,'DBR-Model Values'!M4-8))+$F$23*MAX(0,'DBR-Model Values'!M4-10)</f>
        <v>56.291733630193832</v>
      </c>
      <c r="N5">
        <f t="shared" ref="N5:N18" si="0">A5*SUM(B5:M5)</f>
        <v>1114145.7156689386</v>
      </c>
    </row>
    <row r="6" spans="1:14" x14ac:dyDescent="0.25">
      <c r="A6" s="1">
        <f>'IBR-Model Values'!A5</f>
        <v>1284.9999624</v>
      </c>
      <c r="B6">
        <f>$B$23+$C$23*MIN(6,'DBR-Model Values'!B5)+$D$23*MAX(0,MIN(2,'DBR-Model Values'!B5-6))+$E$23*MAX(0,MIN(2,'DBR-Model Values'!B5-8))+$F$23*MAX(0,'DBR-Model Values'!B5-10)</f>
        <v>62.137401125131142</v>
      </c>
      <c r="C6">
        <f>$B$23+$C$23*MIN(6,'DBR-Model Values'!C5)+$D$23*MAX(0,MIN(2,'DBR-Model Values'!C5-6))+$E$23*MAX(0,MIN(2,'DBR-Model Values'!C5-8))+$F$23*MAX(0,'DBR-Model Values'!C5-10)</f>
        <v>60.983224984122359</v>
      </c>
      <c r="D6">
        <f>$B$23+$C$23*MIN(6,'DBR-Model Values'!D5)+$D$23*MAX(0,MIN(2,'DBR-Model Values'!D5-6))+$E$23*MAX(0,MIN(2,'DBR-Model Values'!D5-8))+$F$23*MAX(0,'DBR-Model Values'!D5-10)</f>
        <v>59.313884711765638</v>
      </c>
      <c r="E6">
        <f>$B$23+$C$23*MIN(6,'DBR-Model Values'!E5)+$D$23*MAX(0,MIN(2,'DBR-Model Values'!E5-6))+$E$23*MAX(0,MIN(2,'DBR-Model Values'!E5-8))+$F$23*MAX(0,'DBR-Model Values'!E5-10)</f>
        <v>64.55460368738197</v>
      </c>
      <c r="F6">
        <f>$B$23+$C$23*MIN(6,'DBR-Model Values'!F5)+$D$23*MAX(0,MIN(2,'DBR-Model Values'!F5-6))+$E$23*MAX(0,MIN(2,'DBR-Model Values'!F5-8))+$F$23*MAX(0,'DBR-Model Values'!F5-10)</f>
        <v>72.527373904218464</v>
      </c>
      <c r="G6">
        <f>$B$23+$C$23*MIN(6,'DBR-Model Values'!G5)+$D$23*MAX(0,MIN(2,'DBR-Model Values'!G5-6))+$E$23*MAX(0,MIN(2,'DBR-Model Values'!G5-8))+$F$23*MAX(0,'DBR-Model Values'!G5-10)</f>
        <v>76.841570862143584</v>
      </c>
      <c r="H6">
        <f>$B$23+$C$23*MIN(6,'DBR-Model Values'!H5)+$D$23*MAX(0,MIN(2,'DBR-Model Values'!H5-6))+$E$23*MAX(0,MIN(2,'DBR-Model Values'!H5-8))+$F$23*MAX(0,'DBR-Model Values'!H5-10)</f>
        <v>78.642540555983132</v>
      </c>
      <c r="I6">
        <f>$B$23+$C$23*MIN(6,'DBR-Model Values'!I5)+$D$23*MAX(0,MIN(2,'DBR-Model Values'!I5-6))+$E$23*MAX(0,MIN(2,'DBR-Model Values'!I5-8))+$F$23*MAX(0,'DBR-Model Values'!I5-10)</f>
        <v>75.811545241561461</v>
      </c>
      <c r="J6">
        <f>$B$23+$C$23*MIN(6,'DBR-Model Values'!J5)+$D$23*MAX(0,MIN(2,'DBR-Model Values'!J5-6))+$E$23*MAX(0,MIN(2,'DBR-Model Values'!J5-8))+$F$23*MAX(0,'DBR-Model Values'!J5-10)</f>
        <v>75.801087275187484</v>
      </c>
      <c r="K6">
        <f>$B$23+$C$23*MIN(6,'DBR-Model Values'!K5)+$D$23*MAX(0,MIN(2,'DBR-Model Values'!K5-6))+$E$23*MAX(0,MIN(2,'DBR-Model Values'!K5-8))+$F$23*MAX(0,'DBR-Model Values'!K5-10)</f>
        <v>72.450401926629965</v>
      </c>
      <c r="L6">
        <f>$B$23+$C$23*MIN(6,'DBR-Model Values'!L5)+$D$23*MAX(0,MIN(2,'DBR-Model Values'!L5-6))+$E$23*MAX(0,MIN(2,'DBR-Model Values'!L5-8))+$F$23*MAX(0,'DBR-Model Values'!L5-10)</f>
        <v>64.247690957172267</v>
      </c>
      <c r="M6">
        <f>$B$23+$C$23*MIN(6,'DBR-Model Values'!M5)+$D$23*MAX(0,MIN(2,'DBR-Model Values'!M5-6))+$E$23*MAX(0,MIN(2,'DBR-Model Values'!M5-8))+$F$23*MAX(0,'DBR-Model Values'!M5-10)</f>
        <v>60.483630108180044</v>
      </c>
      <c r="N6">
        <f t="shared" si="0"/>
        <v>1058576.4866365383</v>
      </c>
    </row>
    <row r="7" spans="1:14" x14ac:dyDescent="0.25">
      <c r="A7" s="1">
        <f>'IBR-Model Values'!A6</f>
        <v>1424.0001159999999</v>
      </c>
      <c r="B7">
        <f>$B$23+$C$23*MIN(6,'DBR-Model Values'!B6)+$D$23*MAX(0,MIN(2,'DBR-Model Values'!B6-6))+$E$23*MAX(0,MIN(2,'DBR-Model Values'!B6-8))+$F$23*MAX(0,'DBR-Model Values'!B6-10)</f>
        <v>65.21995481682157</v>
      </c>
      <c r="C7">
        <f>$B$23+$C$23*MIN(6,'DBR-Model Values'!C6)+$D$23*MAX(0,MIN(2,'DBR-Model Values'!C6-6))+$E$23*MAX(0,MIN(2,'DBR-Model Values'!C6-8))+$F$23*MAX(0,'DBR-Model Values'!C6-10)</f>
        <v>63.995849594420079</v>
      </c>
      <c r="D7">
        <f>$B$23+$C$23*MIN(6,'DBR-Model Values'!D6)+$D$23*MAX(0,MIN(2,'DBR-Model Values'!D6-6))+$E$23*MAX(0,MIN(2,'DBR-Model Values'!D6-8))+$F$23*MAX(0,'DBR-Model Values'!D6-10)</f>
        <v>62.225367539947086</v>
      </c>
      <c r="E7">
        <f>$B$23+$C$23*MIN(6,'DBR-Model Values'!E6)+$D$23*MAX(0,MIN(2,'DBR-Model Values'!E6-6))+$E$23*MAX(0,MIN(2,'DBR-Model Values'!E6-8))+$F$23*MAX(0,'DBR-Model Values'!E6-10)</f>
        <v>67.783610549184274</v>
      </c>
      <c r="F7">
        <f>$B$23+$C$23*MIN(6,'DBR-Model Values'!F6)+$D$23*MAX(0,MIN(2,'DBR-Model Values'!F6-6))+$E$23*MAX(0,MIN(2,'DBR-Model Values'!F6-8))+$F$23*MAX(0,'DBR-Model Values'!F6-10)</f>
        <v>76.239433982604368</v>
      </c>
      <c r="G7">
        <f>$B$23+$C$23*MIN(6,'DBR-Model Values'!G6)+$D$23*MAX(0,MIN(2,'DBR-Model Values'!G6-6))+$E$23*MAX(0,MIN(2,'DBR-Model Values'!G6-8))+$F$23*MAX(0,'DBR-Model Values'!G6-10)</f>
        <v>80.560952515637823</v>
      </c>
      <c r="H7">
        <f>$B$23+$C$23*MIN(6,'DBR-Model Values'!H6)+$D$23*MAX(0,MIN(2,'DBR-Model Values'!H6-6))+$E$23*MAX(0,MIN(2,'DBR-Model Values'!H6-8))+$F$23*MAX(0,'DBR-Model Values'!H6-10)</f>
        <v>82.368848882402304</v>
      </c>
      <c r="I7">
        <f>$B$23+$C$23*MIN(6,'DBR-Model Values'!I6)+$D$23*MAX(0,MIN(2,'DBR-Model Values'!I6-6))+$E$23*MAX(0,MIN(2,'DBR-Model Values'!I6-8))+$F$23*MAX(0,'DBR-Model Values'!I6-10)</f>
        <v>79.564861615190623</v>
      </c>
      <c r="J7">
        <f>$B$23+$C$23*MIN(6,'DBR-Model Values'!J6)+$D$23*MAX(0,MIN(2,'DBR-Model Values'!J6-6))+$E$23*MAX(0,MIN(2,'DBR-Model Values'!J6-8))+$F$23*MAX(0,'DBR-Model Values'!J6-10)</f>
        <v>79.554748191860043</v>
      </c>
      <c r="K7">
        <f>$B$23+$C$23*MIN(6,'DBR-Model Values'!K6)+$D$23*MAX(0,MIN(2,'DBR-Model Values'!K6-6))+$E$23*MAX(0,MIN(2,'DBR-Model Values'!K6-8))+$F$23*MAX(0,'DBR-Model Values'!K6-10)</f>
        <v>76.157798436350348</v>
      </c>
      <c r="L7">
        <f>$B$23+$C$23*MIN(6,'DBR-Model Values'!L6)+$D$23*MAX(0,MIN(2,'DBR-Model Values'!L6-6))+$E$23*MAX(0,MIN(2,'DBR-Model Values'!L6-8))+$F$23*MAX(0,'DBR-Model Values'!L6-10)</f>
        <v>67.458102628406422</v>
      </c>
      <c r="M7">
        <f>$B$23+$C$23*MIN(6,'DBR-Model Values'!M6)+$D$23*MAX(0,MIN(2,'DBR-Model Values'!M6-6))+$E$23*MAX(0,MIN(2,'DBR-Model Values'!M6-8))+$F$23*MAX(0,'DBR-Model Values'!M6-10)</f>
        <v>63.465985325876581</v>
      </c>
      <c r="N7">
        <f t="shared" si="0"/>
        <v>1231184.1123411506</v>
      </c>
    </row>
    <row r="8" spans="1:14" x14ac:dyDescent="0.25">
      <c r="A8" s="1">
        <f>'IBR-Model Values'!A7</f>
        <v>1027.0000356</v>
      </c>
      <c r="B8">
        <f>$B$23+$C$23*MIN(6,'DBR-Model Values'!B7)+$D$23*MAX(0,MIN(2,'DBR-Model Values'!B7-6))+$E$23*MAX(0,MIN(2,'DBR-Model Values'!B7-8))+$F$23*MAX(0,'DBR-Model Values'!B7-10)</f>
        <v>68.148054063053692</v>
      </c>
      <c r="C8">
        <f>$B$23+$C$23*MIN(6,'DBR-Model Values'!C7)+$D$23*MAX(0,MIN(2,'DBR-Model Values'!C7-6))+$E$23*MAX(0,MIN(2,'DBR-Model Values'!C7-8))+$F$23*MAX(0,'DBR-Model Values'!C7-10)</f>
        <v>66.857523626042791</v>
      </c>
      <c r="D8">
        <f>$B$23+$C$23*MIN(6,'DBR-Model Values'!D7)+$D$23*MAX(0,MIN(2,'DBR-Model Values'!D7-6))+$E$23*MAX(0,MIN(2,'DBR-Model Values'!D7-8))+$F$23*MAX(0,'DBR-Model Values'!D7-10)</f>
        <v>64.990967599922328</v>
      </c>
      <c r="E8">
        <f>$B$23+$C$23*MIN(6,'DBR-Model Values'!E7)+$D$23*MAX(0,MIN(2,'DBR-Model Values'!E7-6))+$E$23*MAX(0,MIN(2,'DBR-Model Values'!E7-8))+$F$23*MAX(0,'DBR-Model Values'!E7-10)</f>
        <v>70.850824782502912</v>
      </c>
      <c r="F8">
        <f>$B$23+$C$23*MIN(6,'DBR-Model Values'!F7)+$D$23*MAX(0,MIN(2,'DBR-Model Values'!F7-6))+$E$23*MAX(0,MIN(2,'DBR-Model Values'!F7-8))+$F$23*MAX(0,'DBR-Model Values'!F7-10)</f>
        <v>79.603988543084171</v>
      </c>
      <c r="G8">
        <f>$B$23+$C$23*MIN(6,'DBR-Model Values'!G7)+$D$23*MAX(0,MIN(2,'DBR-Model Values'!G7-6))+$E$23*MAX(0,MIN(2,'DBR-Model Values'!G7-8))+$F$23*MAX(0,'DBR-Model Values'!G7-10)</f>
        <v>84.002446191581953</v>
      </c>
      <c r="H8">
        <f>$B$23+$C$23*MIN(6,'DBR-Model Values'!H7)+$D$23*MAX(0,MIN(2,'DBR-Model Values'!H7-6))+$E$23*MAX(0,MIN(2,'DBR-Model Values'!H7-8))+$F$23*MAX(0,'DBR-Model Values'!H7-10)</f>
        <v>85.908446791508965</v>
      </c>
      <c r="I8">
        <f>$B$23+$C$23*MIN(6,'DBR-Model Values'!I7)+$D$23*MAX(0,MIN(2,'DBR-Model Values'!I7-6))+$E$23*MAX(0,MIN(2,'DBR-Model Values'!I7-8))+$F$23*MAX(0,'DBR-Model Values'!I7-10)</f>
        <v>82.952303114392208</v>
      </c>
      <c r="J8">
        <f>$B$23+$C$23*MIN(6,'DBR-Model Values'!J7)+$D$23*MAX(0,MIN(2,'DBR-Model Values'!J7-6))+$E$23*MAX(0,MIN(2,'DBR-Model Values'!J7-8))+$F$23*MAX(0,'DBR-Model Values'!J7-10)</f>
        <v>82.94164089321086</v>
      </c>
      <c r="K8">
        <f>$B$23+$C$23*MIN(6,'DBR-Model Values'!K7)+$D$23*MAX(0,MIN(2,'DBR-Model Values'!K7-6))+$E$23*MAX(0,MIN(2,'DBR-Model Values'!K7-8))+$F$23*MAX(0,'DBR-Model Values'!K7-10)</f>
        <v>79.525513223842651</v>
      </c>
      <c r="L8">
        <f>$B$23+$C$23*MIN(6,'DBR-Model Values'!L7)+$D$23*MAX(0,MIN(2,'DBR-Model Values'!L7-6))+$E$23*MAX(0,MIN(2,'DBR-Model Values'!L7-8))+$F$23*MAX(0,'DBR-Model Values'!L7-10)</f>
        <v>70.507653401836919</v>
      </c>
      <c r="M8">
        <f>$B$23+$C$23*MIN(6,'DBR-Model Values'!M7)+$D$23*MAX(0,MIN(2,'DBR-Model Values'!M7-6))+$E$23*MAX(0,MIN(2,'DBR-Model Values'!M7-8))+$F$23*MAX(0,'DBR-Model Values'!M7-10)</f>
        <v>66.298906643183741</v>
      </c>
      <c r="N8">
        <f t="shared" si="0"/>
        <v>926958.18426590785</v>
      </c>
    </row>
    <row r="9" spans="1:14" x14ac:dyDescent="0.25">
      <c r="A9" s="1">
        <f>'IBR-Model Values'!A8</f>
        <v>1018.0001524</v>
      </c>
      <c r="B9">
        <f>$B$23+$C$23*MIN(6,'DBR-Model Values'!B8)+$D$23*MAX(0,MIN(2,'DBR-Model Values'!B8-6))+$E$23*MAX(0,MIN(2,'DBR-Model Values'!B8-8))+$F$23*MAX(0,'DBR-Model Values'!B8-10)</f>
        <v>71.003803214165316</v>
      </c>
      <c r="C9">
        <f>$B$23+$C$23*MIN(6,'DBR-Model Values'!C8)+$D$23*MAX(0,MIN(2,'DBR-Model Values'!C8-6))+$E$23*MAX(0,MIN(2,'DBR-Model Values'!C8-8))+$F$23*MAX(0,'DBR-Model Values'!C8-10)</f>
        <v>69.64848885615946</v>
      </c>
      <c r="D9">
        <f>$B$23+$C$23*MIN(6,'DBR-Model Values'!D8)+$D$23*MAX(0,MIN(2,'DBR-Model Values'!D8-6))+$E$23*MAX(0,MIN(2,'DBR-Model Values'!D8-8))+$F$23*MAX(0,'DBR-Model Values'!D8-10)</f>
        <v>67.688232740013277</v>
      </c>
      <c r="E9">
        <f>$B$23+$C$23*MIN(6,'DBR-Model Values'!E8)+$D$23*MAX(0,MIN(2,'DBR-Model Values'!E8-6))+$E$23*MAX(0,MIN(2,'DBR-Model Values'!E8-8))+$F$23*MAX(0,'DBR-Model Values'!E8-10)</f>
        <v>73.842251543173134</v>
      </c>
      <c r="F9">
        <f>$B$23+$C$23*MIN(6,'DBR-Model Values'!F8)+$D$23*MAX(0,MIN(2,'DBR-Model Values'!F8-6))+$E$23*MAX(0,MIN(2,'DBR-Model Values'!F8-8))+$F$23*MAX(0,'DBR-Model Values'!F8-10)</f>
        <v>82.739646550637119</v>
      </c>
      <c r="G9">
        <f>$B$23+$C$23*MIN(6,'DBR-Model Values'!G8)+$D$23*MAX(0,MIN(2,'DBR-Model Values'!G8-6))+$E$23*MAX(0,MIN(2,'DBR-Model Values'!G8-8))+$F$23*MAX(0,'DBR-Model Values'!G8-10)</f>
        <v>87.358904363647042</v>
      </c>
      <c r="H9">
        <f>$B$23+$C$23*MIN(6,'DBR-Model Values'!H8)+$D$23*MAX(0,MIN(2,'DBR-Model Values'!H8-6))+$E$23*MAX(0,MIN(2,'DBR-Model Values'!H8-8))+$F$23*MAX(0,'DBR-Model Values'!H8-10)</f>
        <v>89.360585149597426</v>
      </c>
      <c r="I9">
        <f>$B$23+$C$23*MIN(6,'DBR-Model Values'!I8)+$D$23*MAX(0,MIN(2,'DBR-Model Values'!I8-6))+$E$23*MAX(0,MIN(2,'DBR-Model Values'!I8-8))+$F$23*MAX(0,'DBR-Model Values'!I8-10)</f>
        <v>86.256044679242962</v>
      </c>
      <c r="J9">
        <f>$B$23+$C$23*MIN(6,'DBR-Model Values'!J8)+$D$23*MAX(0,MIN(2,'DBR-Model Values'!J8-6))+$E$23*MAX(0,MIN(2,'DBR-Model Values'!J8-8))+$F$23*MAX(0,'DBR-Model Values'!J8-10)</f>
        <v>86.244847220398981</v>
      </c>
      <c r="K9">
        <f>$B$23+$C$23*MIN(6,'DBR-Model Values'!K8)+$D$23*MAX(0,MIN(2,'DBR-Model Values'!K8-6))+$E$23*MAX(0,MIN(2,'DBR-Model Values'!K8-8))+$F$23*MAX(0,'DBR-Model Values'!K8-10)</f>
        <v>82.657231813357882</v>
      </c>
      <c r="L9">
        <f>$B$23+$C$23*MIN(6,'DBR-Model Values'!L8)+$D$23*MAX(0,MIN(2,'DBR-Model Values'!L8-6))+$E$23*MAX(0,MIN(2,'DBR-Model Values'!L8-8))+$F$23*MAX(0,'DBR-Model Values'!L8-10)</f>
        <v>73.481853147184466</v>
      </c>
      <c r="M9">
        <f>$B$23+$C$23*MIN(6,'DBR-Model Values'!M8)+$D$23*MAX(0,MIN(2,'DBR-Model Values'!M8-6))+$E$23*MAX(0,MIN(2,'DBR-Model Values'!M8-8))+$F$23*MAX(0,'DBR-Model Values'!M8-10)</f>
        <v>69.06182960676712</v>
      </c>
      <c r="N9">
        <f t="shared" si="0"/>
        <v>956252.04898024502</v>
      </c>
    </row>
    <row r="10" spans="1:14" x14ac:dyDescent="0.25">
      <c r="A10" s="1">
        <f>'IBR-Model Values'!A9</f>
        <v>1077.0001396</v>
      </c>
      <c r="B10">
        <f>$B$23+$C$23*MIN(6,'DBR-Model Values'!B9)+$D$23*MAX(0,MIN(2,'DBR-Model Values'!B9-6))+$E$23*MAX(0,MIN(2,'DBR-Model Values'!B9-8))+$F$23*MAX(0,'DBR-Model Values'!B9-10)</f>
        <v>73.105977705413082</v>
      </c>
      <c r="C10">
        <f>$B$23+$C$23*MIN(6,'DBR-Model Values'!C9)+$D$23*MAX(0,MIN(2,'DBR-Model Values'!C9-6))+$E$23*MAX(0,MIN(2,'DBR-Model Values'!C9-8))+$F$23*MAX(0,'DBR-Model Values'!C9-10)</f>
        <v>71.70297459781743</v>
      </c>
      <c r="D10">
        <f>$B$23+$C$23*MIN(6,'DBR-Model Values'!D9)+$D$23*MAX(0,MIN(2,'DBR-Model Values'!D9-6))+$E$23*MAX(0,MIN(2,'DBR-Model Values'!D9-8))+$F$23*MAX(0,'DBR-Model Values'!D9-10)</f>
        <v>69.673743957419717</v>
      </c>
      <c r="E10">
        <f>$B$23+$C$23*MIN(6,'DBR-Model Values'!E9)+$D$23*MAX(0,MIN(2,'DBR-Model Values'!E9-6))+$E$23*MAX(0,MIN(2,'DBR-Model Values'!E9-8))+$F$23*MAX(0,'DBR-Model Values'!E9-10)</f>
        <v>76.044301056614827</v>
      </c>
      <c r="F10">
        <f>$B$23+$C$23*MIN(6,'DBR-Model Values'!F9)+$D$23*MAX(0,MIN(2,'DBR-Model Values'!F9-6))+$E$23*MAX(0,MIN(2,'DBR-Model Values'!F9-8))+$F$23*MAX(0,'DBR-Model Values'!F9-10)</f>
        <v>85.047867591056132</v>
      </c>
      <c r="G10">
        <f>$B$23+$C$23*MIN(6,'DBR-Model Values'!G9)+$D$23*MAX(0,MIN(2,'DBR-Model Values'!G9-6))+$E$23*MAX(0,MIN(2,'DBR-Model Values'!G9-8))+$F$23*MAX(0,'DBR-Model Values'!G9-10)</f>
        <v>89.82966085411428</v>
      </c>
      <c r="H10">
        <f>$B$23+$C$23*MIN(6,'DBR-Model Values'!H9)+$D$23*MAX(0,MIN(2,'DBR-Model Values'!H9-6))+$E$23*MAX(0,MIN(2,'DBR-Model Values'!H9-8))+$F$23*MAX(0,'DBR-Model Values'!H9-10)</f>
        <v>91.901773752877432</v>
      </c>
      <c r="I10">
        <f>$B$23+$C$23*MIN(6,'DBR-Model Values'!I9)+$D$23*MAX(0,MIN(2,'DBR-Model Values'!I9-6))+$E$23*MAX(0,MIN(2,'DBR-Model Values'!I9-8))+$F$23*MAX(0,'DBR-Model Values'!I9-10)</f>
        <v>88.687995412941262</v>
      </c>
      <c r="J10">
        <f>$B$23+$C$23*MIN(6,'DBR-Model Values'!J9)+$D$23*MAX(0,MIN(2,'DBR-Model Values'!J9-6))+$E$23*MAX(0,MIN(2,'DBR-Model Values'!J9-8))+$F$23*MAX(0,'DBR-Model Values'!J9-10)</f>
        <v>88.67640395486923</v>
      </c>
      <c r="K10">
        <f>$B$23+$C$23*MIN(6,'DBR-Model Values'!K9)+$D$23*MAX(0,MIN(2,'DBR-Model Values'!K9-6))+$E$23*MAX(0,MIN(2,'DBR-Model Values'!K9-8))+$F$23*MAX(0,'DBR-Model Values'!K9-10)</f>
        <v>84.962552968783129</v>
      </c>
      <c r="L10">
        <f>$B$23+$C$23*MIN(6,'DBR-Model Values'!L9)+$D$23*MAX(0,MIN(2,'DBR-Model Values'!L9-6))+$E$23*MAX(0,MIN(2,'DBR-Model Values'!L9-8))+$F$23*MAX(0,'DBR-Model Values'!L9-10)</f>
        <v>75.671221507536231</v>
      </c>
      <c r="M10">
        <f>$B$23+$C$23*MIN(6,'DBR-Model Values'!M9)+$D$23*MAX(0,MIN(2,'DBR-Model Values'!M9-6))+$E$23*MAX(0,MIN(2,'DBR-Model Values'!M9-8))+$F$23*MAX(0,'DBR-Model Values'!M9-10)</f>
        <v>71.095672871000176</v>
      </c>
      <c r="N10">
        <f t="shared" si="0"/>
        <v>1040813.0923996475</v>
      </c>
    </row>
    <row r="11" spans="1:14" x14ac:dyDescent="0.25">
      <c r="A11" s="1">
        <f>'IBR-Model Values'!A10</f>
        <v>873.99998840000001</v>
      </c>
      <c r="B11">
        <f>$B$23+$C$23*MIN(6,'DBR-Model Values'!B10)+$D$23*MAX(0,MIN(2,'DBR-Model Values'!B10-6))+$E$23*MAX(0,MIN(2,'DBR-Model Values'!B10-8))+$F$23*MAX(0,'DBR-Model Values'!B10-10)</f>
        <v>72.787915430669486</v>
      </c>
      <c r="C11">
        <f>$B$23+$C$23*MIN(6,'DBR-Model Values'!C10)+$D$23*MAX(0,MIN(2,'DBR-Model Values'!C10-6))+$E$23*MAX(0,MIN(2,'DBR-Model Values'!C10-8))+$F$23*MAX(0,'DBR-Model Values'!C10-10)</f>
        <v>71.392127705163844</v>
      </c>
      <c r="D11">
        <f>$B$23+$C$23*MIN(6,'DBR-Model Values'!D10)+$D$23*MAX(0,MIN(2,'DBR-Model Values'!D10-6))+$E$23*MAX(0,MIN(2,'DBR-Model Values'!D10-8))+$F$23*MAX(0,'DBR-Model Values'!D10-10)</f>
        <v>69.373333017715865</v>
      </c>
      <c r="E11">
        <f>$B$23+$C$23*MIN(6,'DBR-Model Values'!E10)+$D$23*MAX(0,MIN(2,'DBR-Model Values'!E10-6))+$E$23*MAX(0,MIN(2,'DBR-Model Values'!E10-8))+$F$23*MAX(0,'DBR-Model Values'!E10-10)</f>
        <v>75.711127535454111</v>
      </c>
      <c r="F11">
        <f>$B$23+$C$23*MIN(6,'DBR-Model Values'!F10)+$D$23*MAX(0,MIN(2,'DBR-Model Values'!F10-6))+$E$23*MAX(0,MIN(2,'DBR-Model Values'!F10-8))+$F$23*MAX(0,'DBR-Model Values'!F10-10)</f>
        <v>84.698630152497486</v>
      </c>
      <c r="G11">
        <f>$B$23+$C$23*MIN(6,'DBR-Model Values'!G10)+$D$23*MAX(0,MIN(2,'DBR-Model Values'!G10-6))+$E$23*MAX(0,MIN(2,'DBR-Model Values'!G10-8))+$F$23*MAX(0,'DBR-Model Values'!G10-10)</f>
        <v>89.455831548808121</v>
      </c>
      <c r="H11">
        <f>$B$23+$C$23*MIN(6,'DBR-Model Values'!H10)+$D$23*MAX(0,MIN(2,'DBR-Model Values'!H10-6))+$E$23*MAX(0,MIN(2,'DBR-Model Values'!H10-8))+$F$23*MAX(0,'DBR-Model Values'!H10-10)</f>
        <v>91.517287959201965</v>
      </c>
      <c r="I11">
        <f>$B$23+$C$23*MIN(6,'DBR-Model Values'!I10)+$D$23*MAX(0,MIN(2,'DBR-Model Values'!I10-6))+$E$23*MAX(0,MIN(2,'DBR-Model Values'!I10-8))+$F$23*MAX(0,'DBR-Model Values'!I10-10)</f>
        <v>88.320037479075694</v>
      </c>
      <c r="J11">
        <f>$B$23+$C$23*MIN(6,'DBR-Model Values'!J10)+$D$23*MAX(0,MIN(2,'DBR-Model Values'!J10-6))+$E$23*MAX(0,MIN(2,'DBR-Model Values'!J10-8))+$F$23*MAX(0,'DBR-Model Values'!J10-10)</f>
        <v>88.30850563370052</v>
      </c>
      <c r="K11">
        <f>$B$23+$C$23*MIN(6,'DBR-Model Values'!K10)+$D$23*MAX(0,MIN(2,'DBR-Model Values'!K10-6))+$E$23*MAX(0,MIN(2,'DBR-Model Values'!K10-8))+$F$23*MAX(0,'DBR-Model Values'!K10-10)</f>
        <v>84.613754287340697</v>
      </c>
      <c r="L11">
        <f>$B$23+$C$23*MIN(6,'DBR-Model Values'!L10)+$D$23*MAX(0,MIN(2,'DBR-Model Values'!L10-6))+$E$23*MAX(0,MIN(2,'DBR-Model Values'!L10-8))+$F$23*MAX(0,'DBR-Model Values'!L10-10)</f>
        <v>75.339966664589397</v>
      </c>
      <c r="M11">
        <f>$B$23+$C$23*MIN(6,'DBR-Model Values'!M10)+$D$23*MAX(0,MIN(2,'DBR-Model Values'!M10-6))+$E$23*MAX(0,MIN(2,'DBR-Model Values'!M10-8))+$F$23*MAX(0,'DBR-Model Values'!M10-10)</f>
        <v>70.787949217332425</v>
      </c>
      <c r="N11">
        <f t="shared" si="0"/>
        <v>841055.84067321941</v>
      </c>
    </row>
    <row r="12" spans="1:14" x14ac:dyDescent="0.25">
      <c r="A12" s="1">
        <f>'IBR-Model Values'!A11</f>
        <v>1931.0000864000001</v>
      </c>
      <c r="B12">
        <f>$B$23+$C$23*MIN(6,'DBR-Model Values'!B11)+$D$23*MAX(0,MIN(2,'DBR-Model Values'!B11-6))+$E$23*MAX(0,MIN(2,'DBR-Model Values'!B11-8))+$F$23*MAX(0,'DBR-Model Values'!B11-10)</f>
        <v>76.389983818826991</v>
      </c>
      <c r="C12">
        <f>$B$23+$C$23*MIN(6,'DBR-Model Values'!C11)+$D$23*MAX(0,MIN(2,'DBR-Model Values'!C11-6))+$E$23*MAX(0,MIN(2,'DBR-Model Values'!C11-8))+$F$23*MAX(0,'DBR-Model Values'!C11-10)</f>
        <v>74.912481593367445</v>
      </c>
      <c r="D12">
        <f>$B$23+$C$23*MIN(6,'DBR-Model Values'!D11)+$D$23*MAX(0,MIN(2,'DBR-Model Values'!D11-6))+$E$23*MAX(0,MIN(2,'DBR-Model Values'!D11-8))+$F$23*MAX(0,'DBR-Model Values'!D11-10)</f>
        <v>72.775499308063473</v>
      </c>
      <c r="E12">
        <f>$B$23+$C$23*MIN(6,'DBR-Model Values'!E11)+$D$23*MAX(0,MIN(2,'DBR-Model Values'!E11-6))+$E$23*MAX(0,MIN(2,'DBR-Model Values'!E11-8))+$F$23*MAX(0,'DBR-Model Values'!E11-10)</f>
        <v>79.347618470390344</v>
      </c>
      <c r="F12">
        <f>$B$23+$C$23*MIN(6,'DBR-Model Values'!F11)+$D$23*MAX(0,MIN(2,'DBR-Model Values'!F11-6))+$E$23*MAX(0,MIN(2,'DBR-Model Values'!F11-8))+$F$23*MAX(0,'DBR-Model Values'!F11-10)</f>
        <v>88.653758557484593</v>
      </c>
      <c r="G12">
        <f>$B$23+$C$23*MIN(6,'DBR-Model Values'!G11)+$D$23*MAX(0,MIN(2,'DBR-Model Values'!G11-6))+$E$23*MAX(0,MIN(2,'DBR-Model Values'!G11-8))+$F$23*MAX(0,'DBR-Model Values'!G11-10)</f>
        <v>93.689463859637073</v>
      </c>
      <c r="H12">
        <f>$B$23+$C$23*MIN(6,'DBR-Model Values'!H11)+$D$23*MAX(0,MIN(2,'DBR-Model Values'!H11-6))+$E$23*MAX(0,MIN(2,'DBR-Model Values'!H11-8))+$F$23*MAX(0,'DBR-Model Values'!H11-10)</f>
        <v>95.871605440615198</v>
      </c>
      <c r="I12">
        <f>$B$23+$C$23*MIN(6,'DBR-Model Values'!I11)+$D$23*MAX(0,MIN(2,'DBR-Model Values'!I11-6))+$E$23*MAX(0,MIN(2,'DBR-Model Values'!I11-8))+$F$23*MAX(0,'DBR-Model Values'!I11-10)</f>
        <v>92.487176266023624</v>
      </c>
      <c r="J12">
        <f>$B$23+$C$23*MIN(6,'DBR-Model Values'!J11)+$D$23*MAX(0,MIN(2,'DBR-Model Values'!J11-6))+$E$23*MAX(0,MIN(2,'DBR-Model Values'!J11-8))+$F$23*MAX(0,'DBR-Model Values'!J11-10)</f>
        <v>92.474969304396055</v>
      </c>
      <c r="K12">
        <f>$B$23+$C$23*MIN(6,'DBR-Model Values'!K11)+$D$23*MAX(0,MIN(2,'DBR-Model Values'!K11-6))+$E$23*MAX(0,MIN(2,'DBR-Model Values'!K11-8))+$F$23*MAX(0,'DBR-Model Values'!K11-10)</f>
        <v>88.563913749878537</v>
      </c>
      <c r="L12">
        <f>$B$23+$C$23*MIN(6,'DBR-Model Values'!L11)+$D$23*MAX(0,MIN(2,'DBR-Model Values'!L11-6))+$E$23*MAX(0,MIN(2,'DBR-Model Values'!L11-8))+$F$23*MAX(0,'DBR-Model Values'!L11-10)</f>
        <v>78.989377509699878</v>
      </c>
      <c r="M12">
        <f>$B$23+$C$23*MIN(6,'DBR-Model Values'!M11)+$D$23*MAX(0,MIN(2,'DBR-Model Values'!M11-6))+$E$23*MAX(0,MIN(2,'DBR-Model Values'!M11-8))+$F$23*MAX(0,'DBR-Model Values'!M11-10)</f>
        <v>74.272932295122772</v>
      </c>
      <c r="N12">
        <f t="shared" si="0"/>
        <v>1947276.0616432868</v>
      </c>
    </row>
    <row r="13" spans="1:14" x14ac:dyDescent="0.25">
      <c r="A13" s="1">
        <f>'IBR-Model Values'!A12</f>
        <v>2352.0000812000003</v>
      </c>
      <c r="B13">
        <f>$B$23+$C$23*MIN(6,'DBR-Model Values'!B12)+$D$23*MAX(0,MIN(2,'DBR-Model Values'!B12-6))+$E$23*MAX(0,MIN(2,'DBR-Model Values'!B12-8))+$F$23*MAX(0,'DBR-Model Values'!B12-10)</f>
        <v>80.376189016749379</v>
      </c>
      <c r="C13">
        <f>$B$23+$C$23*MIN(6,'DBR-Model Values'!C12)+$D$23*MAX(0,MIN(2,'DBR-Model Values'!C12-6))+$E$23*MAX(0,MIN(2,'DBR-Model Values'!C12-8))+$F$23*MAX(0,'DBR-Model Values'!C12-10)</f>
        <v>78.941648356310935</v>
      </c>
      <c r="D13">
        <f>$B$23+$C$23*MIN(6,'DBR-Model Values'!D12)+$D$23*MAX(0,MIN(2,'DBR-Model Values'!D12-6))+$E$23*MAX(0,MIN(2,'DBR-Model Values'!D12-8))+$F$23*MAX(0,'DBR-Model Values'!D12-10)</f>
        <v>76.763572270293892</v>
      </c>
      <c r="E13">
        <f>$B$23+$C$23*MIN(6,'DBR-Model Values'!E12)+$D$23*MAX(0,MIN(2,'DBR-Model Values'!E12-6))+$E$23*MAX(0,MIN(2,'DBR-Model Values'!E12-8))+$F$23*MAX(0,'DBR-Model Values'!E12-10)</f>
        <v>83.380561778288254</v>
      </c>
      <c r="F13">
        <f>$B$23+$C$23*MIN(6,'DBR-Model Values'!F12)+$D$23*MAX(0,MIN(2,'DBR-Model Values'!F12-6))+$E$23*MAX(0,MIN(2,'DBR-Model Values'!F12-8))+$F$23*MAX(0,'DBR-Model Values'!F12-10)</f>
        <v>93.29002242819233</v>
      </c>
      <c r="G13">
        <f>$B$23+$C$23*MIN(6,'DBR-Model Values'!G12)+$D$23*MAX(0,MIN(2,'DBR-Model Values'!G12-6))+$E$23*MAX(0,MIN(2,'DBR-Model Values'!G12-8))+$F$23*MAX(0,'DBR-Model Values'!G12-10)</f>
        <v>98.560021864804042</v>
      </c>
      <c r="H13">
        <f>$B$23+$C$23*MIN(6,'DBR-Model Values'!H12)+$D$23*MAX(0,MIN(2,'DBR-Model Values'!H12-6))+$E$23*MAX(0,MIN(2,'DBR-Model Values'!H12-8))+$F$23*MAX(0,'DBR-Model Values'!H12-10)</f>
        <v>100.41122127020681</v>
      </c>
      <c r="I13">
        <f>$B$23+$C$23*MIN(6,'DBR-Model Values'!I12)+$D$23*MAX(0,MIN(2,'DBR-Model Values'!I12-6))+$E$23*MAX(0,MIN(2,'DBR-Model Values'!I12-8))+$F$23*MAX(0,'DBR-Model Values'!I12-10)</f>
        <v>97.371962048905061</v>
      </c>
      <c r="J13">
        <f>$B$23+$C$23*MIN(6,'DBR-Model Values'!J12)+$D$23*MAX(0,MIN(2,'DBR-Model Values'!J12-6))+$E$23*MAX(0,MIN(2,'DBR-Model Values'!J12-8))+$F$23*MAX(0,'DBR-Model Values'!J12-10)</f>
        <v>97.358963705362925</v>
      </c>
      <c r="K13">
        <f>$B$23+$C$23*MIN(6,'DBR-Model Values'!K12)+$D$23*MAX(0,MIN(2,'DBR-Model Values'!K12-6))+$E$23*MAX(0,MIN(2,'DBR-Model Values'!K12-8))+$F$23*MAX(0,'DBR-Model Values'!K12-10)</f>
        <v>93.194352947909636</v>
      </c>
      <c r="L13">
        <f>$B$23+$C$23*MIN(6,'DBR-Model Values'!L12)+$D$23*MAX(0,MIN(2,'DBR-Model Values'!L12-6))+$E$23*MAX(0,MIN(2,'DBR-Model Values'!L12-8))+$F$23*MAX(0,'DBR-Model Values'!L12-10)</f>
        <v>82.999095921346225</v>
      </c>
      <c r="M13">
        <f>$B$23+$C$23*MIN(6,'DBR-Model Values'!M12)+$D$23*MAX(0,MIN(2,'DBR-Model Values'!M12-6))+$E$23*MAX(0,MIN(2,'DBR-Model Values'!M12-8))+$F$23*MAX(0,'DBR-Model Values'!M12-10)</f>
        <v>78.320695333785679</v>
      </c>
      <c r="N13">
        <f t="shared" si="0"/>
        <v>2495397.5440785754</v>
      </c>
    </row>
    <row r="14" spans="1:14" x14ac:dyDescent="0.25">
      <c r="A14" s="1">
        <f>'IBR-Model Values'!A13</f>
        <v>4063.9998476000001</v>
      </c>
      <c r="B14">
        <f>$B$23+$C$23*MIN(6,'DBR-Model Values'!B13)+$D$23*MAX(0,MIN(2,'DBR-Model Values'!B13-6))+$E$23*MAX(0,MIN(2,'DBR-Model Values'!B13-8))+$F$23*MAX(0,'DBR-Model Values'!B13-10)</f>
        <v>84.91728889280256</v>
      </c>
      <c r="C14">
        <f>$B$23+$C$23*MIN(6,'DBR-Model Values'!C13)+$D$23*MAX(0,MIN(2,'DBR-Model Values'!C13-6))+$E$23*MAX(0,MIN(2,'DBR-Model Values'!C13-8))+$F$23*MAX(0,'DBR-Model Values'!C13-10)</f>
        <v>83.379731391586631</v>
      </c>
      <c r="D14">
        <f>$B$23+$C$23*MIN(6,'DBR-Model Values'!D13)+$D$23*MAX(0,MIN(2,'DBR-Model Values'!D13-6))+$E$23*MAX(0,MIN(2,'DBR-Model Values'!D13-8))+$F$23*MAX(0,'DBR-Model Values'!D13-10)</f>
        <v>81.155888282509267</v>
      </c>
      <c r="E14">
        <f>$B$23+$C$23*MIN(6,'DBR-Model Values'!E13)+$D$23*MAX(0,MIN(2,'DBR-Model Values'!E13-6))+$E$23*MAX(0,MIN(2,'DBR-Model Values'!E13-8))+$F$23*MAX(0,'DBR-Model Values'!E13-10)</f>
        <v>88.137410847757081</v>
      </c>
      <c r="F14">
        <f>$B$23+$C$23*MIN(6,'DBR-Model Values'!F13)+$D$23*MAX(0,MIN(2,'DBR-Model Values'!F13-6))+$E$23*MAX(0,MIN(2,'DBR-Model Values'!F13-8))+$F$23*MAX(0,'DBR-Model Values'!F13-10)</f>
        <v>98.644704186458185</v>
      </c>
      <c r="G14">
        <f>$B$23+$C$23*MIN(6,'DBR-Model Values'!G13)+$D$23*MAX(0,MIN(2,'DBR-Model Values'!G13-6))+$E$23*MAX(0,MIN(2,'DBR-Model Values'!G13-8))+$F$23*MAX(0,'DBR-Model Values'!G13-10)</f>
        <v>103.2234769184149</v>
      </c>
      <c r="H14">
        <f>$B$23+$C$23*MIN(6,'DBR-Model Values'!H13)+$D$23*MAX(0,MIN(2,'DBR-Model Values'!H13-6))+$E$23*MAX(0,MIN(2,'DBR-Model Values'!H13-8))+$F$23*MAX(0,'DBR-Model Values'!H13-10)</f>
        <v>105.2076141482049</v>
      </c>
      <c r="I14">
        <f>$B$23+$C$23*MIN(6,'DBR-Model Values'!I13)+$D$23*MAX(0,MIN(2,'DBR-Model Values'!I13-6))+$E$23*MAX(0,MIN(2,'DBR-Model Values'!I13-8))+$F$23*MAX(0,'DBR-Model Values'!I13-10)</f>
        <v>102.13028315124707</v>
      </c>
      <c r="J14">
        <f>$B$23+$C$23*MIN(6,'DBR-Model Values'!J13)+$D$23*MAX(0,MIN(2,'DBR-Model Values'!J13-6))+$E$23*MAX(0,MIN(2,'DBR-Model Values'!J13-8))+$F$23*MAX(0,'DBR-Model Values'!J13-10)</f>
        <v>102.11918383155169</v>
      </c>
      <c r="K14">
        <f>$B$23+$C$23*MIN(6,'DBR-Model Values'!K13)+$D$23*MAX(0,MIN(2,'DBR-Model Values'!K13-6))+$E$23*MAX(0,MIN(2,'DBR-Model Values'!K13-8))+$F$23*MAX(0,'DBR-Model Values'!K13-10)</f>
        <v>98.563011765934974</v>
      </c>
      <c r="L14">
        <f>$B$23+$C$23*MIN(6,'DBR-Model Values'!L13)+$D$23*MAX(0,MIN(2,'DBR-Model Values'!L13-6))+$E$23*MAX(0,MIN(2,'DBR-Model Values'!L13-8))+$F$23*MAX(0,'DBR-Model Values'!L13-10)</f>
        <v>87.728551269235453</v>
      </c>
      <c r="M14">
        <f>$B$23+$C$23*MIN(6,'DBR-Model Values'!M13)+$D$23*MAX(0,MIN(2,'DBR-Model Values'!M13-6))+$E$23*MAX(0,MIN(2,'DBR-Model Values'!M13-8))+$F$23*MAX(0,'DBR-Model Values'!M13-10)</f>
        <v>82.714186660777401</v>
      </c>
      <c r="N14">
        <f t="shared" si="0"/>
        <v>4543232.1202208847</v>
      </c>
    </row>
    <row r="15" spans="1:14" x14ac:dyDescent="0.25">
      <c r="A15" s="1">
        <f>'IBR-Model Values'!A14</f>
        <v>3110.0000316000001</v>
      </c>
      <c r="B15">
        <f>$B$23+$C$23*MIN(6,'DBR-Model Values'!B14)+$D$23*MAX(0,MIN(2,'DBR-Model Values'!B14-6))+$E$23*MAX(0,MIN(2,'DBR-Model Values'!B14-8))+$F$23*MAX(0,'DBR-Model Values'!B14-10)</f>
        <v>92.183437596448385</v>
      </c>
      <c r="C15">
        <f>$B$23+$C$23*MIN(6,'DBR-Model Values'!C14)+$D$23*MAX(0,MIN(2,'DBR-Model Values'!C14-6))+$E$23*MAX(0,MIN(2,'DBR-Model Values'!C14-8))+$F$23*MAX(0,'DBR-Model Values'!C14-10)</f>
        <v>90.481044327577123</v>
      </c>
      <c r="D15">
        <f>$B$23+$C$23*MIN(6,'DBR-Model Values'!D14)+$D$23*MAX(0,MIN(2,'DBR-Model Values'!D14-6))+$E$23*MAX(0,MIN(2,'DBR-Model Values'!D14-8))+$F$23*MAX(0,'DBR-Model Values'!D14-10)</f>
        <v>88.018791347168161</v>
      </c>
      <c r="E15">
        <f>$B$23+$C$23*MIN(6,'DBR-Model Values'!E14)+$D$23*MAX(0,MIN(2,'DBR-Model Values'!E14-6))+$E$23*MAX(0,MIN(2,'DBR-Model Values'!E14-8))+$F$23*MAX(0,'DBR-Model Values'!E14-10)</f>
        <v>95.748776737731873</v>
      </c>
      <c r="F15">
        <f>$B$23+$C$23*MIN(6,'DBR-Model Values'!F14)+$D$23*MAX(0,MIN(2,'DBR-Model Values'!F14-6))+$E$23*MAX(0,MIN(2,'DBR-Model Values'!F14-8))+$F$23*MAX(0,'DBR-Model Values'!F14-10)</f>
        <v>105.61575861704804</v>
      </c>
      <c r="G15">
        <f>$B$23+$C$23*MIN(6,'DBR-Model Values'!G14)+$D$23*MAX(0,MIN(2,'DBR-Model Values'!G14-6))+$E$23*MAX(0,MIN(2,'DBR-Model Values'!G14-8))+$F$23*MAX(0,'DBR-Model Values'!G14-10)</f>
        <v>110.68540438470885</v>
      </c>
      <c r="H15">
        <f>$B$23+$C$23*MIN(6,'DBR-Model Values'!H14)+$D$23*MAX(0,MIN(2,'DBR-Model Values'!H14-6))+$E$23*MAX(0,MIN(2,'DBR-Model Values'!H14-8))+$F$23*MAX(0,'DBR-Model Values'!H14-10)</f>
        <v>112.88225351837711</v>
      </c>
      <c r="I15">
        <f>$B$23+$C$23*MIN(6,'DBR-Model Values'!I14)+$D$23*MAX(0,MIN(2,'DBR-Model Values'!I14-6))+$E$23*MAX(0,MIN(2,'DBR-Model Values'!I14-8))+$F$23*MAX(0,'DBR-Model Values'!I14-10)</f>
        <v>109.47501341765441</v>
      </c>
      <c r="J15">
        <f>$B$23+$C$23*MIN(6,'DBR-Model Values'!J14)+$D$23*MAX(0,MIN(2,'DBR-Model Values'!J14-6))+$E$23*MAX(0,MIN(2,'DBR-Model Values'!J14-8))+$F$23*MAX(0,'DBR-Model Values'!J14-10)</f>
        <v>109.46272418156175</v>
      </c>
      <c r="K15">
        <f>$B$23+$C$23*MIN(6,'DBR-Model Values'!K14)+$D$23*MAX(0,MIN(2,'DBR-Model Values'!K14-6))+$E$23*MAX(0,MIN(2,'DBR-Model Values'!K14-8))+$F$23*MAX(0,'DBR-Model Values'!K14-10)</f>
        <v>105.525308258797</v>
      </c>
      <c r="L15">
        <f>$B$23+$C$23*MIN(6,'DBR-Model Values'!L14)+$D$23*MAX(0,MIN(2,'DBR-Model Values'!L14-6))+$E$23*MAX(0,MIN(2,'DBR-Model Values'!L14-8))+$F$23*MAX(0,'DBR-Model Values'!L14-10)</f>
        <v>95.296084858671549</v>
      </c>
      <c r="M15">
        <f>$B$23+$C$23*MIN(6,'DBR-Model Values'!M14)+$D$23*MAX(0,MIN(2,'DBR-Model Values'!M14-6))+$E$23*MAX(0,MIN(2,'DBR-Model Values'!M14-8))+$F$23*MAX(0,'DBR-Model Values'!M14-10)</f>
        <v>89.744149044658357</v>
      </c>
      <c r="N15">
        <f t="shared" si="0"/>
        <v>3747919.3390449039</v>
      </c>
    </row>
    <row r="16" spans="1:14" x14ac:dyDescent="0.25">
      <c r="A16" s="1">
        <f>'IBR-Model Values'!A15</f>
        <v>2091.0000804000001</v>
      </c>
      <c r="B16">
        <f>$B$23+$C$23*MIN(6,'DBR-Model Values'!B15)+$D$23*MAX(0,MIN(2,'DBR-Model Values'!B15-6))+$E$23*MAX(0,MIN(2,'DBR-Model Values'!B15-8))+$F$23*MAX(0,'DBR-Model Values'!B15-10)</f>
        <v>97.676651505419599</v>
      </c>
      <c r="C16">
        <f>$B$23+$C$23*MIN(6,'DBR-Model Values'!C15)+$D$23*MAX(0,MIN(2,'DBR-Model Values'!C15-6))+$E$23*MAX(0,MIN(2,'DBR-Model Values'!C15-8))+$F$23*MAX(0,'DBR-Model Values'!C15-10)</f>
        <v>95.849642271680153</v>
      </c>
      <c r="D16">
        <f>$B$23+$C$23*MIN(6,'DBR-Model Values'!D15)+$D$23*MAX(0,MIN(2,'DBR-Model Values'!D15-6))+$E$23*MAX(0,MIN(2,'DBR-Model Values'!D15-8))+$F$23*MAX(0,'DBR-Model Values'!D15-10)</f>
        <v>93.207151248444248</v>
      </c>
      <c r="E16">
        <f>$B$23+$C$23*MIN(6,'DBR-Model Values'!E15)+$D$23*MAX(0,MIN(2,'DBR-Model Values'!E15-6))+$E$23*MAX(0,MIN(2,'DBR-Model Values'!E15-8))+$F$23*MAX(0,'DBR-Model Values'!E15-10)</f>
        <v>100.8312128492723</v>
      </c>
      <c r="F16">
        <f>$B$23+$C$23*MIN(6,'DBR-Model Values'!F15)+$D$23*MAX(0,MIN(2,'DBR-Model Values'!F15-6))+$E$23*MAX(0,MIN(2,'DBR-Model Values'!F15-8))+$F$23*MAX(0,'DBR-Model Values'!F15-10)</f>
        <v>110.88588103266794</v>
      </c>
      <c r="G16">
        <f>$B$23+$C$23*MIN(6,'DBR-Model Values'!G15)+$D$23*MAX(0,MIN(2,'DBR-Model Values'!G15-6))+$E$23*MAX(0,MIN(2,'DBR-Model Values'!G15-8))+$F$23*MAX(0,'DBR-Model Values'!G15-10)</f>
        <v>115.5429593007741</v>
      </c>
      <c r="H16">
        <f>$B$23+$C$23*MIN(6,'DBR-Model Values'!H15)+$D$23*MAX(0,MIN(2,'DBR-Model Values'!H15-6))+$E$23*MAX(0,MIN(2,'DBR-Model Values'!H15-8))+$F$23*MAX(0,'DBR-Model Values'!H15-10)</f>
        <v>116.96892852368057</v>
      </c>
      <c r="I16">
        <f>$B$23+$C$23*MIN(6,'DBR-Model Values'!I15)+$D$23*MAX(0,MIN(2,'DBR-Model Values'!I15-6))+$E$23*MAX(0,MIN(2,'DBR-Model Values'!I15-8))+$F$23*MAX(0,'DBR-Model Values'!I15-10)</f>
        <v>114.75729758179132</v>
      </c>
      <c r="J16">
        <f>$B$23+$C$23*MIN(6,'DBR-Model Values'!J15)+$D$23*MAX(0,MIN(2,'DBR-Model Values'!J15-6))+$E$23*MAX(0,MIN(2,'DBR-Model Values'!J15-8))+$F$23*MAX(0,'DBR-Model Values'!J15-10)</f>
        <v>114.74932066968908</v>
      </c>
      <c r="K16">
        <f>$B$23+$C$23*MIN(6,'DBR-Model Values'!K15)+$D$23*MAX(0,MIN(2,'DBR-Model Values'!K15-6))+$E$23*MAX(0,MIN(2,'DBR-Model Values'!K15-8))+$F$23*MAX(0,'DBR-Model Values'!K15-10)</f>
        <v>110.78880966687875</v>
      </c>
      <c r="L16">
        <f>$B$23+$C$23*MIN(6,'DBR-Model Values'!L15)+$D$23*MAX(0,MIN(2,'DBR-Model Values'!L15-6))+$E$23*MAX(0,MIN(2,'DBR-Model Values'!L15-8))+$F$23*MAX(0,'DBR-Model Values'!L15-10)</f>
        <v>100.44415721119537</v>
      </c>
      <c r="M16">
        <f>$B$23+$C$23*MIN(6,'DBR-Model Values'!M15)+$D$23*MAX(0,MIN(2,'DBR-Model Values'!M15-6))+$E$23*MAX(0,MIN(2,'DBR-Model Values'!M15-8))+$F$23*MAX(0,'DBR-Model Values'!M15-10)</f>
        <v>95.058805917466756</v>
      </c>
      <c r="N16">
        <f t="shared" si="0"/>
        <v>2648796.9718233752</v>
      </c>
    </row>
    <row r="17" spans="1:14" x14ac:dyDescent="0.25">
      <c r="A17" s="1">
        <f>'IBR-Model Values'!A16</f>
        <v>3263.0000788000002</v>
      </c>
      <c r="B17">
        <f>$B$23+$C$23*MIN(6,'DBR-Model Values'!B16)+$D$23*MAX(0,MIN(2,'DBR-Model Values'!B16-6))+$E$23*MAX(0,MIN(2,'DBR-Model Values'!B16-8))+$F$23*MAX(0,'DBR-Model Values'!B16-10)</f>
        <v>104.21993626911019</v>
      </c>
      <c r="C17">
        <f>$B$23+$C$23*MIN(6,'DBR-Model Values'!C16)+$D$23*MAX(0,MIN(2,'DBR-Model Values'!C16-6))+$E$23*MAX(0,MIN(2,'DBR-Model Values'!C16-8))+$F$23*MAX(0,'DBR-Model Values'!C16-10)</f>
        <v>102.61834577516679</v>
      </c>
      <c r="D17">
        <f>$B$23+$C$23*MIN(6,'DBR-Model Values'!D16)+$D$23*MAX(0,MIN(2,'DBR-Model Values'!D16-6))+$E$23*MAX(0,MIN(2,'DBR-Model Values'!D16-8))+$F$23*MAX(0,'DBR-Model Values'!D16-10)</f>
        <v>100.30188867960884</v>
      </c>
      <c r="E17">
        <f>$B$23+$C$23*MIN(6,'DBR-Model Values'!E16)+$D$23*MAX(0,MIN(2,'DBR-Model Values'!E16-6))+$E$23*MAX(0,MIN(2,'DBR-Model Values'!E16-8))+$F$23*MAX(0,'DBR-Model Values'!E16-10)</f>
        <v>107.57416315709015</v>
      </c>
      <c r="F17">
        <f>$B$23+$C$23*MIN(6,'DBR-Model Values'!F16)+$D$23*MAX(0,MIN(2,'DBR-Model Values'!F16-6))+$E$23*MAX(0,MIN(2,'DBR-Model Values'!F16-8))+$F$23*MAX(0,'DBR-Model Values'!F16-10)</f>
        <v>116.94066936400479</v>
      </c>
      <c r="G17">
        <f>$B$23+$C$23*MIN(6,'DBR-Model Values'!G16)+$D$23*MAX(0,MIN(2,'DBR-Model Values'!G16-6))+$E$23*MAX(0,MIN(2,'DBR-Model Values'!G16-8))+$F$23*MAX(0,'DBR-Model Values'!G16-10)</f>
        <v>120.56150181051225</v>
      </c>
      <c r="H17">
        <f>$B$23+$C$23*MIN(6,'DBR-Model Values'!H16)+$D$23*MAX(0,MIN(2,'DBR-Model Values'!H16-6))+$E$23*MAX(0,MIN(2,'DBR-Model Values'!H16-8))+$F$23*MAX(0,'DBR-Model Values'!H16-10)</f>
        <v>122.13053108549811</v>
      </c>
      <c r="I17">
        <f>$B$23+$C$23*MIN(6,'DBR-Model Values'!I16)+$D$23*MAX(0,MIN(2,'DBR-Model Values'!I16-6))+$E$23*MAX(0,MIN(2,'DBR-Model Values'!I16-8))+$F$23*MAX(0,'DBR-Model Values'!I16-10)</f>
        <v>119.69701875048723</v>
      </c>
      <c r="J17">
        <f>$B$23+$C$23*MIN(6,'DBR-Model Values'!J16)+$D$23*MAX(0,MIN(2,'DBR-Model Values'!J16-6))+$E$23*MAX(0,MIN(2,'DBR-Model Values'!J16-8))+$F$23*MAX(0,'DBR-Model Values'!J16-10)</f>
        <v>119.68824155641366</v>
      </c>
      <c r="K17">
        <f>$B$23+$C$23*MIN(6,'DBR-Model Values'!K16)+$D$23*MAX(0,MIN(2,'DBR-Model Values'!K16-6))+$E$23*MAX(0,MIN(2,'DBR-Model Values'!K16-8))+$F$23*MAX(0,'DBR-Model Values'!K16-10)</f>
        <v>116.87606808672369</v>
      </c>
      <c r="L17">
        <f>$B$23+$C$23*MIN(6,'DBR-Model Values'!L16)+$D$23*MAX(0,MIN(2,'DBR-Model Values'!L16-6))+$E$23*MAX(0,MIN(2,'DBR-Model Values'!L16-8))+$F$23*MAX(0,'DBR-Model Values'!L16-10)</f>
        <v>107.14827624632416</v>
      </c>
      <c r="M17">
        <f>$B$23+$C$23*MIN(6,'DBR-Model Values'!M16)+$D$23*MAX(0,MIN(2,'DBR-Model Values'!M16-6))+$E$23*MAX(0,MIN(2,'DBR-Model Values'!M16-8))+$F$23*MAX(0,'DBR-Model Values'!M16-10)</f>
        <v>101.92508382345748</v>
      </c>
      <c r="N17">
        <f t="shared" si="0"/>
        <v>4371381.5729510691</v>
      </c>
    </row>
    <row r="18" spans="1:14" x14ac:dyDescent="0.25">
      <c r="A18" s="1">
        <f>'IBR-Model Values'!A17</f>
        <v>4894.9993400000003</v>
      </c>
      <c r="B18">
        <f>$B$23+$C$23*MIN(6,'DBR-Model Values'!B17)+$D$23*MAX(0,MIN(2,'DBR-Model Values'!B17-6))+$E$23*MAX(0,MIN(2,'DBR-Model Values'!B17-8))+$F$23*MAX(0,'DBR-Model Values'!B17-10)</f>
        <v>113.75081531735796</v>
      </c>
      <c r="C18">
        <f>$B$23+$C$23*MIN(6,'DBR-Model Values'!C17)+$D$23*MAX(0,MIN(2,'DBR-Model Values'!C17-6))+$E$23*MAX(0,MIN(2,'DBR-Model Values'!C17-8))+$F$23*MAX(0,'DBR-Model Values'!C17-10)</f>
        <v>111.93301265539766</v>
      </c>
      <c r="D18">
        <f>$B$23+$C$23*MIN(6,'DBR-Model Values'!D17)+$D$23*MAX(0,MIN(2,'DBR-Model Values'!D17-6))+$E$23*MAX(0,MIN(2,'DBR-Model Values'!D17-8))+$F$23*MAX(0,'DBR-Model Values'!D17-10)</f>
        <v>109.30383753819652</v>
      </c>
      <c r="E18">
        <f>$B$23+$C$23*MIN(6,'DBR-Model Values'!E17)+$D$23*MAX(0,MIN(2,'DBR-Model Values'!E17-6))+$E$23*MAX(0,MIN(2,'DBR-Model Values'!E17-8))+$F$23*MAX(0,'DBR-Model Values'!E17-10)</f>
        <v>116.28763703521406</v>
      </c>
      <c r="F18">
        <f>$B$23+$C$23*MIN(6,'DBR-Model Values'!F17)+$D$23*MAX(0,MIN(2,'DBR-Model Values'!F17-6))+$E$23*MAX(0,MIN(2,'DBR-Model Values'!F17-8))+$F$23*MAX(0,'DBR-Model Values'!F17-10)</f>
        <v>123.88237790068405</v>
      </c>
      <c r="G18">
        <f>$B$23+$C$23*MIN(6,'DBR-Model Values'!G17)+$D$23*MAX(0,MIN(2,'DBR-Model Values'!G17-6))+$E$23*MAX(0,MIN(2,'DBR-Model Values'!G17-8))+$F$23*MAX(0,'DBR-Model Values'!G17-10)</f>
        <v>127.99201696551603</v>
      </c>
      <c r="H18">
        <f>$B$23+$C$23*MIN(6,'DBR-Model Values'!H17)+$D$23*MAX(0,MIN(2,'DBR-Model Values'!H17-6))+$E$23*MAX(0,MIN(2,'DBR-Model Values'!H17-8))+$F$23*MAX(0,'DBR-Model Values'!H17-10)</f>
        <v>129.77286269577525</v>
      </c>
      <c r="I18">
        <f>$B$23+$C$23*MIN(6,'DBR-Model Values'!I17)+$D$23*MAX(0,MIN(2,'DBR-Model Values'!I17-6))+$E$23*MAX(0,MIN(2,'DBR-Model Values'!I17-8))+$F$23*MAX(0,'DBR-Model Values'!I17-10)</f>
        <v>127.01083006806897</v>
      </c>
      <c r="J18">
        <f>$B$23+$C$23*MIN(6,'DBR-Model Values'!J17)+$D$23*MAX(0,MIN(2,'DBR-Model Values'!J17-6))+$E$23*MAX(0,MIN(2,'DBR-Model Values'!J17-8))+$F$23*MAX(0,'DBR-Model Values'!J17-10)</f>
        <v>127.00086796676291</v>
      </c>
      <c r="K18">
        <f>$B$23+$C$23*MIN(6,'DBR-Model Values'!K17)+$D$23*MAX(0,MIN(2,'DBR-Model Values'!K17-6))+$E$23*MAX(0,MIN(2,'DBR-Model Values'!K17-8))+$F$23*MAX(0,'DBR-Model Values'!K17-10)</f>
        <v>123.80905555377224</v>
      </c>
      <c r="L18">
        <f>$B$23+$C$23*MIN(6,'DBR-Model Values'!L17)+$D$23*MAX(0,MIN(2,'DBR-Model Values'!L17-6))+$E$23*MAX(0,MIN(2,'DBR-Model Values'!L17-8))+$F$23*MAX(0,'DBR-Model Values'!L17-10)</f>
        <v>115.99527658948917</v>
      </c>
      <c r="M18">
        <f>$B$23+$C$23*MIN(6,'DBR-Model Values'!M17)+$D$23*MAX(0,MIN(2,'DBR-Model Values'!M17-6))+$E$23*MAX(0,MIN(2,'DBR-Model Values'!M17-8))+$F$23*MAX(0,'DBR-Model Values'!M17-10)</f>
        <v>111.146161443419</v>
      </c>
      <c r="N18">
        <f t="shared" si="0"/>
        <v>7038444.9107127199</v>
      </c>
    </row>
    <row r="19" spans="1:14" x14ac:dyDescent="0.25">
      <c r="A19" t="s">
        <v>23</v>
      </c>
      <c r="B19" s="1">
        <f>SUM(A3:A18)</f>
        <v>33880.000000000007</v>
      </c>
    </row>
    <row r="20" spans="1:14" x14ac:dyDescent="0.25">
      <c r="A20" t="s">
        <v>24</v>
      </c>
      <c r="B20" s="1">
        <f>B19*12</f>
        <v>406560.00000000012</v>
      </c>
    </row>
    <row r="22" spans="1:14" x14ac:dyDescent="0.25">
      <c r="B22" t="s">
        <v>14</v>
      </c>
      <c r="C22" t="s">
        <v>15</v>
      </c>
      <c r="D22" t="s">
        <v>16</v>
      </c>
      <c r="E22" t="s">
        <v>17</v>
      </c>
      <c r="F22" t="s">
        <v>18</v>
      </c>
    </row>
    <row r="23" spans="1:14" x14ac:dyDescent="0.25">
      <c r="B23">
        <v>11.26</v>
      </c>
      <c r="C23">
        <v>11.112354108148942</v>
      </c>
      <c r="D23">
        <v>10.132354108146652</v>
      </c>
      <c r="E23">
        <v>8.0723541081493568</v>
      </c>
      <c r="F23">
        <v>4.8823541081494124</v>
      </c>
    </row>
    <row r="25" spans="1:14" x14ac:dyDescent="0.25">
      <c r="A25" t="s">
        <v>19</v>
      </c>
      <c r="B25">
        <f>B23*B20/B26</f>
        <v>0.12505312361164658</v>
      </c>
      <c r="G25" t="s">
        <v>22</v>
      </c>
      <c r="H25">
        <f>B26-36607359.6788004</f>
        <v>7.3967842012643814</v>
      </c>
    </row>
    <row r="26" spans="1:14" x14ac:dyDescent="0.25">
      <c r="A26" t="s">
        <v>20</v>
      </c>
      <c r="B26">
        <f>SUM(N3:N18)</f>
        <v>36607367.075584598</v>
      </c>
    </row>
    <row r="28" spans="1:14" x14ac:dyDescent="0.25">
      <c r="A28" t="s">
        <v>25</v>
      </c>
    </row>
    <row r="29" spans="1:14" x14ac:dyDescent="0.25">
      <c r="A29">
        <f>11.58-10.6</f>
        <v>0.98000000000000043</v>
      </c>
    </row>
    <row r="30" spans="1:14" x14ac:dyDescent="0.25">
      <c r="A30">
        <f>13.64-11.58</f>
        <v>2.0600000000000005</v>
      </c>
    </row>
    <row r="31" spans="1:14" x14ac:dyDescent="0.25">
      <c r="A31">
        <f>16.83-13.64</f>
        <v>3.1899999999999977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7600-3EC3-4B86-8465-21B892098B32}">
  <dimension ref="A1:O45"/>
  <sheetViews>
    <sheetView tabSelected="1" topLeftCell="C1" workbookViewId="0">
      <selection activeCell="K27" sqref="K27"/>
    </sheetView>
  </sheetViews>
  <sheetFormatPr defaultColWidth="11.125" defaultRowHeight="15.75" x14ac:dyDescent="0.25"/>
  <cols>
    <col min="1" max="1" width="17.375" bestFit="1" customWidth="1"/>
  </cols>
  <sheetData>
    <row r="1" spans="1:15" x14ac:dyDescent="0.25">
      <c r="A1" t="s">
        <v>30</v>
      </c>
      <c r="B1">
        <v>0.15</v>
      </c>
    </row>
    <row r="2" spans="1:15" x14ac:dyDescent="0.25">
      <c r="B2">
        <v>61000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11</v>
      </c>
      <c r="O2" t="s">
        <v>12</v>
      </c>
    </row>
    <row r="3" spans="1:15" x14ac:dyDescent="0.25">
      <c r="A3" t="s">
        <v>29</v>
      </c>
      <c r="D3">
        <v>49.928901000000003</v>
      </c>
      <c r="E3">
        <v>48.796242000000007</v>
      </c>
      <c r="F3">
        <v>47.158023</v>
      </c>
      <c r="G3">
        <v>52.30104</v>
      </c>
      <c r="H3">
        <v>60.125174999999999</v>
      </c>
      <c r="I3">
        <v>64.358942999999996</v>
      </c>
      <c r="J3">
        <v>66.193578000000002</v>
      </c>
      <c r="K3">
        <v>63.348120000000002</v>
      </c>
      <c r="L3">
        <v>63.337857</v>
      </c>
      <c r="M3">
        <v>60.049638000000009</v>
      </c>
      <c r="N3">
        <v>51.999849000000005</v>
      </c>
      <c r="O3">
        <v>48.305961000000003</v>
      </c>
    </row>
    <row r="4" spans="1:15" ht="16.5" thickBot="1" x14ac:dyDescent="0.3">
      <c r="A4" t="s">
        <v>28</v>
      </c>
      <c r="B4" t="s">
        <v>27</v>
      </c>
      <c r="C4" t="s">
        <v>10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11</v>
      </c>
      <c r="O4" t="s">
        <v>12</v>
      </c>
    </row>
    <row r="5" spans="1:15" x14ac:dyDescent="0.25">
      <c r="A5" s="11">
        <v>1.87042</v>
      </c>
      <c r="B5">
        <v>7500</v>
      </c>
      <c r="C5" s="1">
        <v>2364.9998372</v>
      </c>
      <c r="D5" s="2">
        <f>$A5*D$3*30.4/748*(1+(($B5-$B$2)/$B$2)*($B$1))</f>
        <v>3.2961294575734175</v>
      </c>
      <c r="E5" s="3">
        <f>$A5*E$3*30.4/748*(1+(($B5-$B$2)/$B$2)*($B$1))</f>
        <v>3.2213553163343458</v>
      </c>
      <c r="F5" s="3">
        <f>$A5*F$3*30.4/748*(1+(($B5-$B$2)/$B$2)*($B$1))</f>
        <v>3.1132058919387138</v>
      </c>
      <c r="G5" s="3">
        <f>$A5*G$3*30.4/748*(1+(($B5-$B$2)/$B$2)*($B$1))</f>
        <v>3.4527296846715214</v>
      </c>
      <c r="H5" s="3">
        <f>$A5*H$3*30.4/748*(1+(($B5-$B$2)/$B$2)*($B$1))</f>
        <v>3.9692514052984422</v>
      </c>
      <c r="I5" s="3">
        <f>$A5*I$3*30.4/748*(1+(($B5-$B$2)/$B$2)*($B$1))</f>
        <v>4.2487497948450432</v>
      </c>
      <c r="J5" s="3">
        <f>$A5*J$3*30.4/748*(1+(($B5-$B$2)/$B$2)*($B$1))</f>
        <v>4.3698659088847904</v>
      </c>
      <c r="K5" s="3">
        <f>$A5*K$3*30.4/748*(1+(($B5-$B$2)/$B$2)*($B$1))</f>
        <v>4.1820188354215082</v>
      </c>
      <c r="L5" s="3">
        <f>$A5*L$3*30.4/748*(1+(($B5-$B$2)/$B$2)*($B$1))</f>
        <v>4.181341308459257</v>
      </c>
      <c r="M5" s="3">
        <f>$A5*M$3*30.4/748*(1+(($B5-$B$2)/$B$2)*($B$1))</f>
        <v>3.9642647197145418</v>
      </c>
      <c r="N5" s="3">
        <f>$A5*N$3*30.4/748*(1+(($B5-$B$2)/$B$2)*($B$1))</f>
        <v>3.4328461200912397</v>
      </c>
      <c r="O5" s="4">
        <f>$A5*O$3*30.4/748*(1+(($B5-$B$2)/$B$2)*($B$1))</f>
        <v>3.1889886987196583</v>
      </c>
    </row>
    <row r="6" spans="1:15" x14ac:dyDescent="0.25">
      <c r="A6">
        <v>1.8752489999999999</v>
      </c>
      <c r="B6">
        <v>12500</v>
      </c>
      <c r="C6" s="1">
        <v>1648.0001076000001</v>
      </c>
      <c r="D6" s="5">
        <f>$A6*D$3*30.4/748*(1+(($B6-$B$2)/$B$2)*($B$1))</f>
        <v>3.3514251485604025</v>
      </c>
      <c r="E6">
        <f>$A6*E$3*30.4/748*(1+(($B6-$B$2)/$B$2)*($B$1))</f>
        <v>3.2753966003385369</v>
      </c>
      <c r="F6">
        <f>$A6*F$3*30.4/748*(1+(($B6-$B$2)/$B$2)*($B$1))</f>
        <v>3.165432867000014</v>
      </c>
      <c r="G6">
        <f>$A6*G$3*30.4/748*(1+(($B6-$B$2)/$B$2)*($B$1))</f>
        <v>3.5106524926687963</v>
      </c>
      <c r="H6">
        <f>$A6*H$3*30.4/748*(1+(($B6-$B$2)/$B$2)*($B$1))</f>
        <v>4.0358393539764714</v>
      </c>
      <c r="I6">
        <f>$A6*I$3*30.4/748*(1+(($B6-$B$2)/$B$2)*($B$1))</f>
        <v>4.320026593514755</v>
      </c>
      <c r="J6">
        <f>$A6*J$3*30.4/748*(1+(($B6-$B$2)/$B$2)*($B$1))</f>
        <v>4.4431745449873734</v>
      </c>
      <c r="K6">
        <f>$A6*K$3*30.4/748*(1+(($B6-$B$2)/$B$2)*($B$1))</f>
        <v>4.2521761590951543</v>
      </c>
      <c r="L6">
        <f>$A6*L$3*30.4/748*(1+(($B6-$B$2)/$B$2)*($B$1))</f>
        <v>4.2514872659769241</v>
      </c>
      <c r="M6">
        <f>$A6*M$3*30.4/748*(1+(($B6-$B$2)/$B$2)*($B$1))</f>
        <v>4.0307690120226836</v>
      </c>
      <c r="N6">
        <f>$A6*N$3*30.4/748*(1+(($B6-$B$2)/$B$2)*($B$1))</f>
        <v>3.4904353624756035</v>
      </c>
      <c r="O6" s="6">
        <f>$A6*O$3*30.4/748*(1+(($B6-$B$2)/$B$2)*($B$1))</f>
        <v>3.2424870020827816</v>
      </c>
    </row>
    <row r="7" spans="1:15" x14ac:dyDescent="0.25">
      <c r="A7">
        <v>2.2013199999999999</v>
      </c>
      <c r="B7">
        <v>17500</v>
      </c>
      <c r="C7" s="1">
        <v>1456.0001147999999</v>
      </c>
      <c r="D7" s="5">
        <f>$A7*D$3*30.4/748*(1+(($B7-$B$2)/$B$2)*($B$1))</f>
        <v>3.9890968064786509</v>
      </c>
      <c r="E7">
        <f>$A7*E$3*30.4/748*(1+(($B7-$B$2)/$B$2)*($B$1))</f>
        <v>3.8986023972440216</v>
      </c>
      <c r="F7">
        <f>$A7*F$3*30.4/748*(1+(($B7-$B$2)/$B$2)*($B$1))</f>
        <v>3.7677159957746071</v>
      </c>
      <c r="G7">
        <f>$A7*G$3*30.4/748*(1+(($B7-$B$2)/$B$2)*($B$1))</f>
        <v>4.1786201470669697</v>
      </c>
      <c r="H7">
        <f>$A7*H$3*30.4/748*(1+(($B7-$B$2)/$B$2)*($B$1))</f>
        <v>4.8037336848545902</v>
      </c>
      <c r="I7">
        <f>$A7*I$3*30.4/748*(1+(($B7-$B$2)/$B$2)*($B$1))</f>
        <v>5.1419928908437527</v>
      </c>
      <c r="J7">
        <f>$A7*J$3*30.4/748*(1+(($B7-$B$2)/$B$2)*($B$1))</f>
        <v>5.2885720558759237</v>
      </c>
      <c r="K7">
        <f>$A7*K$3*30.4/748*(1+(($B7-$B$2)/$B$2)*($B$1))</f>
        <v>5.0612326353513444</v>
      </c>
      <c r="L7">
        <f>$A7*L$3*30.4/748*(1+(($B7-$B$2)/$B$2)*($B$1))</f>
        <v>5.0604126673627654</v>
      </c>
      <c r="M7">
        <f>$A7*M$3*30.4/748*(1+(($B7-$B$2)/$B$2)*($B$1))</f>
        <v>4.797698614996535</v>
      </c>
      <c r="N7">
        <f>$A7*N$3*30.4/748*(1+(($B7-$B$2)/$B$2)*($B$1))</f>
        <v>4.1545563276722648</v>
      </c>
      <c r="O7" s="6">
        <f>$A7*O$3*30.4/748*(1+(($B7-$B$2)/$B$2)*($B$1))</f>
        <v>3.8594311290565413</v>
      </c>
    </row>
    <row r="8" spans="1:15" x14ac:dyDescent="0.25">
      <c r="A8">
        <v>2.3735569999999999</v>
      </c>
      <c r="B8">
        <v>22500</v>
      </c>
      <c r="C8" s="1">
        <v>1284.9999624</v>
      </c>
      <c r="D8" s="5">
        <f>$A8*D$3*30.4/748*(1+(($B8-$B$2)/$B$2)*($B$1))</f>
        <v>4.3604322960413242</v>
      </c>
      <c r="E8">
        <f>$A8*E$3*30.4/748*(1+(($B8-$B$2)/$B$2)*($B$1))</f>
        <v>4.2615139784920988</v>
      </c>
      <c r="F8">
        <f>$A8*F$3*30.4/748*(1+(($B8-$B$2)/$B$2)*($B$1))</f>
        <v>4.118443674669698</v>
      </c>
      <c r="G8">
        <f>$A8*G$3*30.4/748*(1+(($B8-$B$2)/$B$2)*($B$1))</f>
        <v>4.5675979115292193</v>
      </c>
      <c r="H8">
        <f>$A8*H$3*30.4/748*(1+(($B8-$B$2)/$B$2)*($B$1))</f>
        <v>5.2509017748084705</v>
      </c>
      <c r="I8">
        <f>$A8*I$3*30.4/748*(1+(($B8-$B$2)/$B$2)*($B$1))</f>
        <v>5.6206487219953569</v>
      </c>
      <c r="J8">
        <f>$A8*J$3*30.4/748*(1+(($B8-$B$2)/$B$2)*($B$1))</f>
        <v>5.780872591241903</v>
      </c>
      <c r="K8">
        <f>$A8*K$3*30.4/748*(1+(($B8-$B$2)/$B$2)*($B$1))</f>
        <v>5.5323706872999541</v>
      </c>
      <c r="L8">
        <f>$A8*L$3*30.4/748*(1+(($B8-$B$2)/$B$2)*($B$1))</f>
        <v>5.5314743904506738</v>
      </c>
      <c r="M8">
        <f>$A8*M$3*30.4/748*(1+(($B8-$B$2)/$B$2)*($B$1))</f>
        <v>5.2443049147184375</v>
      </c>
      <c r="N8">
        <f>$A8*N$3*30.4/748*(1+(($B8-$B$2)/$B$2)*($B$1))</f>
        <v>4.5412940486887976</v>
      </c>
      <c r="O8" s="6">
        <f>$A8*O$3*30.4/748*(1+(($B8-$B$2)/$B$2)*($B$1))</f>
        <v>4.2186963505508093</v>
      </c>
    </row>
    <row r="9" spans="1:15" x14ac:dyDescent="0.25">
      <c r="A9">
        <v>2.4836360000000002</v>
      </c>
      <c r="B9">
        <v>27500</v>
      </c>
      <c r="C9" s="1">
        <v>1424.0001159999999</v>
      </c>
      <c r="D9" s="5">
        <f>$A9*D$3*30.4/748*(1+(($B9-$B$2)/$B$2)*($B$1))</f>
        <v>4.6246216291102442</v>
      </c>
      <c r="E9">
        <f>$A9*E$3*30.4/748*(1+(($B9-$B$2)/$B$2)*($B$1))</f>
        <v>4.519710060762157</v>
      </c>
      <c r="F9">
        <f>$A9*F$3*30.4/748*(1+(($B9-$B$2)/$B$2)*($B$1))</f>
        <v>4.3679714310530962</v>
      </c>
      <c r="G9">
        <f>$A9*G$3*30.4/748*(1+(($B9-$B$2)/$B$2)*($B$1))</f>
        <v>4.8443389693067758</v>
      </c>
      <c r="H9">
        <f>$A9*H$3*30.4/748*(1+(($B9-$B$2)/$B$2)*($B$1))</f>
        <v>5.5690427626083441</v>
      </c>
      <c r="I9">
        <f>$A9*I$3*30.4/748*(1+(($B9-$B$2)/$B$2)*($B$1))</f>
        <v>5.9611918921362461</v>
      </c>
      <c r="J9">
        <f>$A9*J$3*30.4/748*(1+(($B9-$B$2)/$B$2)*($B$1))</f>
        <v>6.1311233853714517</v>
      </c>
      <c r="K9">
        <f>$A9*K$3*30.4/748*(1+(($B9-$B$2)/$B$2)*($B$1))</f>
        <v>5.8675652787845518</v>
      </c>
      <c r="L9">
        <f>$A9*L$3*30.4/748*(1+(($B9-$B$2)/$B$2)*($B$1))</f>
        <v>5.8666146772125369</v>
      </c>
      <c r="M9">
        <f>$A9*M$3*30.4/748*(1+(($B9-$B$2)/$B$2)*($B$1))</f>
        <v>5.5620462127744501</v>
      </c>
      <c r="N9">
        <f>$A9*N$3*30.4/748*(1+(($B9-$B$2)/$B$2)*($B$1))</f>
        <v>4.8164414112753402</v>
      </c>
      <c r="O9" s="6">
        <f>$A9*O$3*30.4/748*(1+(($B9-$B$2)/$B$2)*($B$1))</f>
        <v>4.4742982036707746</v>
      </c>
    </row>
    <row r="10" spans="1:15" x14ac:dyDescent="0.25">
      <c r="A10">
        <v>2.5837889999999999</v>
      </c>
      <c r="B10">
        <v>32500</v>
      </c>
      <c r="C10" s="1">
        <v>1027.0000356</v>
      </c>
      <c r="D10" s="5">
        <f>$A10*D$3*30.4/748*(1+(($B10-$B$2)/$B$2)*($B$1))</f>
        <v>4.8755734905837294</v>
      </c>
      <c r="E10">
        <f>$A10*E$3*30.4/748*(1+(($B10-$B$2)/$B$2)*($B$1))</f>
        <v>4.7649689692811066</v>
      </c>
      <c r="F10">
        <f>$A10*F$3*30.4/748*(1+(($B10-$B$2)/$B$2)*($B$1))</f>
        <v>4.6049963488508947</v>
      </c>
      <c r="G10">
        <f>$A10*G$3*30.4/748*(1+(($B10-$B$2)/$B$2)*($B$1))</f>
        <v>5.1072136387291858</v>
      </c>
      <c r="H10">
        <f>$A10*H$3*30.4/748*(1+(($B10-$B$2)/$B$2)*($B$1))</f>
        <v>5.8712429770226189</v>
      </c>
      <c r="I10">
        <f>$A10*I$3*30.4/748*(1+(($B10-$B$2)/$B$2)*($B$1))</f>
        <v>6.2846718050691575</v>
      </c>
      <c r="J10">
        <f>$A10*J$3*30.4/748*(1+(($B10-$B$2)/$B$2)*($B$1))</f>
        <v>6.4638245120533773</v>
      </c>
      <c r="K10">
        <f>$A10*K$3*30.4/748*(1+(($B10-$B$2)/$B$2)*($B$1))</f>
        <v>6.1859646089609894</v>
      </c>
      <c r="L10">
        <f>$A10*L$3*30.4/748*(1+(($B10-$B$2)/$B$2)*($B$1))</f>
        <v>6.1849624236588561</v>
      </c>
      <c r="M10">
        <f>$A10*M$3*30.4/748*(1+(($B10-$B$2)/$B$2)*($B$1))</f>
        <v>5.8638667643004885</v>
      </c>
      <c r="N10">
        <f>$A10*N$3*30.4/748*(1+(($B10-$B$2)/$B$2)*($B$1))</f>
        <v>5.0778022392032396</v>
      </c>
      <c r="O10" s="6">
        <f>$A10*O$3*30.4/748*(1+(($B10-$B$2)/$B$2)*($B$1))</f>
        <v>4.7170928694939933</v>
      </c>
    </row>
    <row r="11" spans="1:15" x14ac:dyDescent="0.25">
      <c r="A11">
        <v>2.6780849999999998</v>
      </c>
      <c r="B11">
        <v>37500</v>
      </c>
      <c r="C11" s="1">
        <v>1018.0001524</v>
      </c>
      <c r="D11" s="5">
        <f>$A11*D$3*30.4/748*(1+(($B11-$B$2)/$B$2)*($B$1))</f>
        <v>5.1203246090080716</v>
      </c>
      <c r="E11">
        <f>$A11*E$3*30.4/748*(1+(($B11-$B$2)/$B$2)*($B$1))</f>
        <v>5.0041678013243924</v>
      </c>
      <c r="F11">
        <f>$A11*F$3*30.4/748*(1+(($B11-$B$2)/$B$2)*($B$1))</f>
        <v>4.8361646429803979</v>
      </c>
      <c r="G11">
        <f>$A11*G$3*30.4/748*(1+(($B11-$B$2)/$B$2)*($B$1))</f>
        <v>5.3635929656996755</v>
      </c>
      <c r="H11">
        <f>$A11*H$3*30.4/748*(1+(($B11-$B$2)/$B$2)*($B$1))</f>
        <v>6.1659761582458392</v>
      </c>
      <c r="I11">
        <f>$A11*I$3*30.4/748*(1+(($B11-$B$2)/$B$2)*($B$1))</f>
        <v>6.6001588869870726</v>
      </c>
      <c r="J11">
        <f>$A11*J$3*30.4/748*(1+(($B11-$B$2)/$B$2)*($B$1))</f>
        <v>6.7883049617233775</v>
      </c>
      <c r="K11">
        <f>$A11*K$3*30.4/748*(1+(($B11-$B$2)/$B$2)*($B$1))</f>
        <v>6.4964966437053437</v>
      </c>
      <c r="L11">
        <f>$A11*L$3*30.4/748*(1+(($B11-$B$2)/$B$2)*($B$1))</f>
        <v>6.4954441492500328</v>
      </c>
      <c r="M11">
        <f>$A11*M$3*30.4/748*(1+(($B11-$B$2)/$B$2)*($B$1))</f>
        <v>6.1582296636856935</v>
      </c>
      <c r="N11">
        <f>$A11*N$3*30.4/748*(1+(($B11-$B$2)/$B$2)*($B$1))</f>
        <v>5.3327051300288746</v>
      </c>
      <c r="O11" s="6">
        <f>$A11*O$3*30.4/748*(1+(($B11-$B$2)/$B$2)*($B$1))</f>
        <v>4.9538883475541375</v>
      </c>
    </row>
    <row r="12" spans="1:15" x14ac:dyDescent="0.25">
      <c r="A12">
        <v>2.7366069999999998</v>
      </c>
      <c r="B12">
        <v>42500</v>
      </c>
      <c r="C12" s="1">
        <v>1077.0001396</v>
      </c>
      <c r="D12" s="5">
        <f>$A12*D$3*30.4/748*(1+(($B12-$B$2)/$B$2)*($B$1))</f>
        <v>5.300490838824067</v>
      </c>
      <c r="E12">
        <f>$A12*E$3*30.4/748*(1+(($B12-$B$2)/$B$2)*($B$1))</f>
        <v>5.1802468812610591</v>
      </c>
      <c r="F12">
        <f>$A12*F$3*30.4/748*(1+(($B12-$B$2)/$B$2)*($B$1))</f>
        <v>5.0063322821496641</v>
      </c>
      <c r="G12">
        <f>$A12*G$3*30.4/748*(1+(($B12-$B$2)/$B$2)*($B$1))</f>
        <v>5.5523189541258082</v>
      </c>
      <c r="H12">
        <f>$A12*H$3*30.4/748*(1+(($B12-$B$2)/$B$2)*($B$1))</f>
        <v>6.3829351915876096</v>
      </c>
      <c r="I12">
        <f>$A12*I$3*30.4/748*(1+(($B12-$B$2)/$B$2)*($B$1))</f>
        <v>6.8323952848050924</v>
      </c>
      <c r="J12">
        <f>$A12*J$3*30.4/748*(1+(($B12-$B$2)/$B$2)*($B$1))</f>
        <v>7.0271615587530416</v>
      </c>
      <c r="K12">
        <f>$A12*K$3*30.4/748*(1+(($B12-$B$2)/$B$2)*($B$1))</f>
        <v>6.7250855314585767</v>
      </c>
      <c r="L12">
        <f>$A12*L$3*30.4/748*(1+(($B12-$B$2)/$B$2)*($B$1))</f>
        <v>6.7239960034219228</v>
      </c>
      <c r="M12">
        <f>$A12*M$3*30.4/748*(1+(($B12-$B$2)/$B$2)*($B$1))</f>
        <v>6.3749161251056101</v>
      </c>
      <c r="N12">
        <f>$A12*N$3*30.4/748*(1+(($B12-$B$2)/$B$2)*($B$1))</f>
        <v>5.5203442840597443</v>
      </c>
      <c r="O12" s="6">
        <f>$A12*O$3*30.4/748*(1+(($B12-$B$2)/$B$2)*($B$1))</f>
        <v>5.1281982701981095</v>
      </c>
    </row>
    <row r="13" spans="1:15" x14ac:dyDescent="0.25">
      <c r="A13">
        <v>2.68791</v>
      </c>
      <c r="B13">
        <v>47500</v>
      </c>
      <c r="C13" s="1">
        <v>873.99998840000001</v>
      </c>
      <c r="D13" s="5">
        <f>$A13*D$3*30.4/748*(1+(($B13-$B$2)/$B$2)*($B$1))</f>
        <v>5.2732314076370592</v>
      </c>
      <c r="E13">
        <f>$A13*E$3*30.4/748*(1+(($B13-$B$2)/$B$2)*($B$1))</f>
        <v>5.1536058422166864</v>
      </c>
      <c r="F13">
        <f>$A13*F$3*30.4/748*(1+(($B13-$B$2)/$B$2)*($B$1))</f>
        <v>4.9805856533006967</v>
      </c>
      <c r="G13">
        <f>$A13*G$3*30.4/748*(1+(($B13-$B$2)/$B$2)*($B$1))</f>
        <v>5.5237644181289332</v>
      </c>
      <c r="H13">
        <f>$A13*H$3*30.4/748*(1+(($B13-$B$2)/$B$2)*($B$1))</f>
        <v>6.3501089519209426</v>
      </c>
      <c r="I13">
        <f>$A13*I$3*30.4/748*(1+(($B13-$B$2)/$B$2)*($B$1))</f>
        <v>6.797257556098085</v>
      </c>
      <c r="J13">
        <f>$A13*J$3*30.4/748*(1+(($B13-$B$2)/$B$2)*($B$1))</f>
        <v>6.9910221835940956</v>
      </c>
      <c r="K13">
        <f>$A13*K$3*30.4/748*(1+(($B13-$B$2)/$B$2)*($B$1))</f>
        <v>6.6904996767055085</v>
      </c>
      <c r="L13">
        <f>$A13*L$3*30.4/748*(1+(($B13-$B$2)/$B$2)*($B$1))</f>
        <v>6.6894157519073918</v>
      </c>
      <c r="M13">
        <f>$A13*M$3*30.4/748*(1+(($B13-$B$2)/$B$2)*($B$1))</f>
        <v>6.3421311259952589</v>
      </c>
      <c r="N13">
        <f>$A13*N$3*30.4/748*(1+(($B13-$B$2)/$B$2)*($B$1))</f>
        <v>5.4919541877996583</v>
      </c>
      <c r="O13" s="6">
        <f>$A13*O$3*30.4/748*(1+(($B13-$B$2)/$B$2)*($B$1))</f>
        <v>5.1018249074076527</v>
      </c>
    </row>
    <row r="14" spans="1:15" x14ac:dyDescent="0.25">
      <c r="A14">
        <v>2.7920099999999999</v>
      </c>
      <c r="B14">
        <v>55000</v>
      </c>
      <c r="C14" s="1">
        <v>1931.0000864000001</v>
      </c>
      <c r="D14" s="5">
        <f>$A14*D$3*30.4/748*(1+(($B14-$B$2)/$B$2)*($B$1))</f>
        <v>5.5819455908486129</v>
      </c>
      <c r="E14">
        <f>$A14*E$3*30.4/748*(1+(($B14-$B$2)/$B$2)*($B$1))</f>
        <v>5.4553167088913472</v>
      </c>
      <c r="F14">
        <f>$A14*F$3*30.4/748*(1+(($B14-$B$2)/$B$2)*($B$1))</f>
        <v>5.2721672875993688</v>
      </c>
      <c r="G14">
        <f>$A14*G$3*30.4/748*(1+(($B14-$B$2)/$B$2)*($B$1))</f>
        <v>5.8471457167622596</v>
      </c>
      <c r="H14">
        <f>$A14*H$3*30.4/748*(1+(($B14-$B$2)/$B$2)*($B$1))</f>
        <v>6.7218674709113104</v>
      </c>
      <c r="I14">
        <f>$A14*I$3*30.4/748*(1+(($B14-$B$2)/$B$2)*($B$1))</f>
        <v>7.1951937838673254</v>
      </c>
      <c r="J14">
        <f>$A14*J$3*30.4/748*(1+(($B14-$B$2)/$B$2)*($B$1))</f>
        <v>7.4003020987702843</v>
      </c>
      <c r="K14">
        <f>$A14*K$3*30.4/748*(1+(($B14-$B$2)/$B$2)*($B$1))</f>
        <v>7.0821859091700983</v>
      </c>
      <c r="L14">
        <f>$A14*L$3*30.4/748*(1+(($B14-$B$2)/$B$2)*($B$1))</f>
        <v>7.0810385274642815</v>
      </c>
      <c r="M14">
        <f>$A14*M$3*30.4/748*(1+(($B14-$B$2)/$B$2)*($B$1))</f>
        <v>6.7134225939832985</v>
      </c>
      <c r="N14">
        <f>$A14*N$3*30.4/748*(1+(($B14-$B$2)/$B$2)*($B$1))</f>
        <v>5.8134731996272793</v>
      </c>
      <c r="O14" s="6">
        <f>$A14*O$3*30.4/748*(1+(($B14-$B$2)/$B$2)*($B$1))</f>
        <v>5.4005043294595065</v>
      </c>
    </row>
    <row r="15" spans="1:15" x14ac:dyDescent="0.25">
      <c r="A15">
        <v>2.8830710000000002</v>
      </c>
      <c r="B15">
        <v>67500</v>
      </c>
      <c r="C15" s="1">
        <v>2352.0000812000003</v>
      </c>
      <c r="D15" s="5">
        <f>$A15*D$3*30.4/748*(1+(($B15-$B$2)/$B$2)*($B$1))</f>
        <v>5.9438252234274289</v>
      </c>
      <c r="E15">
        <f>$A15*E$3*30.4/748*(1+(($B15-$B$2)/$B$2)*($B$1))</f>
        <v>5.8089869434151771</v>
      </c>
      <c r="F15">
        <f>$A15*F$3*30.4/748*(1+(($B15-$B$2)/$B$2)*($B$1))</f>
        <v>5.6139638762401534</v>
      </c>
      <c r="G15">
        <f>$A15*G$3*30.4/748*(1+(($B15-$B$2)/$B$2)*($B$1))</f>
        <v>6.2262183732721645</v>
      </c>
      <c r="H15">
        <f>$A15*H$3*30.4/748*(1+(($B15-$B$2)/$B$2)*($B$1))</f>
        <v>7.1576486678124214</v>
      </c>
      <c r="I15">
        <f>$A15*I$3*30.4/748*(1+(($B15-$B$2)/$B$2)*($B$1))</f>
        <v>7.6616609037024102</v>
      </c>
      <c r="J15">
        <f>$A15*J$3*30.4/748*(1+(($B15-$B$2)/$B$2)*($B$1))</f>
        <v>7.880066467822135</v>
      </c>
      <c r="K15">
        <f>$A15*K$3*30.4/748*(1+(($B15-$B$2)/$B$2)*($B$1))</f>
        <v>7.5413266859750765</v>
      </c>
      <c r="L15">
        <f>$A15*L$3*30.4/748*(1+(($B15-$B$2)/$B$2)*($B$1))</f>
        <v>7.5401049190816272</v>
      </c>
      <c r="M15">
        <f>$A15*M$3*30.4/748*(1+(($B15-$B$2)/$B$2)*($B$1))</f>
        <v>7.1486563063362105</v>
      </c>
      <c r="N15">
        <f>$A15*N$3*30.4/748*(1+(($B15-$B$2)/$B$2)*($B$1))</f>
        <v>6.1903628541837463</v>
      </c>
      <c r="O15" s="6">
        <f>$A15*O$3*30.4/748*(1+(($B15-$B$2)/$B$2)*($B$1))</f>
        <v>5.7506210568043894</v>
      </c>
    </row>
    <row r="16" spans="1:15" x14ac:dyDescent="0.25">
      <c r="A16">
        <v>2.9474339999999999</v>
      </c>
      <c r="B16">
        <v>87500</v>
      </c>
      <c r="C16" s="1">
        <v>4063.9998476000001</v>
      </c>
      <c r="D16" s="5">
        <f>$A16*D$3*30.4/748*(1+(($B16-$B$2)/$B$2)*($B$1))</f>
        <v>6.3706615714914259</v>
      </c>
      <c r="E16">
        <f>$A16*E$3*30.4/748*(1+(($B16-$B$2)/$B$2)*($B$1))</f>
        <v>6.226140321866807</v>
      </c>
      <c r="F16">
        <f>$A16*F$3*30.4/748*(1+(($B16-$B$2)/$B$2)*($B$1))</f>
        <v>6.017112311637077</v>
      </c>
      <c r="G16">
        <f>$A16*G$3*30.4/748*(1+(($B16-$B$2)/$B$2)*($B$1))</f>
        <v>6.6733338608241333</v>
      </c>
      <c r="H16">
        <f>$A16*H$3*30.4/748*(1+(($B16-$B$2)/$B$2)*($B$1))</f>
        <v>7.6716517724212858</v>
      </c>
      <c r="I16">
        <f>$A16*I$3*30.4/748*(1+(($B16-$B$2)/$B$2)*($B$1))</f>
        <v>8.2118579968725331</v>
      </c>
      <c r="J16">
        <f>$A16*J$3*30.4/748*(1+(($B16-$B$2)/$B$2)*($B$1))</f>
        <v>8.4459476415096795</v>
      </c>
      <c r="K16">
        <f>$A16*K$3*30.4/748*(1+(($B16-$B$2)/$B$2)*($B$1))</f>
        <v>8.0828823712788598</v>
      </c>
      <c r="L16">
        <f>$A16*L$3*30.4/748*(1+(($B16-$B$2)/$B$2)*($B$1))</f>
        <v>8.0815728671960798</v>
      </c>
      <c r="M16">
        <f>$A16*M$3*30.4/748*(1+(($B16-$B$2)/$B$2)*($B$1))</f>
        <v>7.6620136539470662</v>
      </c>
      <c r="N16">
        <f>$A16*N$3*30.4/748*(1+(($B16-$B$2)/$B$2)*($B$1))</f>
        <v>6.6349034950249921</v>
      </c>
      <c r="O16" s="6">
        <f>$A16*O$3*30.4/748*(1+(($B16-$B$2)/$B$2)*($B$1))</f>
        <v>6.1635830802016551</v>
      </c>
    </row>
    <row r="17" spans="1:15" x14ac:dyDescent="0.25">
      <c r="A17">
        <v>3.0853480000000002</v>
      </c>
      <c r="B17">
        <v>112500</v>
      </c>
      <c r="C17" s="1">
        <v>3110.0000316000001</v>
      </c>
      <c r="D17" s="5">
        <f>$A17*D$3*30.4/748*(1+(($B17-$B$2)/$B$2)*($B$1))</f>
        <v>7.0536362828623869</v>
      </c>
      <c r="E17">
        <f>$A17*E$3*30.4/748*(1+(($B17-$B$2)/$B$2)*($B$1))</f>
        <v>6.8936214526038446</v>
      </c>
      <c r="F17">
        <f>$A17*F$3*30.4/748*(1+(($B17-$B$2)/$B$2)*($B$1))</f>
        <v>6.662184334096577</v>
      </c>
      <c r="G17">
        <f>$A17*G$3*30.4/748*(1+(($B17-$B$2)/$B$2)*($B$1))</f>
        <v>7.3887569320910345</v>
      </c>
      <c r="H17">
        <f>$A17*H$3*30.4/748*(1+(($B17-$B$2)/$B$2)*($B$1))</f>
        <v>8.4941007592666722</v>
      </c>
      <c r="I17">
        <f>$A17*I$3*30.4/748*(1+(($B17-$B$2)/$B$2)*($B$1))</f>
        <v>9.0922204650863883</v>
      </c>
      <c r="J17">
        <f>$A17*J$3*30.4/748*(1+(($B17-$B$2)/$B$2)*($B$1))</f>
        <v>9.3514059817435484</v>
      </c>
      <c r="K17">
        <f>$A17*K$3*30.4/748*(1+(($B17-$B$2)/$B$2)*($B$1))</f>
        <v>8.9494178468522758</v>
      </c>
      <c r="L17">
        <f>$A17*L$3*30.4/748*(1+(($B17-$B$2)/$B$2)*($B$1))</f>
        <v>8.9479679557527092</v>
      </c>
      <c r="M17">
        <f>$A17*M$3*30.4/748*(1+(($B17-$B$2)/$B$2)*($B$1))</f>
        <v>8.4834293742926956</v>
      </c>
      <c r="N17">
        <f>$A17*N$3*30.4/748*(1+(($B17-$B$2)/$B$2)*($B$1))</f>
        <v>7.3462065910436403</v>
      </c>
      <c r="O17" s="6">
        <f>$A17*O$3*30.4/748*(1+(($B17-$B$2)/$B$2)*($B$1))</f>
        <v>6.8243576839020639</v>
      </c>
    </row>
    <row r="18" spans="1:15" x14ac:dyDescent="0.25">
      <c r="A18">
        <v>3.139869</v>
      </c>
      <c r="B18">
        <v>137500</v>
      </c>
      <c r="C18" s="1">
        <v>2091.0000804000001</v>
      </c>
      <c r="D18" s="5">
        <f>$A18*D$3*30.4/748*(1+(($B18-$B$2)/$B$2)*($B$1))</f>
        <v>7.5699656805935556</v>
      </c>
      <c r="E18">
        <f>$A18*E$3*30.4/748*(1+(($B18-$B$2)/$B$2)*($B$1))</f>
        <v>7.3982376916715591</v>
      </c>
      <c r="F18">
        <f>$A18*F$3*30.4/748*(1+(($B18-$B$2)/$B$2)*($B$1))</f>
        <v>7.1498592703781219</v>
      </c>
      <c r="G18">
        <f>$A18*G$3*30.4/748*(1+(($B18-$B$2)/$B$2)*($B$1))</f>
        <v>7.9296173144157658</v>
      </c>
      <c r="H18">
        <f>$A18*H$3*30.4/748*(1+(($B18-$B$2)/$B$2)*($B$1))</f>
        <v>9.1158728146185606</v>
      </c>
      <c r="I18">
        <f>$A18*I$3*30.4/748*(1+(($B18-$B$2)/$B$2)*($B$1))</f>
        <v>9.7577751561020083</v>
      </c>
      <c r="J18">
        <f>$A18*J$3*30.4/748*(1+(($B18-$B$2)/$B$2)*($B$1))</f>
        <v>10.035933170964299</v>
      </c>
      <c r="K18">
        <f>$A18*K$3*30.4/748*(1+(($B18-$B$2)/$B$2)*($B$1))</f>
        <v>9.6045193209864994</v>
      </c>
      <c r="L18">
        <f>$A18*L$3*30.4/748*(1+(($B18-$B$2)/$B$2)*($B$1))</f>
        <v>9.6029632971961902</v>
      </c>
      <c r="M18">
        <f>$A18*M$3*30.4/748*(1+(($B18-$B$2)/$B$2)*($B$1))</f>
        <v>9.1044202793902187</v>
      </c>
      <c r="N18">
        <f>$A18*N$3*30.4/748*(1+(($B18-$B$2)/$B$2)*($B$1))</f>
        <v>7.8839522689683692</v>
      </c>
      <c r="O18" s="6">
        <f>$A18*O$3*30.4/748*(1+(($B18-$B$2)/$B$2)*($B$1))</f>
        <v>7.3239037834638241</v>
      </c>
    </row>
    <row r="19" spans="1:15" x14ac:dyDescent="0.25">
      <c r="A19">
        <v>3.206045</v>
      </c>
      <c r="B19">
        <v>175000</v>
      </c>
      <c r="C19" s="1">
        <v>3263.0000788000002</v>
      </c>
      <c r="D19" s="5">
        <f>$A19*D$3*30.4/748*(1+(($B19-$B$2)/$B$2)*($B$1))</f>
        <v>8.3294208407108652</v>
      </c>
      <c r="E19">
        <f>$A19*E$3*30.4/748*(1+(($B19-$B$2)/$B$2)*($B$1))</f>
        <v>8.1404642786583867</v>
      </c>
      <c r="F19">
        <f>$A19*F$3*30.4/748*(1+(($B19-$B$2)/$B$2)*($B$1))</f>
        <v>7.8671673462815122</v>
      </c>
      <c r="G19">
        <f>$A19*G$3*30.4/748*(1+(($B19-$B$2)/$B$2)*($B$1))</f>
        <v>8.7251544464568251</v>
      </c>
      <c r="H19">
        <f>$A19*H$3*30.4/748*(1+(($B19-$B$2)/$B$2)*($B$1))</f>
        <v>10.030420771656638</v>
      </c>
      <c r="I19">
        <f>$A19*I$3*30.4/748*(1+(($B19-$B$2)/$B$2)*($B$1))</f>
        <v>10.736721825908459</v>
      </c>
      <c r="J19">
        <f>$A19*J$3*30.4/748*(1+(($B19-$B$2)/$B$2)*($B$1))</f>
        <v>11.042785983100657</v>
      </c>
      <c r="K19">
        <f>$A19*K$3*30.4/748*(1+(($B19-$B$2)/$B$2)*($B$1))</f>
        <v>10.568090632474624</v>
      </c>
      <c r="L19">
        <f>$A19*L$3*30.4/748*(1+(($B19-$B$2)/$B$2)*($B$1))</f>
        <v>10.566378500936054</v>
      </c>
      <c r="M19">
        <f>$A19*M$3*30.4/748*(1+(($B19-$B$2)/$B$2)*($B$1))</f>
        <v>10.017819263322924</v>
      </c>
      <c r="N19">
        <f>$A19*N$3*30.4/748*(1+(($B19-$B$2)/$B$2)*($B$1))</f>
        <v>8.6749080652590003</v>
      </c>
      <c r="O19" s="6">
        <f>$A19*O$3*30.4/748*(1+(($B19-$B$2)/$B$2)*($B$1))</f>
        <v>8.0586728372804828</v>
      </c>
    </row>
    <row r="20" spans="1:15" ht="16.5" thickBot="1" x14ac:dyDescent="0.3">
      <c r="A20">
        <v>3.1806899999999998</v>
      </c>
      <c r="B20">
        <v>250000</v>
      </c>
      <c r="C20" s="1">
        <v>4894.9993400000003</v>
      </c>
      <c r="D20" s="7">
        <f>$A20*D$3*30.4/748*(1+(($B20-$B$2)/$B$2)*($B$1))</f>
        <v>9.4538793993157544</v>
      </c>
      <c r="E20" s="8">
        <f>$A20*E$3*30.4/748*(1+(($B20-$B$2)/$B$2)*($B$1))</f>
        <v>9.2394140020792008</v>
      </c>
      <c r="F20" s="8">
        <f>$A20*F$3*30.4/748*(1+(($B20-$B$2)/$B$2)*($B$1))</f>
        <v>8.929222418738167</v>
      </c>
      <c r="G20" s="8">
        <f>$A20*G$3*30.4/748*(1+(($B20-$B$2)/$B$2)*($B$1))</f>
        <v>9.9030364120930514</v>
      </c>
      <c r="H20" s="8">
        <f>$A20*H$3*30.4/748*(1+(($B20-$B$2)/$B$2)*($B$1))</f>
        <v>11.384511614080079</v>
      </c>
      <c r="I20" s="8">
        <f>$A20*I$3*30.4/748*(1+(($B20-$B$2)/$B$2)*($B$1))</f>
        <v>12.186162186694972</v>
      </c>
      <c r="J20" s="8">
        <f>$A20*J$3*30.4/748*(1+(($B20-$B$2)/$B$2)*($B$1))</f>
        <v>12.5335445180578</v>
      </c>
      <c r="K20" s="8">
        <f>$A20*K$3*30.4/748*(1+(($B20-$B$2)/$B$2)*($B$1))</f>
        <v>11.99476605049613</v>
      </c>
      <c r="L20" s="8">
        <f>$A20*L$3*30.4/748*(1+(($B20-$B$2)/$B$2)*($B$1))</f>
        <v>11.992822783924428</v>
      </c>
      <c r="M20" s="8">
        <f>$A20*M$3*30.4/748*(1+(($B20-$B$2)/$B$2)*($B$1))</f>
        <v>11.370208922174525</v>
      </c>
      <c r="N20" s="8">
        <f>$A20*N$3*30.4/748*(1+(($B20-$B$2)/$B$2)*($B$1))</f>
        <v>9.8460068493922979</v>
      </c>
      <c r="O20" s="9">
        <f>$A20*O$3*30.4/748*(1+(($B20-$B$2)/$B$2)*($B$1))</f>
        <v>9.1465808462727889</v>
      </c>
    </row>
    <row r="34" spans="5:5" x14ac:dyDescent="0.25">
      <c r="E34" s="10"/>
    </row>
    <row r="35" spans="5:5" x14ac:dyDescent="0.25">
      <c r="E35" s="10"/>
    </row>
    <row r="36" spans="5:5" x14ac:dyDescent="0.25">
      <c r="E36" s="10"/>
    </row>
    <row r="37" spans="5:5" x14ac:dyDescent="0.25">
      <c r="E37" s="10"/>
    </row>
    <row r="38" spans="5:5" x14ac:dyDescent="0.25">
      <c r="E38" s="10"/>
    </row>
    <row r="39" spans="5:5" x14ac:dyDescent="0.25">
      <c r="E39" s="10"/>
    </row>
    <row r="40" spans="5:5" x14ac:dyDescent="0.25">
      <c r="E40" s="10"/>
    </row>
    <row r="41" spans="5:5" x14ac:dyDescent="0.25">
      <c r="E41" s="10"/>
    </row>
    <row r="42" spans="5:5" x14ac:dyDescent="0.25">
      <c r="E42" s="10"/>
    </row>
    <row r="43" spans="5:5" x14ac:dyDescent="0.25">
      <c r="E43" s="10"/>
    </row>
    <row r="44" spans="5:5" x14ac:dyDescent="0.25">
      <c r="E44" s="10"/>
    </row>
    <row r="45" spans="5:5" x14ac:dyDescent="0.25">
      <c r="E4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IBR-Model Values</vt:lpstr>
      <vt:lpstr>DBR-Model Values</vt:lpstr>
      <vt:lpstr>Optimization - Increasing</vt:lpstr>
      <vt:lpstr>Optimization - Decreasing</vt:lpstr>
      <vt:lpstr>Initial Demand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Alexander Rachunok</dc:creator>
  <cp:lastModifiedBy>Keani Willebrand</cp:lastModifiedBy>
  <dcterms:created xsi:type="dcterms:W3CDTF">2022-04-05T16:54:58Z</dcterms:created>
  <dcterms:modified xsi:type="dcterms:W3CDTF">2023-09-25T23:34:35Z</dcterms:modified>
</cp:coreProperties>
</file>