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SkyDrive\Documents\CS3000\DCN-CS3102\Practical 1\"/>
    </mc:Choice>
  </mc:AlternateContent>
  <bookViews>
    <workbookView xWindow="0" yWindow="0" windowWidth="27105" windowHeight="12420" activeTab="1"/>
  </bookViews>
  <sheets>
    <sheet name="Sheet1" sheetId="1" r:id="rId1"/>
    <sheet name="Sheet5" sheetId="6" r:id="rId2"/>
    <sheet name="Sheet3" sheetId="3" r:id="rId3"/>
    <sheet name="Results" sheetId="2" r:id="rId4"/>
    <sheet name="My Results" sheetId="4" r:id="rId5"/>
    <sheet name="Sheet4" sheetId="5" r:id="rId6"/>
  </sheets>
  <calcPr calcId="152511"/>
  <pivotCaches>
    <pivotCache cacheId="0" r:id="rId7"/>
    <pivotCache cacheId="24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4" l="1"/>
  <c r="C8" i="4"/>
  <c r="C7" i="4"/>
  <c r="C6" i="4"/>
  <c r="C5" i="4"/>
  <c r="C4" i="4"/>
  <c r="C3" i="4"/>
  <c r="C2" i="4"/>
  <c r="C22" i="2"/>
  <c r="C23" i="2"/>
  <c r="C24" i="2"/>
  <c r="C21" i="2"/>
  <c r="C18" i="2" l="1"/>
  <c r="C13" i="2"/>
  <c r="C11" i="2"/>
  <c r="C20" i="2"/>
  <c r="C19" i="2"/>
  <c r="C17" i="2"/>
  <c r="C15" i="2"/>
  <c r="C16" i="2"/>
  <c r="C14" i="2"/>
  <c r="C12" i="2"/>
  <c r="C10" i="2"/>
  <c r="C9" i="2"/>
  <c r="C6" i="2"/>
  <c r="C7" i="2"/>
  <c r="C8" i="2"/>
  <c r="C5" i="2"/>
  <c r="D7" i="1" l="1" a="1"/>
  <c r="D7" i="1" s="1"/>
  <c r="D8" i="1" a="1"/>
  <c r="D8" i="1" s="1"/>
  <c r="D9" i="1" a="1"/>
  <c r="D9" i="1" s="1"/>
  <c r="D10" i="1" a="1"/>
  <c r="D10" i="1" s="1"/>
  <c r="D11" i="1" a="1"/>
  <c r="D11" i="1" s="1"/>
  <c r="F2" i="1" l="1"/>
  <c r="E2" i="1"/>
  <c r="H2" i="1"/>
  <c r="E9" i="1" l="1"/>
  <c r="E11" i="1"/>
  <c r="E8" i="1"/>
  <c r="E7" i="1"/>
  <c r="E10" i="1"/>
  <c r="G2" i="1"/>
  <c r="I2" i="1" l="1"/>
  <c r="C7" i="1" s="1"/>
  <c r="B10" i="1"/>
  <c r="B9" i="1"/>
  <c r="B7" i="1" l="1"/>
  <c r="C8" i="1"/>
  <c r="B8" i="1"/>
  <c r="C10" i="1"/>
  <c r="C11" i="1"/>
  <c r="B11" i="1"/>
  <c r="C9" i="1"/>
</calcChain>
</file>

<file path=xl/sharedStrings.xml><?xml version="1.0" encoding="utf-8"?>
<sst xmlns="http://schemas.openxmlformats.org/spreadsheetml/2006/main" count="99" uniqueCount="47">
  <si>
    <t>Bandwidth</t>
  </si>
  <si>
    <t>Total File Size</t>
  </si>
  <si>
    <t>Chunk Size</t>
  </si>
  <si>
    <t>Num Chunks</t>
  </si>
  <si>
    <t>Nodes</t>
  </si>
  <si>
    <t>Predicted</t>
  </si>
  <si>
    <t>iperf Tests</t>
  </si>
  <si>
    <t>Architecture</t>
  </si>
  <si>
    <t>Attempt 1</t>
  </si>
  <si>
    <t>Attempt 2</t>
  </si>
  <si>
    <t>Attempt 3</t>
  </si>
  <si>
    <t>Attempt 4</t>
  </si>
  <si>
    <t>Attempt 5</t>
  </si>
  <si>
    <t>Attempt 6</t>
  </si>
  <si>
    <t>Attempt 7</t>
  </si>
  <si>
    <t>Attempt 8</t>
  </si>
  <si>
    <t>Attempt 9</t>
  </si>
  <si>
    <t>Attempt 10</t>
  </si>
  <si>
    <t>Average</t>
  </si>
  <si>
    <t>Test 1: Serial (UDP)</t>
  </si>
  <si>
    <t>Sum of Average</t>
  </si>
  <si>
    <t>Column Labels</t>
  </si>
  <si>
    <t>Test 2: Multicast</t>
  </si>
  <si>
    <t>Test 3: Herd P2P</t>
  </si>
  <si>
    <t>Number of Nodes</t>
  </si>
  <si>
    <t>Serial (Actual)</t>
  </si>
  <si>
    <t>Multicast (Actual)</t>
  </si>
  <si>
    <t>Herd P2P (Actual)</t>
  </si>
  <si>
    <t>Serial (Predicted)</t>
  </si>
  <si>
    <t>Multicast (Predicted)</t>
  </si>
  <si>
    <t>P2P Unchunked (Predicted)</t>
  </si>
  <si>
    <t>P2P Chunked (Predicted)</t>
  </si>
  <si>
    <t>My Implementation</t>
  </si>
  <si>
    <t>Msg Type</t>
  </si>
  <si>
    <t>Version</t>
  </si>
  <si>
    <t>Message length</t>
  </si>
  <si>
    <t>Bits</t>
  </si>
  <si>
    <t>Data</t>
  </si>
  <si>
    <t>Hash Length</t>
  </si>
  <si>
    <t>Meta Hash</t>
  </si>
  <si>
    <t>File ID</t>
  </si>
  <si>
    <t>Chunk ID</t>
  </si>
  <si>
    <t>Meta Hash (Variable length)</t>
  </si>
  <si>
    <t>Chunk Data…..</t>
  </si>
  <si>
    <t>Naïve Algorithm</t>
  </si>
  <si>
    <t>Random algorithm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</si>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</sst>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/>
    <xf numFmtId="0" fontId="0" fillId="0" borderId="0" xfId="0" applyAlignment="1">
      <alignment horizontal="center"/>
    </xf>
    <xf numFmtId="0" fontId="1" fillId="3" borderId="0" xfId="0" applyFont="1" applyFill="1" applyBorder="1"/>
    <xf numFmtId="0" fontId="0" fillId="0" borderId="2" xfId="0" applyBorder="1"/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094415767011039E-2"/>
          <c:y val="2.416255222968296E-2"/>
          <c:w val="0.91716565400780659"/>
          <c:h val="0.869789268644340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Serial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Sheet1!$B$7:$B$10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429.49672959999998</c:v>
                </c:pt>
                <c:pt idx="2">
                  <c:v>858.99345919999996</c:v>
                </c:pt>
                <c:pt idx="3">
                  <c:v>1288.4901887999999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Multicast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Sheet1!$C$7:$C$10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85.899345920000002</c:v>
                </c:pt>
                <c:pt idx="2">
                  <c:v>85.899345920000002</c:v>
                </c:pt>
                <c:pt idx="3">
                  <c:v>85.899345920000002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Sheet1!$D$6</c:f>
              <c:strCache>
                <c:ptCount val="1"/>
                <c:pt idx="0">
                  <c:v>P2P Unchunked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Sheet1!$D$7:$D$10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196.13683985066669</c:v>
                </c:pt>
                <c:pt idx="2">
                  <c:v>251.59645723631746</c:v>
                </c:pt>
                <c:pt idx="3">
                  <c:v>285.03370013115062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Sheet1!$E$6</c:f>
              <c:strCache>
                <c:ptCount val="1"/>
                <c:pt idx="0">
                  <c:v>P2P Chunked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Sheet1!$E$7:$E$10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85.983232000000001</c:v>
                </c:pt>
                <c:pt idx="2">
                  <c:v>86.088089600000004</c:v>
                </c:pt>
                <c:pt idx="3">
                  <c:v>86.192947200000006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Sheet1!$F$6</c:f>
              <c:strCache>
                <c:ptCount val="1"/>
                <c:pt idx="0">
                  <c:v>Serial (Actual)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Sheet1!$F$7:$F$10</c:f>
              <c:numCache>
                <c:formatCode>General</c:formatCode>
                <c:ptCount val="4"/>
                <c:pt idx="0">
                  <c:v>89.8</c:v>
                </c:pt>
                <c:pt idx="1">
                  <c:v>448.25</c:v>
                </c:pt>
                <c:pt idx="2">
                  <c:v>898</c:v>
                </c:pt>
                <c:pt idx="3">
                  <c:v>1347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Sheet1!$G$6</c:f>
              <c:strCache>
                <c:ptCount val="1"/>
                <c:pt idx="0">
                  <c:v>Multicast (Actual)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Sheet1!$G$7:$G$10</c:f>
              <c:numCache>
                <c:formatCode>General</c:formatCode>
                <c:ptCount val="4"/>
                <c:pt idx="0">
                  <c:v>89.7</c:v>
                </c:pt>
                <c:pt idx="1">
                  <c:v>89.799999999999983</c:v>
                </c:pt>
                <c:pt idx="2">
                  <c:v>89.75</c:v>
                </c:pt>
                <c:pt idx="3">
                  <c:v>89.7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Sheet1!$H$6</c:f>
              <c:strCache>
                <c:ptCount val="1"/>
                <c:pt idx="0">
                  <c:v>Herd P2P (Actual)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Sheet1!$H$7:$H$10</c:f>
              <c:numCache>
                <c:formatCode>General</c:formatCode>
                <c:ptCount val="4"/>
                <c:pt idx="0">
                  <c:v>87.223333333333343</c:v>
                </c:pt>
                <c:pt idx="1">
                  <c:v>98.78</c:v>
                </c:pt>
                <c:pt idx="2">
                  <c:v>100.11500000000001</c:v>
                </c:pt>
                <c:pt idx="3">
                  <c:v>107.23333333333335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781440"/>
        <c:axId val="568578584"/>
      </c:scatterChart>
      <c:valAx>
        <c:axId val="510781440"/>
        <c:scaling>
          <c:orientation val="minMax"/>
          <c:max val="15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Nodes</a:t>
                </a:r>
              </a:p>
            </c:rich>
          </c:tx>
          <c:layout>
            <c:manualLayout>
              <c:xMode val="edge"/>
              <c:yMode val="edge"/>
              <c:x val="0.19175018917116804"/>
              <c:y val="0.953695417624722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78584"/>
        <c:crosses val="autoZero"/>
        <c:crossBetween val="midCat"/>
      </c:valAx>
      <c:valAx>
        <c:axId val="568578584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8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566084486352785"/>
          <c:y val="0.93657304095665028"/>
          <c:w val="0.56507989587721286"/>
          <c:h val="6.1230363386105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[Implementation.xlsx]Sheet5!PivotTable3</c:name>
    <c:fmtId val="1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Naïve Algorithm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Sheet5!$A$5:$A$8</c:f>
              <c:strCach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strCache>
            </c:strRef>
          </c:cat>
          <c:val>
            <c:numRef>
              <c:f>Sheet5!$B$5:$B$8</c:f>
              <c:numCache>
                <c:formatCode>General</c:formatCode>
                <c:ptCount val="4"/>
                <c:pt idx="0">
                  <c:v>225</c:v>
                </c:pt>
                <c:pt idx="1">
                  <c:v>388.93333333333334</c:v>
                </c:pt>
                <c:pt idx="2">
                  <c:v>578.79999999999995</c:v>
                </c:pt>
                <c:pt idx="3">
                  <c:v>784.26666666666677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Random algorithm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Sheet5!$A$5:$A$8</c:f>
              <c:strCach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strCache>
            </c:strRef>
          </c:cat>
          <c:val>
            <c:numRef>
              <c:f>Sheet5!$C$5:$C$8</c:f>
              <c:numCache>
                <c:formatCode>General</c:formatCode>
                <c:ptCount val="4"/>
                <c:pt idx="0">
                  <c:v>181.40000000000003</c:v>
                </c:pt>
                <c:pt idx="1">
                  <c:v>206.4</c:v>
                </c:pt>
                <c:pt idx="2">
                  <c:v>238.39</c:v>
                </c:pt>
                <c:pt idx="3">
                  <c:v>280.39999999999998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Serial (Actual)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Sheet5!$A$5:$A$8</c:f>
              <c:strCach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strCache>
            </c:strRef>
          </c:cat>
          <c:val>
            <c:numRef>
              <c:f>Sheet5!$D$5:$D$8</c:f>
              <c:numCache>
                <c:formatCode>General</c:formatCode>
                <c:ptCount val="4"/>
                <c:pt idx="0">
                  <c:v>89.8</c:v>
                </c:pt>
                <c:pt idx="1">
                  <c:v>448.25</c:v>
                </c:pt>
                <c:pt idx="2">
                  <c:v>898</c:v>
                </c:pt>
                <c:pt idx="3">
                  <c:v>1347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Test 3: Herd P2P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Sheet5!$A$5:$A$8</c:f>
              <c:strCach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strCache>
            </c:strRef>
          </c:cat>
          <c:val>
            <c:numRef>
              <c:f>Sheet5!$E$5:$E$8</c:f>
              <c:numCache>
                <c:formatCode>General</c:formatCode>
                <c:ptCount val="4"/>
                <c:pt idx="0">
                  <c:v>87.223333333333343</c:v>
                </c:pt>
                <c:pt idx="1">
                  <c:v>98.78</c:v>
                </c:pt>
                <c:pt idx="2">
                  <c:v>100.11500000000001</c:v>
                </c:pt>
                <c:pt idx="3">
                  <c:v>107.23333333333335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645544"/>
        <c:axId val="523648288"/>
      </c:lineChart>
      <c:catAx>
        <c:axId val="52364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48288"/>
        <c:crosses val="autoZero"/>
        <c:auto val="1"/>
        <c:lblAlgn val="ctr"/>
        <c:lblOffset val="100"/>
        <c:noMultiLvlLbl val="0"/>
      </c:catAx>
      <c:valAx>
        <c:axId val="52364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45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[Implementation.xlsx]Sheet3!PivotTable2</c:name>
    <c:fmtId val="1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Test 1: Serial (UDP)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Sheet3!$A$5:$A$10</c:f>
              <c:strCach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15</c:v>
                </c:pt>
              </c:strCache>
            </c:strRef>
          </c:cat>
          <c:val>
            <c:numRef>
              <c:f>Sheet3!$B$5:$B$10</c:f>
              <c:numCache>
                <c:formatCode>General</c:formatCode>
                <c:ptCount val="6"/>
                <c:pt idx="0">
                  <c:v>89.8</c:v>
                </c:pt>
                <c:pt idx="1">
                  <c:v>448.25</c:v>
                </c:pt>
                <c:pt idx="3">
                  <c:v>898</c:v>
                </c:pt>
                <c:pt idx="5">
                  <c:v>1347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Test 2: Multicast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Sheet3!$A$5:$A$10</c:f>
              <c:strCach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15</c:v>
                </c:pt>
              </c:strCache>
            </c:strRef>
          </c:cat>
          <c:val>
            <c:numRef>
              <c:f>Sheet3!$C$5:$C$10</c:f>
              <c:numCache>
                <c:formatCode>General</c:formatCode>
                <c:ptCount val="6"/>
                <c:pt idx="0">
                  <c:v>89.7</c:v>
                </c:pt>
                <c:pt idx="1">
                  <c:v>89.799999999999983</c:v>
                </c:pt>
                <c:pt idx="2">
                  <c:v>89.8</c:v>
                </c:pt>
                <c:pt idx="3">
                  <c:v>89.75</c:v>
                </c:pt>
                <c:pt idx="4">
                  <c:v>89.7</c:v>
                </c:pt>
                <c:pt idx="5">
                  <c:v>89.7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Test 3: Herd P2P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Sheet3!$A$5:$A$10</c:f>
              <c:strCach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15</c:v>
                </c:pt>
              </c:strCache>
            </c:strRef>
          </c:cat>
          <c:val>
            <c:numRef>
              <c:f>Sheet3!$D$5:$D$10</c:f>
              <c:numCache>
                <c:formatCode>General</c:formatCode>
                <c:ptCount val="6"/>
                <c:pt idx="0">
                  <c:v>87.223333333333343</c:v>
                </c:pt>
                <c:pt idx="1">
                  <c:v>98.78</c:v>
                </c:pt>
                <c:pt idx="2">
                  <c:v>111.185</c:v>
                </c:pt>
                <c:pt idx="3">
                  <c:v>100.11500000000001</c:v>
                </c:pt>
                <c:pt idx="4">
                  <c:v>114.71000000000001</c:v>
                </c:pt>
                <c:pt idx="5">
                  <c:v>107.23333333333335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578976"/>
        <c:axId val="568578192"/>
      </c:lineChart>
      <c:catAx>
        <c:axId val="56857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78192"/>
        <c:crosses val="autoZero"/>
        <c:auto val="1"/>
        <c:lblAlgn val="ctr"/>
        <c:lblOffset val="100"/>
        <c:noMultiLvlLbl val="0"/>
      </c:catAx>
      <c:valAx>
        <c:axId val="56857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7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18</xdr:row>
      <xdr:rowOff>28576</xdr:rowOff>
    </xdr:from>
    <xdr:to>
      <xdr:col>17</xdr:col>
      <xdr:colOff>323850</xdr:colOff>
      <xdr:row>48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13</xdr:row>
      <xdr:rowOff>171450</xdr:rowOff>
    </xdr:from>
    <xdr:to>
      <xdr:col>9</xdr:col>
      <xdr:colOff>242887</xdr:colOff>
      <xdr:row>33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4762</xdr:rowOff>
    </xdr:from>
    <xdr:to>
      <xdr:col>10</xdr:col>
      <xdr:colOff>0</xdr:colOff>
      <xdr:row>25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am Casey" refreshedDate="42054.804847222222" createdVersion="5" refreshedVersion="5" minRefreshableVersion="3" recordCount="16">
  <cacheSource type="worksheet">
    <worksheetSource ref="A4:C20" sheet="Results"/>
  </cacheSource>
  <cacheFields count="3">
    <cacheField name="Architecture" numFmtId="0">
      <sharedItems containsBlank="1" count="6">
        <s v="Test 1: Serial (UDP)"/>
        <s v="Test 2: Multicast"/>
        <s v="Test 3: Herd P2P"/>
        <m u="1"/>
        <s v="Herd P2P" u="1"/>
        <s v="Multicast" u="1"/>
      </sharedItems>
    </cacheField>
    <cacheField name="Nodes" numFmtId="0">
      <sharedItems containsSemiMixedTypes="0" containsString="0" containsNumber="1" containsInteger="1" minValue="1" maxValue="50" count="7">
        <n v="1"/>
        <n v="5"/>
        <n v="10"/>
        <n v="15"/>
        <n v="7"/>
        <n v="11"/>
        <n v="50" u="1"/>
      </sharedItems>
    </cacheField>
    <cacheField name="Average" numFmtId="0">
      <sharedItems containsSemiMixedTypes="0" containsString="0" containsNumber="1" minValue="87.223333333333343" maxValue="13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am Casey" refreshedDate="42062.192655208331" createdVersion="5" refreshedVersion="5" minRefreshableVersion="3" recordCount="16">
  <cacheSource type="worksheet">
    <worksheetSource ref="A1:C17" sheet="My Results"/>
  </cacheSource>
  <cacheFields count="3">
    <cacheField name="Architecture" numFmtId="0">
      <sharedItems count="4">
        <s v="Naïve Algorithm"/>
        <s v="Random algorithm"/>
        <s v="Serial (Actual)"/>
        <s v="Test 3: Herd P2P"/>
      </sharedItems>
    </cacheField>
    <cacheField name="Nodes" numFmtId="0">
      <sharedItems containsSemiMixedTypes="0" containsString="0" containsNumber="1" containsInteger="1" minValue="1" maxValue="15" count="4">
        <n v="1"/>
        <n v="5"/>
        <n v="10"/>
        <n v="15"/>
      </sharedItems>
    </cacheField>
    <cacheField name="Average" numFmtId="0">
      <sharedItems containsSemiMixedTypes="0" containsString="0" containsNumber="1" minValue="87.223333333333343" maxValue="13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x v="0"/>
    <n v="89.8"/>
  </r>
  <r>
    <x v="0"/>
    <x v="1"/>
    <n v="448.25"/>
  </r>
  <r>
    <x v="0"/>
    <x v="2"/>
    <n v="898"/>
  </r>
  <r>
    <x v="0"/>
    <x v="3"/>
    <n v="1347"/>
  </r>
  <r>
    <x v="1"/>
    <x v="0"/>
    <n v="89.7"/>
  </r>
  <r>
    <x v="1"/>
    <x v="1"/>
    <n v="89.799999999999983"/>
  </r>
  <r>
    <x v="1"/>
    <x v="4"/>
    <n v="89.8"/>
  </r>
  <r>
    <x v="1"/>
    <x v="2"/>
    <n v="89.75"/>
  </r>
  <r>
    <x v="1"/>
    <x v="5"/>
    <n v="89.7"/>
  </r>
  <r>
    <x v="1"/>
    <x v="3"/>
    <n v="89.7"/>
  </r>
  <r>
    <x v="2"/>
    <x v="0"/>
    <n v="87.223333333333343"/>
  </r>
  <r>
    <x v="2"/>
    <x v="1"/>
    <n v="98.78"/>
  </r>
  <r>
    <x v="2"/>
    <x v="4"/>
    <n v="111.185"/>
  </r>
  <r>
    <x v="2"/>
    <x v="2"/>
    <n v="100.11500000000001"/>
  </r>
  <r>
    <x v="2"/>
    <x v="5"/>
    <n v="114.71000000000001"/>
  </r>
  <r>
    <x v="2"/>
    <x v="3"/>
    <n v="107.233333333333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">
  <r>
    <x v="0"/>
    <x v="0"/>
    <n v="225"/>
  </r>
  <r>
    <x v="0"/>
    <x v="1"/>
    <n v="388.93333333333334"/>
  </r>
  <r>
    <x v="0"/>
    <x v="2"/>
    <n v="578.79999999999995"/>
  </r>
  <r>
    <x v="0"/>
    <x v="3"/>
    <n v="784.26666666666677"/>
  </r>
  <r>
    <x v="1"/>
    <x v="0"/>
    <n v="181.40000000000003"/>
  </r>
  <r>
    <x v="1"/>
    <x v="1"/>
    <n v="206.4"/>
  </r>
  <r>
    <x v="1"/>
    <x v="2"/>
    <n v="238.39"/>
  </r>
  <r>
    <x v="1"/>
    <x v="3"/>
    <n v="280.39999999999998"/>
  </r>
  <r>
    <x v="2"/>
    <x v="0"/>
    <n v="89.8"/>
  </r>
  <r>
    <x v="2"/>
    <x v="1"/>
    <n v="448.25"/>
  </r>
  <r>
    <x v="2"/>
    <x v="2"/>
    <n v="898"/>
  </r>
  <r>
    <x v="2"/>
    <x v="3"/>
    <n v="1347"/>
  </r>
  <r>
    <x v="3"/>
    <x v="0"/>
    <n v="87.223333333333343"/>
  </r>
  <r>
    <x v="3"/>
    <x v="1"/>
    <n v="98.78"/>
  </r>
  <r>
    <x v="3"/>
    <x v="2"/>
    <n v="100.11500000000001"/>
  </r>
  <r>
    <x v="3"/>
    <x v="3"/>
    <n v="107.233333333333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4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14">
  <location ref="A3:E8" firstHeaderRow="1" firstDataRow="2" firstDataCol="1"/>
  <pivotFields count="3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Sum of Average" fld="2" baseField="0" baseItem="0"/>
  </dataFields>
  <chartFormats count="4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12" rowHeaderCaption="Number of Nodes">
  <location ref="A3:D10" firstHeaderRow="1" firstDataRow="2" firstDataCol="1"/>
  <pivotFields count="3">
    <pivotField axis="axisCol" showAll="0">
      <items count="7">
        <item m="1" x="4"/>
        <item m="1" x="5"/>
        <item x="0"/>
        <item m="1" x="3"/>
        <item x="1"/>
        <item x="2"/>
        <item t="default"/>
      </items>
    </pivotField>
    <pivotField axis="axisRow" showAll="0">
      <items count="8">
        <item x="0"/>
        <item x="1"/>
        <item x="4"/>
        <item x="2"/>
        <item x="5"/>
        <item x="3"/>
        <item m="1" x="6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0"/>
  </colFields>
  <colItems count="3">
    <i>
      <x v="2"/>
    </i>
    <i>
      <x v="4"/>
    </i>
    <i>
      <x v="5"/>
    </i>
  </colItems>
  <dataFields count="1">
    <dataField name="Sum of Average" fld="2" baseField="0" baseItem="0"/>
  </dataFields>
  <chartFormats count="3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4" workbookViewId="0">
      <selection activeCell="F6" sqref="F6"/>
    </sheetView>
  </sheetViews>
  <sheetFormatPr defaultRowHeight="15" x14ac:dyDescent="0.25"/>
  <cols>
    <col min="1" max="9" width="17.5703125" customWidth="1"/>
  </cols>
  <sheetData>
    <row r="1" spans="1:9" x14ac:dyDescent="0.25">
      <c r="E1" t="s">
        <v>2</v>
      </c>
      <c r="F1" t="s">
        <v>3</v>
      </c>
      <c r="G1" t="s">
        <v>1</v>
      </c>
      <c r="H1" t="s">
        <v>0</v>
      </c>
    </row>
    <row r="2" spans="1:9" x14ac:dyDescent="0.25">
      <c r="E2">
        <f>256 * 1024</f>
        <v>262144</v>
      </c>
      <c r="F2">
        <f xml:space="preserve"> 4 * 1024</f>
        <v>4096</v>
      </c>
      <c r="G2">
        <f>E2 * F2</f>
        <v>1073741824</v>
      </c>
      <c r="H2">
        <f>100 * 1000 * 1000 / 8</f>
        <v>12500000</v>
      </c>
      <c r="I2">
        <f>G$2/H$2</f>
        <v>85.899345920000002</v>
      </c>
    </row>
    <row r="5" spans="1:9" x14ac:dyDescent="0.25">
      <c r="B5" s="7" t="s">
        <v>5</v>
      </c>
      <c r="C5" s="7"/>
      <c r="D5" s="7"/>
      <c r="E5" s="7"/>
      <c r="F5" s="7" t="s">
        <v>6</v>
      </c>
      <c r="G5" s="7"/>
      <c r="H5" s="7"/>
      <c r="I5" s="7"/>
    </row>
    <row r="6" spans="1:9" x14ac:dyDescent="0.25">
      <c r="A6" t="s">
        <v>4</v>
      </c>
      <c r="B6" t="s">
        <v>28</v>
      </c>
      <c r="C6" t="s">
        <v>29</v>
      </c>
      <c r="D6" t="s">
        <v>30</v>
      </c>
      <c r="E6" t="s">
        <v>31</v>
      </c>
      <c r="F6" s="6" t="s">
        <v>25</v>
      </c>
      <c r="G6" s="6" t="s">
        <v>26</v>
      </c>
      <c r="H6" s="6" t="s">
        <v>27</v>
      </c>
      <c r="I6" s="8"/>
    </row>
    <row r="7" spans="1:9" x14ac:dyDescent="0.25">
      <c r="A7">
        <v>1</v>
      </c>
      <c r="B7">
        <f>A7 * $I$2</f>
        <v>85.899345920000002</v>
      </c>
      <c r="C7">
        <f>$I$2</f>
        <v>85.899345920000002</v>
      </c>
      <c r="D7">
        <f t="array" aca="1" ref="D7" ca="1">SUM(G2 / (H2 * ROW(OFFSET(A$1, 0, 0, A7))))</f>
        <v>85.899345920000002</v>
      </c>
      <c r="E7">
        <f>(E$2 * (F$2 + A7-1)) / H$2</f>
        <v>85.899345920000002</v>
      </c>
      <c r="F7" s="5">
        <v>89.8</v>
      </c>
      <c r="G7" s="5">
        <v>89.7</v>
      </c>
      <c r="H7" s="5">
        <v>87.223333333333343</v>
      </c>
    </row>
    <row r="8" spans="1:9" x14ac:dyDescent="0.25">
      <c r="A8">
        <v>5</v>
      </c>
      <c r="B8">
        <f>A8 * $I$2</f>
        <v>429.49672959999998</v>
      </c>
      <c r="C8">
        <f>$I$2</f>
        <v>85.899345920000002</v>
      </c>
      <c r="D8">
        <f t="array" aca="1" ref="D8" ca="1">SUM(G$2 / (H$2 * ROW(OFFSET(A$1, 0, 0, A8))))</f>
        <v>196.13683985066669</v>
      </c>
      <c r="E8">
        <f>(E$2 * (F$2 + A8-1)) / H$2</f>
        <v>85.983232000000001</v>
      </c>
      <c r="F8" s="5">
        <v>448.25</v>
      </c>
      <c r="G8" s="5">
        <v>89.799999999999983</v>
      </c>
      <c r="H8" s="5">
        <v>98.78</v>
      </c>
    </row>
    <row r="9" spans="1:9" x14ac:dyDescent="0.25">
      <c r="A9">
        <v>10</v>
      </c>
      <c r="B9">
        <f>A9 * $I$2</f>
        <v>858.99345919999996</v>
      </c>
      <c r="C9">
        <f>$I$2</f>
        <v>85.899345920000002</v>
      </c>
      <c r="D9">
        <f t="array" aca="1" ref="D9" ca="1">SUM(G$2 / (H$2 * ROW(OFFSET(A$1, 0, 0, A9))))</f>
        <v>251.59645723631746</v>
      </c>
      <c r="E9">
        <f>(E$2 * (F$2 + A9-1)) / H$2</f>
        <v>86.088089600000004</v>
      </c>
      <c r="F9" s="5">
        <v>898</v>
      </c>
      <c r="G9" s="5">
        <v>89.75</v>
      </c>
      <c r="H9" s="5">
        <v>100.11500000000001</v>
      </c>
    </row>
    <row r="10" spans="1:9" x14ac:dyDescent="0.25">
      <c r="A10">
        <v>15</v>
      </c>
      <c r="B10">
        <f>A10 * $I$2</f>
        <v>1288.4901887999999</v>
      </c>
      <c r="C10">
        <f>$I$2</f>
        <v>85.899345920000002</v>
      </c>
      <c r="D10">
        <f t="array" aca="1" ref="D10" ca="1">SUM(G$2 / (H$2 * ROW(OFFSET(A$1, 0, 0, A10))))</f>
        <v>285.03370013115062</v>
      </c>
      <c r="E10">
        <f>(E$2 * (F$2 + A10-1)) / H$2</f>
        <v>86.192947200000006</v>
      </c>
      <c r="F10" s="5">
        <v>1347</v>
      </c>
      <c r="G10" s="5">
        <v>89.7</v>
      </c>
      <c r="H10" s="5">
        <v>107.23333333333335</v>
      </c>
    </row>
    <row r="11" spans="1:9" x14ac:dyDescent="0.25">
      <c r="A11">
        <v>50</v>
      </c>
      <c r="B11">
        <f>A11 * $I$2</f>
        <v>4294.9672959999998</v>
      </c>
      <c r="C11">
        <f>$I$2</f>
        <v>85.899345920000002</v>
      </c>
      <c r="D11">
        <f t="array" aca="1" ref="D11" ca="1">SUM(G$2 / (H$2 * ROW(OFFSET(A$1, 0, 0, A11))))</f>
        <v>386.47879572226987</v>
      </c>
      <c r="E11">
        <f>(E$2 * (F$2 + A11-1)) / H$2</f>
        <v>86.926950399999996</v>
      </c>
      <c r="F11" s="5"/>
      <c r="G11" s="5"/>
      <c r="H11" s="5"/>
    </row>
  </sheetData>
  <mergeCells count="2">
    <mergeCell ref="B5:E5"/>
    <mergeCell ref="F5:I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tabSelected="1" workbookViewId="0">
      <selection activeCell="A4" sqref="A4:E8"/>
    </sheetView>
  </sheetViews>
  <sheetFormatPr defaultRowHeight="15" x14ac:dyDescent="0.25"/>
  <cols>
    <col min="1" max="1" width="15" customWidth="1"/>
    <col min="2" max="2" width="16.28515625" bestFit="1" customWidth="1"/>
    <col min="3" max="3" width="17.5703125" bestFit="1" customWidth="1"/>
    <col min="4" max="4" width="13.5703125" bestFit="1" customWidth="1"/>
    <col min="5" max="5" width="15.28515625" bestFit="1" customWidth="1"/>
    <col min="6" max="6" width="7.28515625" customWidth="1"/>
  </cols>
  <sheetData>
    <row r="3" spans="1:5" x14ac:dyDescent="0.25">
      <c r="A3" s="3" t="s">
        <v>20</v>
      </c>
      <c r="B3" s="3" t="s">
        <v>21</v>
      </c>
    </row>
    <row r="4" spans="1:5" x14ac:dyDescent="0.25">
      <c r="A4" s="3" t="s">
        <v>46</v>
      </c>
      <c r="B4" t="s">
        <v>44</v>
      </c>
      <c r="C4" t="s">
        <v>45</v>
      </c>
      <c r="D4" t="s">
        <v>25</v>
      </c>
      <c r="E4" t="s">
        <v>23</v>
      </c>
    </row>
    <row r="5" spans="1:5" x14ac:dyDescent="0.25">
      <c r="A5" s="4">
        <v>1</v>
      </c>
      <c r="B5" s="5">
        <v>225</v>
      </c>
      <c r="C5" s="5">
        <v>181.40000000000003</v>
      </c>
      <c r="D5" s="5">
        <v>89.8</v>
      </c>
      <c r="E5" s="5">
        <v>87.223333333333343</v>
      </c>
    </row>
    <row r="6" spans="1:5" x14ac:dyDescent="0.25">
      <c r="A6" s="4">
        <v>5</v>
      </c>
      <c r="B6" s="5">
        <v>388.93333333333334</v>
      </c>
      <c r="C6" s="5">
        <v>206.4</v>
      </c>
      <c r="D6" s="5">
        <v>448.25</v>
      </c>
      <c r="E6" s="5">
        <v>98.78</v>
      </c>
    </row>
    <row r="7" spans="1:5" x14ac:dyDescent="0.25">
      <c r="A7" s="4">
        <v>10</v>
      </c>
      <c r="B7" s="5">
        <v>578.79999999999995</v>
      </c>
      <c r="C7" s="5">
        <v>238.39</v>
      </c>
      <c r="D7" s="5">
        <v>898</v>
      </c>
      <c r="E7" s="5">
        <v>100.11500000000001</v>
      </c>
    </row>
    <row r="8" spans="1:5" x14ac:dyDescent="0.25">
      <c r="A8" s="4">
        <v>15</v>
      </c>
      <c r="B8" s="5">
        <v>784.26666666666677</v>
      </c>
      <c r="C8" s="5">
        <v>280.39999999999998</v>
      </c>
      <c r="D8" s="5">
        <v>1347</v>
      </c>
      <c r="E8" s="5">
        <v>107.23333333333335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workbookViewId="0">
      <selection activeCell="A33" sqref="A33"/>
    </sheetView>
  </sheetViews>
  <sheetFormatPr defaultRowHeight="15" x14ac:dyDescent="0.25"/>
  <cols>
    <col min="1" max="1" width="19.140625" customWidth="1"/>
    <col min="2" max="2" width="18.140625" customWidth="1"/>
    <col min="3" max="3" width="15.5703125" customWidth="1"/>
    <col min="4" max="4" width="15.28515625" customWidth="1"/>
    <col min="5" max="6" width="12" customWidth="1"/>
    <col min="7" max="10" width="11.140625" customWidth="1"/>
    <col min="11" max="11" width="14.28515625" customWidth="1"/>
    <col min="12" max="13" width="20" bestFit="1" customWidth="1"/>
    <col min="14" max="14" width="23.140625" customWidth="1"/>
    <col min="15" max="15" width="9.140625" customWidth="1"/>
    <col min="17" max="17" width="9.140625" customWidth="1"/>
    <col min="18" max="18" width="12.140625" customWidth="1"/>
    <col min="19" max="19" width="11.28515625" customWidth="1"/>
    <col min="20" max="20" width="12" customWidth="1"/>
  </cols>
  <sheetData>
    <row r="3" spans="1:4" x14ac:dyDescent="0.25">
      <c r="A3" s="3" t="s">
        <v>20</v>
      </c>
      <c r="B3" s="3" t="s">
        <v>21</v>
      </c>
    </row>
    <row r="4" spans="1:4" x14ac:dyDescent="0.25">
      <c r="A4" s="3" t="s">
        <v>24</v>
      </c>
      <c r="B4" t="s">
        <v>19</v>
      </c>
      <c r="C4" t="s">
        <v>22</v>
      </c>
      <c r="D4" t="s">
        <v>23</v>
      </c>
    </row>
    <row r="5" spans="1:4" x14ac:dyDescent="0.25">
      <c r="A5" s="4">
        <v>1</v>
      </c>
      <c r="B5" s="5">
        <v>89.8</v>
      </c>
      <c r="C5" s="5">
        <v>89.7</v>
      </c>
      <c r="D5" s="5">
        <v>87.223333333333343</v>
      </c>
    </row>
    <row r="6" spans="1:4" x14ac:dyDescent="0.25">
      <c r="A6" s="4">
        <v>5</v>
      </c>
      <c r="B6" s="5">
        <v>448.25</v>
      </c>
      <c r="C6" s="5">
        <v>89.799999999999983</v>
      </c>
      <c r="D6" s="5">
        <v>98.78</v>
      </c>
    </row>
    <row r="7" spans="1:4" x14ac:dyDescent="0.25">
      <c r="A7" s="4">
        <v>7</v>
      </c>
      <c r="B7" s="5"/>
      <c r="C7" s="5">
        <v>89.8</v>
      </c>
      <c r="D7" s="5">
        <v>111.185</v>
      </c>
    </row>
    <row r="8" spans="1:4" x14ac:dyDescent="0.25">
      <c r="A8" s="4">
        <v>10</v>
      </c>
      <c r="B8" s="5">
        <v>898</v>
      </c>
      <c r="C8" s="5">
        <v>89.75</v>
      </c>
      <c r="D8" s="5">
        <v>100.11500000000001</v>
      </c>
    </row>
    <row r="9" spans="1:4" x14ac:dyDescent="0.25">
      <c r="A9" s="4">
        <v>11</v>
      </c>
      <c r="B9" s="5"/>
      <c r="C9" s="5">
        <v>89.7</v>
      </c>
      <c r="D9" s="5">
        <v>114.71000000000001</v>
      </c>
    </row>
    <row r="10" spans="1:4" x14ac:dyDescent="0.25">
      <c r="A10" s="4">
        <v>15</v>
      </c>
      <c r="B10" s="5">
        <v>1347</v>
      </c>
      <c r="C10" s="5">
        <v>89.7</v>
      </c>
      <c r="D10" s="5">
        <v>107.23333333333335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4"/>
  <sheetViews>
    <sheetView workbookViewId="0">
      <selection activeCell="A15" sqref="A15:C20"/>
    </sheetView>
  </sheetViews>
  <sheetFormatPr defaultRowHeight="15" x14ac:dyDescent="0.25"/>
  <cols>
    <col min="1" max="1" width="19" customWidth="1"/>
    <col min="2" max="2" width="10.28515625" customWidth="1"/>
    <col min="3" max="12" width="13.28515625" customWidth="1"/>
    <col min="13" max="13" width="14.5703125" customWidth="1"/>
  </cols>
  <sheetData>
    <row r="4" spans="1:13" x14ac:dyDescent="0.25">
      <c r="A4" t="s">
        <v>7</v>
      </c>
      <c r="B4" t="s">
        <v>4</v>
      </c>
      <c r="C4" s="1" t="s">
        <v>18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</row>
    <row r="5" spans="1:13" x14ac:dyDescent="0.25">
      <c r="A5" t="s">
        <v>19</v>
      </c>
      <c r="B5">
        <v>1</v>
      </c>
      <c r="C5" s="2">
        <f>AVERAGE(D5:M5)</f>
        <v>89.8</v>
      </c>
      <c r="D5">
        <v>89.8</v>
      </c>
      <c r="E5">
        <v>89.8</v>
      </c>
      <c r="F5">
        <v>89.8</v>
      </c>
    </row>
    <row r="6" spans="1:13" x14ac:dyDescent="0.25">
      <c r="A6" t="s">
        <v>19</v>
      </c>
      <c r="B6">
        <v>5</v>
      </c>
      <c r="C6" s="2">
        <f t="shared" ref="C6:C8" si="0">AVERAGE(D6:M6)</f>
        <v>448.25</v>
      </c>
      <c r="D6">
        <v>447.5</v>
      </c>
      <c r="E6">
        <v>447.8</v>
      </c>
      <c r="F6">
        <v>448.1</v>
      </c>
      <c r="G6">
        <v>448.5</v>
      </c>
      <c r="H6">
        <v>448.6</v>
      </c>
      <c r="I6">
        <v>448.8</v>
      </c>
      <c r="J6">
        <v>447.5</v>
      </c>
      <c r="K6">
        <v>448.5</v>
      </c>
      <c r="L6">
        <v>448.8</v>
      </c>
      <c r="M6">
        <v>448.4</v>
      </c>
    </row>
    <row r="7" spans="1:13" x14ac:dyDescent="0.25">
      <c r="A7" t="s">
        <v>19</v>
      </c>
      <c r="B7">
        <v>10</v>
      </c>
      <c r="C7" s="2">
        <f>AVERAGE(D7:M7)</f>
        <v>898</v>
      </c>
      <c r="D7">
        <v>898</v>
      </c>
    </row>
    <row r="8" spans="1:13" x14ac:dyDescent="0.25">
      <c r="A8" t="s">
        <v>19</v>
      </c>
      <c r="B8">
        <v>15</v>
      </c>
      <c r="C8" s="2">
        <f t="shared" si="0"/>
        <v>1347</v>
      </c>
      <c r="D8">
        <v>1347</v>
      </c>
    </row>
    <row r="9" spans="1:13" x14ac:dyDescent="0.25">
      <c r="A9" t="s">
        <v>22</v>
      </c>
      <c r="B9">
        <v>1</v>
      </c>
      <c r="C9" s="2">
        <f t="shared" ref="C9:C24" si="1">AVERAGE(D9:M9)</f>
        <v>89.7</v>
      </c>
      <c r="D9">
        <v>89.7</v>
      </c>
    </row>
    <row r="10" spans="1:13" x14ac:dyDescent="0.25">
      <c r="A10" t="s">
        <v>22</v>
      </c>
      <c r="B10">
        <v>5</v>
      </c>
      <c r="C10" s="2">
        <f t="shared" si="1"/>
        <v>89.799999999999983</v>
      </c>
      <c r="D10">
        <v>89.8</v>
      </c>
      <c r="E10">
        <v>89.8</v>
      </c>
      <c r="F10">
        <v>89.8</v>
      </c>
      <c r="G10">
        <v>89.8</v>
      </c>
      <c r="H10">
        <v>89.8</v>
      </c>
      <c r="I10">
        <v>89.8</v>
      </c>
      <c r="J10">
        <v>89.8</v>
      </c>
      <c r="K10">
        <v>89.8</v>
      </c>
      <c r="L10">
        <v>89.8</v>
      </c>
    </row>
    <row r="11" spans="1:13" x14ac:dyDescent="0.25">
      <c r="A11" t="s">
        <v>22</v>
      </c>
      <c r="B11">
        <v>7</v>
      </c>
      <c r="C11" s="2">
        <f t="shared" si="1"/>
        <v>89.8</v>
      </c>
      <c r="D11">
        <v>89.8</v>
      </c>
    </row>
    <row r="12" spans="1:13" x14ac:dyDescent="0.25">
      <c r="A12" t="s">
        <v>22</v>
      </c>
      <c r="B12">
        <v>10</v>
      </c>
      <c r="C12" s="2">
        <f t="shared" si="1"/>
        <v>89.75</v>
      </c>
      <c r="D12">
        <v>89.8</v>
      </c>
      <c r="E12">
        <v>89.7</v>
      </c>
    </row>
    <row r="13" spans="1:13" x14ac:dyDescent="0.25">
      <c r="A13" t="s">
        <v>22</v>
      </c>
      <c r="B13">
        <v>11</v>
      </c>
      <c r="C13" s="2">
        <f t="shared" si="1"/>
        <v>89.7</v>
      </c>
      <c r="D13">
        <v>89.7</v>
      </c>
    </row>
    <row r="14" spans="1:13" x14ac:dyDescent="0.25">
      <c r="A14" t="s">
        <v>22</v>
      </c>
      <c r="B14">
        <v>15</v>
      </c>
      <c r="C14" s="2">
        <f t="shared" si="1"/>
        <v>89.7</v>
      </c>
      <c r="D14">
        <v>89.7</v>
      </c>
      <c r="E14">
        <v>89.7</v>
      </c>
    </row>
    <row r="15" spans="1:13" x14ac:dyDescent="0.25">
      <c r="A15" t="s">
        <v>23</v>
      </c>
      <c r="B15">
        <v>1</v>
      </c>
      <c r="C15" s="2">
        <f t="shared" si="1"/>
        <v>87.223333333333343</v>
      </c>
      <c r="D15">
        <v>94.14</v>
      </c>
      <c r="E15">
        <v>72.260000000000005</v>
      </c>
      <c r="F15">
        <v>95.27</v>
      </c>
    </row>
    <row r="16" spans="1:13" x14ac:dyDescent="0.25">
      <c r="A16" t="s">
        <v>23</v>
      </c>
      <c r="B16">
        <v>5</v>
      </c>
      <c r="C16" s="2">
        <f t="shared" si="1"/>
        <v>98.78</v>
      </c>
      <c r="D16">
        <v>98.78</v>
      </c>
    </row>
    <row r="17" spans="1:6" x14ac:dyDescent="0.25">
      <c r="A17" t="s">
        <v>23</v>
      </c>
      <c r="B17">
        <v>7</v>
      </c>
      <c r="C17" s="2">
        <f t="shared" si="1"/>
        <v>111.185</v>
      </c>
      <c r="D17">
        <v>98.78</v>
      </c>
      <c r="E17">
        <v>123.59</v>
      </c>
    </row>
    <row r="18" spans="1:6" x14ac:dyDescent="0.25">
      <c r="A18" t="s">
        <v>23</v>
      </c>
      <c r="B18">
        <v>10</v>
      </c>
      <c r="C18" s="2">
        <f t="shared" si="1"/>
        <v>100.11500000000001</v>
      </c>
      <c r="D18">
        <v>100.11</v>
      </c>
      <c r="E18">
        <v>100.12</v>
      </c>
    </row>
    <row r="19" spans="1:6" x14ac:dyDescent="0.25">
      <c r="A19" t="s">
        <v>23</v>
      </c>
      <c r="B19">
        <v>11</v>
      </c>
      <c r="C19" s="2">
        <f t="shared" si="1"/>
        <v>114.71000000000001</v>
      </c>
      <c r="D19">
        <v>111.5</v>
      </c>
      <c r="E19">
        <v>117.92</v>
      </c>
    </row>
    <row r="20" spans="1:6" x14ac:dyDescent="0.25">
      <c r="A20" t="s">
        <v>23</v>
      </c>
      <c r="B20">
        <v>15</v>
      </c>
      <c r="C20" s="2">
        <f t="shared" si="1"/>
        <v>107.23333333333335</v>
      </c>
      <c r="D20">
        <v>106.73</v>
      </c>
      <c r="E20">
        <v>109.68</v>
      </c>
      <c r="F20">
        <v>105.29</v>
      </c>
    </row>
    <row r="21" spans="1:6" x14ac:dyDescent="0.25">
      <c r="A21" t="s">
        <v>32</v>
      </c>
      <c r="B21">
        <v>5</v>
      </c>
      <c r="C21" s="2">
        <f t="shared" si="1"/>
        <v>137.5</v>
      </c>
      <c r="D21">
        <v>138.4</v>
      </c>
      <c r="E21">
        <v>136.6</v>
      </c>
    </row>
    <row r="22" spans="1:6" x14ac:dyDescent="0.25">
      <c r="B22">
        <v>15</v>
      </c>
      <c r="C22" s="2">
        <f t="shared" si="1"/>
        <v>67.7</v>
      </c>
      <c r="D22">
        <v>67.7</v>
      </c>
    </row>
    <row r="23" spans="1:6" x14ac:dyDescent="0.25">
      <c r="C23" s="2" t="e">
        <f t="shared" si="1"/>
        <v>#DIV/0!</v>
      </c>
    </row>
    <row r="24" spans="1:6" x14ac:dyDescent="0.25">
      <c r="C24" s="2" t="e">
        <f t="shared" si="1"/>
        <v>#DIV/0!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10" sqref="D10"/>
    </sheetView>
  </sheetViews>
  <sheetFormatPr defaultRowHeight="15" x14ac:dyDescent="0.25"/>
  <cols>
    <col min="1" max="1" width="20.28515625" customWidth="1"/>
    <col min="2" max="13" width="14.42578125" customWidth="1"/>
  </cols>
  <sheetData>
    <row r="1" spans="1:13" x14ac:dyDescent="0.25">
      <c r="A1" t="s">
        <v>7</v>
      </c>
      <c r="B1" t="s">
        <v>4</v>
      </c>
      <c r="C1" s="1" t="s">
        <v>18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 t="s">
        <v>44</v>
      </c>
      <c r="B2">
        <v>1</v>
      </c>
      <c r="C2" s="2">
        <f>AVERAGE(D2:M2) * 4</f>
        <v>225</v>
      </c>
      <c r="D2">
        <v>65.8</v>
      </c>
      <c r="E2">
        <v>46.7</v>
      </c>
    </row>
    <row r="3" spans="1:13" x14ac:dyDescent="0.25">
      <c r="A3" t="s">
        <v>44</v>
      </c>
      <c r="B3">
        <v>5</v>
      </c>
      <c r="C3" s="2">
        <f>AVERAGE(D3:M3) * 4</f>
        <v>388.93333333333334</v>
      </c>
      <c r="D3">
        <v>96.1</v>
      </c>
      <c r="E3">
        <v>97.3</v>
      </c>
      <c r="F3">
        <v>98.3</v>
      </c>
    </row>
    <row r="4" spans="1:13" x14ac:dyDescent="0.25">
      <c r="A4" t="s">
        <v>44</v>
      </c>
      <c r="B4">
        <v>10</v>
      </c>
      <c r="C4" s="2">
        <f>AVERAGE(D4:M4) * 4</f>
        <v>578.79999999999995</v>
      </c>
      <c r="D4">
        <v>157.4</v>
      </c>
      <c r="E4">
        <v>132.19999999999999</v>
      </c>
      <c r="F4">
        <v>148.9</v>
      </c>
      <c r="G4">
        <v>140.30000000000001</v>
      </c>
    </row>
    <row r="5" spans="1:13" x14ac:dyDescent="0.25">
      <c r="A5" t="s">
        <v>44</v>
      </c>
      <c r="B5">
        <v>15</v>
      </c>
      <c r="C5" s="2">
        <f>AVERAGE(D5:M5) * 4</f>
        <v>784.26666666666677</v>
      </c>
      <c r="D5">
        <v>192.6</v>
      </c>
      <c r="E5">
        <v>175.8</v>
      </c>
      <c r="F5">
        <v>219.8</v>
      </c>
    </row>
    <row r="6" spans="1:13" x14ac:dyDescent="0.25">
      <c r="A6" t="s">
        <v>45</v>
      </c>
      <c r="B6">
        <v>1</v>
      </c>
      <c r="C6" s="2">
        <f>AVERAGE(D6:M6)* 4</f>
        <v>181.40000000000003</v>
      </c>
      <c r="D6">
        <v>41.4</v>
      </c>
      <c r="E6">
        <v>56.5</v>
      </c>
      <c r="F6">
        <v>44.2</v>
      </c>
      <c r="G6">
        <v>39.299999999999997</v>
      </c>
    </row>
    <row r="7" spans="1:13" x14ac:dyDescent="0.25">
      <c r="A7" t="s">
        <v>45</v>
      </c>
      <c r="B7">
        <v>5</v>
      </c>
      <c r="C7" s="2">
        <f>AVERAGE(D7:M7)* 4</f>
        <v>206.4</v>
      </c>
      <c r="D7">
        <v>50.3</v>
      </c>
      <c r="E7">
        <v>55.8</v>
      </c>
      <c r="F7">
        <v>35.200000000000003</v>
      </c>
      <c r="G7">
        <v>55.8</v>
      </c>
      <c r="H7">
        <v>60.9</v>
      </c>
    </row>
    <row r="8" spans="1:13" x14ac:dyDescent="0.25">
      <c r="A8" t="s">
        <v>45</v>
      </c>
      <c r="B8">
        <v>10</v>
      </c>
      <c r="C8" s="2">
        <f>AVERAGE(D8:M8)* 4</f>
        <v>238.39</v>
      </c>
      <c r="D8">
        <v>54.59</v>
      </c>
      <c r="E8">
        <v>58.3</v>
      </c>
      <c r="F8">
        <v>50.9</v>
      </c>
      <c r="G8">
        <v>74.599999999999994</v>
      </c>
    </row>
    <row r="9" spans="1:13" x14ac:dyDescent="0.25">
      <c r="A9" t="s">
        <v>45</v>
      </c>
      <c r="B9">
        <v>15</v>
      </c>
      <c r="C9" s="2">
        <f>AVERAGE(D9:M9)* 4</f>
        <v>280.39999999999998</v>
      </c>
      <c r="D9">
        <v>83.3</v>
      </c>
      <c r="E9">
        <v>66.400000000000006</v>
      </c>
      <c r="F9">
        <v>66.2</v>
      </c>
      <c r="G9">
        <v>64.5</v>
      </c>
    </row>
    <row r="10" spans="1:13" x14ac:dyDescent="0.25">
      <c r="A10" t="s">
        <v>25</v>
      </c>
      <c r="B10">
        <v>1</v>
      </c>
      <c r="C10" s="2">
        <v>89.8</v>
      </c>
    </row>
    <row r="11" spans="1:13" x14ac:dyDescent="0.25">
      <c r="A11" t="s">
        <v>25</v>
      </c>
      <c r="B11">
        <v>5</v>
      </c>
      <c r="C11" s="2">
        <v>448.25</v>
      </c>
    </row>
    <row r="12" spans="1:13" x14ac:dyDescent="0.25">
      <c r="A12" t="s">
        <v>25</v>
      </c>
      <c r="B12">
        <v>10</v>
      </c>
      <c r="C12" s="2">
        <v>898</v>
      </c>
    </row>
    <row r="13" spans="1:13" x14ac:dyDescent="0.25">
      <c r="A13" t="s">
        <v>25</v>
      </c>
      <c r="B13">
        <v>15</v>
      </c>
      <c r="C13" s="2">
        <v>1347</v>
      </c>
    </row>
    <row r="14" spans="1:13" x14ac:dyDescent="0.25">
      <c r="A14" t="s">
        <v>23</v>
      </c>
      <c r="B14">
        <v>1</v>
      </c>
      <c r="C14" s="2">
        <v>87.223333333333343</v>
      </c>
    </row>
    <row r="15" spans="1:13" x14ac:dyDescent="0.25">
      <c r="A15" t="s">
        <v>23</v>
      </c>
      <c r="B15">
        <v>5</v>
      </c>
      <c r="C15" s="2">
        <v>98.78</v>
      </c>
    </row>
    <row r="16" spans="1:13" x14ac:dyDescent="0.25">
      <c r="A16" t="s">
        <v>23</v>
      </c>
      <c r="B16">
        <v>10</v>
      </c>
      <c r="C16" s="2">
        <v>100.11500000000001</v>
      </c>
    </row>
    <row r="17" spans="1:3" x14ac:dyDescent="0.25">
      <c r="A17" t="s">
        <v>23</v>
      </c>
      <c r="B17">
        <v>15</v>
      </c>
      <c r="C17" s="2">
        <v>107.23333333333335</v>
      </c>
    </row>
    <row r="18" spans="1:3" x14ac:dyDescent="0.25">
      <c r="C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6"/>
  <sheetViews>
    <sheetView workbookViewId="0">
      <selection activeCell="B1" sqref="B1:Q8"/>
    </sheetView>
  </sheetViews>
  <sheetFormatPr defaultRowHeight="15" x14ac:dyDescent="0.25"/>
  <cols>
    <col min="1" max="19" width="2.85546875" customWidth="1"/>
    <col min="20" max="35" width="2.5703125" customWidth="1"/>
    <col min="36" max="36" width="2.85546875" customWidth="1"/>
  </cols>
  <sheetData>
    <row r="1" spans="2:35" ht="12" customHeight="1" x14ac:dyDescent="0.25">
      <c r="B1" s="7" t="s">
        <v>36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T1" s="7" t="s">
        <v>36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2:35" ht="12" customHeight="1" x14ac:dyDescent="0.25">
      <c r="B2" s="9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>
        <v>15</v>
      </c>
      <c r="T2" s="9">
        <v>0</v>
      </c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>
        <v>15</v>
      </c>
    </row>
    <row r="3" spans="2:35" ht="12" customHeight="1" x14ac:dyDescent="0.25">
      <c r="B3" s="12" t="s">
        <v>34</v>
      </c>
      <c r="C3" s="12"/>
      <c r="D3" s="12"/>
      <c r="E3" s="12"/>
      <c r="F3" s="13" t="s">
        <v>33</v>
      </c>
      <c r="G3" s="13"/>
      <c r="H3" s="13"/>
      <c r="I3" s="13"/>
      <c r="J3" s="10" t="s">
        <v>35</v>
      </c>
      <c r="K3" s="10"/>
      <c r="L3" s="10"/>
      <c r="M3" s="10"/>
      <c r="N3" s="10"/>
      <c r="O3" s="10"/>
      <c r="P3" s="10"/>
      <c r="Q3" s="10"/>
      <c r="T3" s="25" t="s">
        <v>38</v>
      </c>
      <c r="U3" s="26"/>
      <c r="V3" s="26"/>
      <c r="W3" s="26"/>
      <c r="X3" s="26"/>
      <c r="Y3" s="26"/>
      <c r="Z3" s="26"/>
      <c r="AA3" s="27"/>
      <c r="AB3" s="28" t="s">
        <v>39</v>
      </c>
      <c r="AC3" s="28"/>
      <c r="AD3" s="28"/>
      <c r="AE3" s="28"/>
      <c r="AF3" s="28"/>
      <c r="AG3" s="28"/>
      <c r="AH3" s="28"/>
      <c r="AI3" s="28"/>
    </row>
    <row r="4" spans="2:35" ht="12" customHeight="1" x14ac:dyDescent="0.25">
      <c r="B4" s="11" t="s">
        <v>35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T4" s="29" t="s">
        <v>42</v>
      </c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</row>
    <row r="5" spans="2:35" ht="12" customHeight="1" x14ac:dyDescent="0.25">
      <c r="B5" s="15" t="s">
        <v>37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6"/>
      <c r="T5" s="29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</row>
    <row r="6" spans="2:35" ht="12" customHeight="1" x14ac:dyDescent="0.25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9"/>
      <c r="T6" s="32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/>
    </row>
    <row r="7" spans="2:35" ht="12" customHeight="1" x14ac:dyDescent="0.25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T7" s="35" t="s">
        <v>40</v>
      </c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</row>
    <row r="8" spans="2:35" ht="12" customHeight="1" x14ac:dyDescent="0.25"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2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</row>
    <row r="9" spans="2:35" ht="12" customHeight="1" x14ac:dyDescent="0.25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T9" s="36" t="s">
        <v>41</v>
      </c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</row>
    <row r="10" spans="2:35" ht="12" customHeight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</row>
    <row r="11" spans="2:35" ht="12" customHeight="1" x14ac:dyDescent="0.25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T11" s="15" t="s">
        <v>43</v>
      </c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6"/>
    </row>
    <row r="12" spans="2:35" ht="12" customHeight="1" x14ac:dyDescent="0.25">
      <c r="T12" s="17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9"/>
    </row>
    <row r="13" spans="2:35" ht="12" customHeight="1" x14ac:dyDescent="0.25">
      <c r="T13" s="17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9"/>
    </row>
    <row r="14" spans="2:35" ht="12" customHeight="1" x14ac:dyDescent="0.25">
      <c r="T14" s="20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2"/>
    </row>
    <row r="15" spans="2:35" ht="12" customHeight="1" x14ac:dyDescent="0.25"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</row>
    <row r="16" spans="2:35" ht="12" customHeight="1" x14ac:dyDescent="0.25"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</row>
  </sheetData>
  <mergeCells count="13">
    <mergeCell ref="T3:AA3"/>
    <mergeCell ref="T4:AI6"/>
    <mergeCell ref="T7:AI8"/>
    <mergeCell ref="T9:AI10"/>
    <mergeCell ref="T11:AI14"/>
    <mergeCell ref="B4:Q4"/>
    <mergeCell ref="B1:Q1"/>
    <mergeCell ref="B5:Q8"/>
    <mergeCell ref="T1:AI1"/>
    <mergeCell ref="AB3:AI3"/>
    <mergeCell ref="B3:E3"/>
    <mergeCell ref="F3:I3"/>
    <mergeCell ref="J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Sheet3</vt:lpstr>
      <vt:lpstr>Results</vt:lpstr>
      <vt:lpstr>My Results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Casey</dc:creator>
  <cp:lastModifiedBy>Adam Casey</cp:lastModifiedBy>
  <dcterms:created xsi:type="dcterms:W3CDTF">2015-02-13T15:49:42Z</dcterms:created>
  <dcterms:modified xsi:type="dcterms:W3CDTF">2015-02-27T04:55:01Z</dcterms:modified>
</cp:coreProperties>
</file>