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"/>
    </mc:Choice>
  </mc:AlternateContent>
  <xr:revisionPtr revIDLastSave="0" documentId="13_ncr:1_{9CB38456-4768-4BF2-8AFD-523977645E90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34" l="1"/>
  <c r="F19" i="134"/>
  <c r="E19" i="134"/>
  <c r="E20" i="134"/>
  <c r="E9" i="134"/>
  <c r="D9" i="134"/>
  <c r="C9" i="134"/>
  <c r="B9" i="134"/>
  <c r="D10" i="133"/>
  <c r="C10" i="133"/>
  <c r="B10" i="133"/>
  <c r="E29" i="134"/>
  <c r="E31" i="134" s="1"/>
  <c r="E10" i="134"/>
  <c r="D10" i="134"/>
  <c r="C10" i="134"/>
  <c r="B10" i="134"/>
  <c r="D9" i="133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<sst xmlns="http://schemas.openxmlformats.org/spreadsheetml/2006/main" count="213" uniqueCount="143">
  <si>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</si>
  <si>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</si>
  <si>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</si>
  <si>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</si>
  <si>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</si>
  <si>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</si>
  <si>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</si>
  <si>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</si>
  <si>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</si>
  <si>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</si>
  <si>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</si>
  <si>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</si>
  <si>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</si>
  <si>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</si>
  <si>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</si>
  <si>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</si>
  <si>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</si>
  <si>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</si>
  <si>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</si>
  <si>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</si>
  <si>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</si>
  <si>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</si>
  <si>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</si>
  <si>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</si>
  <si>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</si>
  <si>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</si>
  <si>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</si>
  <si>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</si>
  <si>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</si>
  <si>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</si>
  <si>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</si>
  <si>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</si>
  <si>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</si>
  <si>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</si>
  <si>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</si>
  <si>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</si>
  <si>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</si>
  <si>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</si>
  <si>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</si>
  <si>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</si>
  <si>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</si>
  <si>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</si>
  <si>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</si>
  <si>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</si>
  <si>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</si>
  <si>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</si>
  <si>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</si>
  <si>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</si>
  <si>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</si>
  <si>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</si>
  <si>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</si>
  <si>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</si>
  <si>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</si>
  <si>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</si>
  <si>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</si>
  <si>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</si>
  <si>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</si>
  <si>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</si>
  <si>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</si>
  <si>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</si>
  <si>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</si>
  <si>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</si>
  <si>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</si>
  <si>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</si>
  <si>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</si>
  <si>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</si>
  <si>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</si>
  <si>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</si>
  <si>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</si>
  <si>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</si>
  <si>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</si>
  <si>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</si>
  <si>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</si>
  <si>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</si>
  <si>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</si>
  <si>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</si>
  <si>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</si>
  <si>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</si>
  <si>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</si>
  <si>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</si>
  <si>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</si>
  <si>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</si>
  <si>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</si>
  <si>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</si>
  <si>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</si>
  <si>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</si>
  <si>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</si>
  <si>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</si>
  <si>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</si>
  <si>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</si>
  <si>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</si>
  <si>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</si>
  <si>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</si>
  <si>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</si>
  <si>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</si>
  <si>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</si>
  <si>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</si>
  <si>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</si>
  <si>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</si>
  <si>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</si>
  <si>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</si>
  <si>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</si>
  <si>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</si>
  <si>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</si>
  <si>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</si>
  <si>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</si>
  <si>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</si>
  <si>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</si>
  <si>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</si>
  <si>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</si>
  <si>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</si>
  <si>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</si>
  <si>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</si>
  <si>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</si>
  <si>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</si>
  <si>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</si>
  <si>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</si>
  <si>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</si>
  <si>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</si>
  <si>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</si>
  <si>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</si>
  <si>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</si>
  <si>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</si>
  <si>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</si>
  <si>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</si>
  <si>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</si>
  <si>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</si>
  <si>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</si>
  <si>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</si>
  <si>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</si>
  <si>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</si>
  <si>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</si>
  <si>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</si>
  <si>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</si>
  <si>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</si>
  <si>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Coal Price</t>
  </si>
  <si>
    <t>Fuel cost</t>
  </si>
  <si>
    <t>PV</t>
  </si>
  <si>
    <t>MIN_EX_PV</t>
  </si>
  <si>
    <t>PJa</t>
  </si>
  <si>
    <t>ELE_EX_PV</t>
  </si>
  <si>
    <t>Photovoltaic Farm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</si>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</sst>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0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166" fontId="5" fillId="27" borderId="0" xfId="0" applyNumberFormat="1" applyFont="1" applyFill="1" applyAlignment="1">
      <alignment horizontal="right"/>
    </xf>
    <xf numFmtId="166" fontId="0" fillId="27" borderId="12" xfId="0" applyNumberFormat="1" applyFill="1" applyBorder="1" applyAlignment="1">
      <alignment horizontal="left" vertical="center"/>
    </xf>
    <xf numFmtId="165" fontId="1" fillId="27" borderId="0" xfId="0" applyNumberFormat="1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B1" zoomScale="82" zoomScaleNormal="82" workbookViewId="0">
      <selection activeCell="G11" sqref="G11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7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7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7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7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7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7"/>
    </row>
    <row r="9" spans="1:11" ht="15.75" customHeight="1">
      <c r="A9" s="66"/>
      <c r="B9" s="70" t="s">
        <v>18</v>
      </c>
      <c r="C9" s="71" t="s">
        <v>129</v>
      </c>
      <c r="D9" s="73" t="s">
        <v>130</v>
      </c>
      <c r="E9" s="78" t="s">
        <v>21</v>
      </c>
      <c r="F9" s="73"/>
      <c r="G9" s="70" t="s">
        <v>22</v>
      </c>
      <c r="H9" s="73"/>
      <c r="I9" s="73"/>
      <c r="J9" s="69"/>
      <c r="K9" s="127"/>
    </row>
    <row r="10" spans="1:11" ht="15.75" customHeight="1">
      <c r="A10" s="66"/>
      <c r="B10" s="74" t="s">
        <v>18</v>
      </c>
      <c r="C10" s="75" t="s">
        <v>137</v>
      </c>
      <c r="D10" s="74" t="s">
        <v>137</v>
      </c>
      <c r="E10" s="124" t="s">
        <v>21</v>
      </c>
      <c r="F10" s="77"/>
      <c r="G10" s="74" t="s">
        <v>22</v>
      </c>
      <c r="H10" s="77"/>
      <c r="I10" s="77"/>
      <c r="J10" s="69"/>
      <c r="K10" s="127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27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27"/>
    </row>
    <row r="14" spans="1:11" ht="15.75" customHeight="1"/>
    <row r="15" spans="1:11" ht="15.75" customHeight="1">
      <c r="B15" s="126" t="s">
        <v>27</v>
      </c>
      <c r="C15" s="126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abSelected="1" topLeftCell="B1" zoomScale="87" zoomScaleNormal="87" workbookViewId="0">
      <selection activeCell="H14" sqref="H14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142</v>
      </c>
      <c r="I7" s="73"/>
      <c r="J7" s="73"/>
    </row>
    <row r="8" spans="1:10" ht="15.75" customHeight="1">
      <c r="B8" s="70" t="s">
        <v>55</v>
      </c>
      <c r="C8" s="71"/>
      <c r="D8" s="70" t="s">
        <v>131</v>
      </c>
      <c r="E8" s="72" t="s">
        <v>132</v>
      </c>
      <c r="F8" s="70" t="s">
        <v>21</v>
      </c>
      <c r="G8" s="70" t="s">
        <v>58</v>
      </c>
      <c r="H8" s="70" t="s">
        <v>26</v>
      </c>
      <c r="I8" s="73"/>
      <c r="J8" s="73"/>
    </row>
    <row r="9" spans="1:10" ht="15.75" customHeight="1">
      <c r="B9" s="70" t="s">
        <v>55</v>
      </c>
      <c r="C9" s="71"/>
      <c r="D9" s="70" t="s">
        <v>140</v>
      </c>
      <c r="E9" s="72" t="s">
        <v>141</v>
      </c>
      <c r="F9" s="70" t="s">
        <v>21</v>
      </c>
      <c r="G9" s="70" t="s">
        <v>58</v>
      </c>
      <c r="H9" s="70" t="s">
        <v>26</v>
      </c>
      <c r="I9" s="73"/>
      <c r="J9" s="73"/>
    </row>
    <row r="10" spans="1:10" ht="15.75" customHeight="1">
      <c r="B10" s="74" t="s">
        <v>59</v>
      </c>
      <c r="C10" s="75"/>
      <c r="D10" s="74" t="s">
        <v>60</v>
      </c>
      <c r="E10" s="76" t="s">
        <v>61</v>
      </c>
      <c r="F10" s="74" t="s">
        <v>21</v>
      </c>
      <c r="G10" s="74" t="s">
        <v>62</v>
      </c>
      <c r="H10" s="74" t="s">
        <v>22</v>
      </c>
      <c r="I10" s="77"/>
      <c r="J10" s="77"/>
    </row>
    <row r="11" spans="1:10" ht="15.75" customHeight="1">
      <c r="B11" s="70" t="s">
        <v>59</v>
      </c>
      <c r="C11" s="71"/>
      <c r="D11" s="71" t="s">
        <v>127</v>
      </c>
      <c r="E11" s="71" t="s">
        <v>128</v>
      </c>
      <c r="F11" s="71" t="s">
        <v>21</v>
      </c>
      <c r="G11" s="71" t="s">
        <v>62</v>
      </c>
      <c r="H11" s="71" t="s">
        <v>22</v>
      </c>
      <c r="I11" s="73"/>
      <c r="J11" s="73"/>
    </row>
    <row r="12" spans="1:10" ht="15.75" customHeight="1">
      <c r="B12" s="74" t="s">
        <v>59</v>
      </c>
      <c r="C12" s="75"/>
      <c r="D12" s="75" t="s">
        <v>138</v>
      </c>
      <c r="E12" s="75" t="s">
        <v>137</v>
      </c>
      <c r="F12" s="75" t="s">
        <v>21</v>
      </c>
      <c r="G12" s="75" t="s">
        <v>139</v>
      </c>
      <c r="H12" s="75" t="s">
        <v>22</v>
      </c>
      <c r="I12" s="75"/>
      <c r="J12" s="77"/>
    </row>
    <row r="13" spans="1:10" ht="15.75" customHeight="1">
      <c r="B13" s="70"/>
      <c r="C13" s="71"/>
      <c r="D13" s="73"/>
      <c r="E13" s="78"/>
      <c r="F13" s="73"/>
      <c r="G13" s="73"/>
      <c r="H13" s="73"/>
      <c r="I13" s="73"/>
      <c r="J13" s="73"/>
    </row>
    <row r="14" spans="1:10" ht="15.75" customHeight="1">
      <c r="B14" s="93"/>
      <c r="C14" s="94"/>
      <c r="D14" s="95"/>
      <c r="E14" s="95"/>
      <c r="F14" s="96"/>
      <c r="G14" s="96"/>
      <c r="H14" s="96"/>
      <c r="I14" s="96"/>
      <c r="J14" s="96"/>
    </row>
    <row r="18" spans="2:5">
      <c r="B18" s="97" t="s">
        <v>55</v>
      </c>
      <c r="C18" s="97" t="s">
        <v>63</v>
      </c>
    </row>
    <row r="19" spans="2:5">
      <c r="B19" s="97" t="s">
        <v>64</v>
      </c>
      <c r="C19" s="97" t="s">
        <v>65</v>
      </c>
    </row>
    <row r="20" spans="2:5">
      <c r="B20" s="97" t="s">
        <v>66</v>
      </c>
      <c r="C20" s="97" t="s">
        <v>67</v>
      </c>
    </row>
    <row r="21" spans="2:5">
      <c r="B21" s="97" t="s">
        <v>68</v>
      </c>
      <c r="C21" s="97" t="s">
        <v>69</v>
      </c>
    </row>
    <row r="22" spans="2:5">
      <c r="B22" s="97" t="s">
        <v>70</v>
      </c>
      <c r="C22" s="97" t="s">
        <v>71</v>
      </c>
      <c r="E22" s="97" t="s">
        <v>72</v>
      </c>
    </row>
    <row r="23" spans="2:5">
      <c r="B23" s="97" t="s">
        <v>73</v>
      </c>
      <c r="C23" s="97" t="s">
        <v>74</v>
      </c>
      <c r="E23" s="97" t="s">
        <v>75</v>
      </c>
    </row>
    <row r="24" spans="2:5">
      <c r="B24" s="97" t="s">
        <v>76</v>
      </c>
      <c r="C24" s="97" t="s">
        <v>77</v>
      </c>
      <c r="E24" s="97" t="s">
        <v>78</v>
      </c>
    </row>
    <row r="25" spans="2:5">
      <c r="B25" s="97" t="s">
        <v>59</v>
      </c>
      <c r="C25" s="97" t="s">
        <v>79</v>
      </c>
      <c r="E25" s="97" t="s">
        <v>75</v>
      </c>
    </row>
    <row r="26" spans="2:5">
      <c r="B26" s="97" t="s">
        <v>80</v>
      </c>
      <c r="C26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D26" sqref="D26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SEC_Processes!D10</f>
        <v>MIN_EX_BROWN_COAL</v>
      </c>
      <c r="C8" s="11" t="str">
        <f>SEC_Processes!E10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SEC_Processes!D11</f>
        <v>MIN_EX_WIND_ON</v>
      </c>
      <c r="C9" s="16" t="str">
        <f>SEC_Processes!E11</f>
        <v>Wind Mine</v>
      </c>
      <c r="D9" s="17" t="str">
        <f>SEC_Comm!C9</f>
        <v>WIND_ON</v>
      </c>
      <c r="E9" s="122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</v>
      </c>
      <c r="D10" s="15" t="str">
        <f>SEC_Comm!C10</f>
        <v>PV</v>
      </c>
      <c r="E10" s="125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31"/>
  <sheetViews>
    <sheetView topLeftCell="B1" zoomScale="86" zoomScaleNormal="86" workbookViewId="0">
      <selection activeCell="H26" sqref="H2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SEC_Processes!D9</f>
        <v>ELE_EX_PV</v>
      </c>
      <c r="C9" s="110" t="str">
        <f>SEC_Processes!E9</f>
        <v>Photovoltaic Farm</v>
      </c>
      <c r="D9" s="111" t="str">
        <f>SEC_Comm!C10</f>
        <v>PV</v>
      </c>
      <c r="E9" s="111" t="str">
        <f>SEC_Comm!C8</f>
        <v>ELEC_HV</v>
      </c>
      <c r="F9" s="112">
        <v>4</v>
      </c>
      <c r="G9" s="112">
        <v>1</v>
      </c>
      <c r="H9" s="113">
        <v>31.536000000000001</v>
      </c>
      <c r="I9" s="113">
        <v>0.55000000000000004</v>
      </c>
      <c r="J9" s="114">
        <v>1</v>
      </c>
      <c r="K9" s="113"/>
    </row>
    <row r="10" spans="2:12" ht="13.5" thickBot="1">
      <c r="B10" s="115" t="str">
        <f>SEC_Processes!D8</f>
        <v>ELE_EX_WIND_TURBINE</v>
      </c>
      <c r="C10" s="116" t="str">
        <f>SEC_Processes!E8</f>
        <v>Wind Turbine Onshore</v>
      </c>
      <c r="D10" s="116" t="str">
        <f>SEC_Comm!C9</f>
        <v>WIND_ON</v>
      </c>
      <c r="E10" s="123" t="str">
        <f>SEC_Comm!C8</f>
        <v>ELEC_HV</v>
      </c>
      <c r="F10" s="117">
        <v>1.345</v>
      </c>
      <c r="G10" s="117">
        <v>1</v>
      </c>
      <c r="H10" s="118">
        <v>31.536000000000001</v>
      </c>
      <c r="I10" s="118">
        <v>0.33</v>
      </c>
      <c r="J10" s="119">
        <v>1</v>
      </c>
      <c r="K10" s="121"/>
    </row>
    <row r="15" spans="2:12">
      <c r="E15" s="120"/>
    </row>
    <row r="16" spans="2:12">
      <c r="E16" s="120"/>
    </row>
    <row r="19" spans="4:6">
      <c r="D19" s="97" t="s">
        <v>133</v>
      </c>
      <c r="E19" s="58">
        <f>F10*H10</f>
        <v>42.41592</v>
      </c>
      <c r="F19" s="58">
        <f>F9*H9</f>
        <v>126.14400000000001</v>
      </c>
    </row>
    <row r="20" spans="4:6">
      <c r="D20" s="97" t="s">
        <v>134</v>
      </c>
      <c r="E20" s="58">
        <f>E19*I10</f>
        <v>13.997253600000001</v>
      </c>
      <c r="F20" s="58">
        <f>F19*I9</f>
        <v>69.379200000000012</v>
      </c>
    </row>
    <row r="28" spans="4:6">
      <c r="D28" s="97" t="s">
        <v>135</v>
      </c>
      <c r="E28" s="58">
        <v>100</v>
      </c>
    </row>
    <row r="29" spans="4:6">
      <c r="D29" s="97" t="s">
        <v>136</v>
      </c>
      <c r="E29" s="58">
        <f>E28/G8</f>
        <v>333.33333333333337</v>
      </c>
    </row>
    <row r="30" spans="4:6">
      <c r="E30" s="58">
        <v>1</v>
      </c>
    </row>
    <row r="31" spans="4:6">
      <c r="E31" s="58">
        <f>E29+E30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9" zoomScaleNormal="89" workbookViewId="0">
      <selection activeCell="G19" sqref="G1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8" t="s">
        <v>119</v>
      </c>
      <c r="D17" s="128"/>
      <c r="E17" s="128"/>
    </row>
    <row r="18" spans="2:7">
      <c r="B18" s="110" t="str">
        <f>SEC_Comm!C8</f>
        <v>ELEC_HV</v>
      </c>
      <c r="C18" s="111">
        <v>200</v>
      </c>
      <c r="D18" s="111"/>
      <c r="E18" s="112"/>
      <c r="G18" s="58">
        <f>+C18/PP!G8</f>
        <v>666.66666666666674</v>
      </c>
    </row>
    <row r="19" spans="2:7">
      <c r="B19" s="115"/>
      <c r="C19" s="116"/>
      <c r="D19" s="116"/>
      <c r="E19" s="11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9" t="s">
        <v>126</v>
      </c>
      <c r="E6" s="129"/>
      <c r="F6" s="129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2024-11-19T07:59:33Z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