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"/>
    </mc:Choice>
  </mc:AlternateContent>
  <xr:revisionPtr revIDLastSave="0" documentId="13_ncr:1_{45BAD42B-DE66-4B51-9968-B5087F9503FB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36" l="1"/>
  <c r="D18" i="136"/>
  <c r="D38" i="136"/>
  <c r="F20" i="134"/>
  <c r="F19" i="134"/>
  <c r="E19" i="134"/>
  <c r="E20" i="134"/>
  <c r="E9" i="134"/>
  <c r="D9" i="134"/>
  <c r="C9" i="134"/>
  <c r="B9" i="134"/>
  <c r="D10" i="133"/>
  <c r="C10" i="133"/>
  <c r="B10" i="133"/>
  <c r="E29" i="134"/>
  <c r="E31" i="134" s="1"/>
  <c r="E10" i="134"/>
  <c r="D10" i="134"/>
  <c r="C10" i="134"/>
  <c r="B10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<sst xmlns="http://schemas.openxmlformats.org/spreadsheetml/2006/main" count="213" uniqueCount="143">
  <si>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</si>
  <si>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</si>
  <si>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</si>
  <si>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</si>
  <si>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</si>
  <si>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</si>
  <si>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</si>
  <si>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</si>
  <si>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</si>
  <si>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</si>
  <si>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</si>
  <si>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</si>
  <si>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</si>
  <si>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</si>
  <si>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</si>
  <si>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</si>
  <si>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</si>
  <si>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</si>
  <si>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</si>
  <si>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</si>
  <si>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</si>
  <si>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</si>
  <si>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</si>
  <si>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</si>
  <si>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</si>
  <si>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</si>
  <si>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</si>
  <si>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</si>
  <si>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</si>
  <si>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</si>
  <si>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</si>
  <si>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</si>
  <si>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</si>
  <si>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</si>
  <si>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</si>
  <si>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</si>
  <si>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</si>
  <si>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</si>
  <si>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</si>
  <si>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</si>
  <si>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</si>
  <si>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</si>
  <si>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</si>
  <si>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</si>
  <si>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</si>
  <si>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</si>
  <si>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</si>
  <si>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</si>
  <si>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</si>
  <si>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</si>
  <si>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</si>
  <si>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</si>
  <si>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</si>
  <si>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</si>
  <si>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</si>
  <si>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</si>
  <si>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</si>
  <si>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</si>
  <si>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</si>
  <si>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</si>
  <si>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</si>
  <si>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</si>
  <si>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</si>
  <si>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</si>
  <si>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</si>
  <si>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</si>
  <si>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</si>
  <si>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</si>
  <si>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</si>
  <si>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</si>
  <si>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</si>
  <si>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</si>
  <si>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</si>
  <si>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</si>
  <si>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</si>
  <si>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</si>
  <si>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</si>
  <si>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</si>
  <si>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</si>
  <si>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</si>
  <si>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</si>
  <si>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</si>
  <si>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</si>
  <si>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</si>
  <si>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</si>
  <si>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</si>
  <si>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</si>
  <si>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</si>
  <si>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</si>
  <si>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</si>
  <si>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</si>
  <si>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</si>
  <si>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</si>
  <si>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</si>
  <si>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</si>
  <si>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</si>
  <si>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</si>
  <si>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</si>
  <si>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</si>
  <si>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</si>
  <si>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</si>
  <si>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</si>
  <si>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</si>
  <si>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</si>
  <si>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</si>
  <si>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</si>
  <si>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</si>
  <si>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</si>
  <si>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</si>
  <si>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</si>
  <si>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</si>
  <si>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</si>
  <si>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</si>
  <si>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</si>
  <si>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</si>
  <si>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</si>
  <si>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</si>
  <si>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</si>
  <si>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</si>
  <si>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</si>
  <si>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</si>
  <si>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</si>
  <si>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</si>
  <si>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</si>
  <si>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</si>
  <si>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</si>
  <si>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</si>
  <si>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</si>
  <si>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</si>
  <si>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</si>
  <si>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</si>
  <si>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</si>
  <si>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</si>
  <si>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</si>
  <si>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</si>
  <si>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Coal Price</t>
  </si>
  <si>
    <t>Fuel cost</t>
  </si>
  <si>
    <t>PV</t>
  </si>
  <si>
    <t>MIN_EX_PV</t>
  </si>
  <si>
    <t>PJa</t>
  </si>
  <si>
    <t>ELE_EX_PV</t>
  </si>
  <si>
    <t>Photovoltaic Farm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</si>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</sst>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8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6" fillId="27" borderId="0" xfId="0" applyNumberFormat="1" applyFont="1" applyFill="1" applyAlignment="1">
      <alignment horizontal="right"/>
    </xf>
    <xf numFmtId="166" fontId="0" fillId="27" borderId="12" xfId="0" applyNumberFormat="1" applyFill="1" applyBorder="1" applyAlignment="1">
      <alignment horizontal="left" vertical="center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35" borderId="20" xfId="0" applyNumberFormat="1" applyFont="1" applyFill="1" applyBorder="1"/>
    <xf numFmtId="166" fontId="2" fillId="35" borderId="0" xfId="0" applyNumberFormat="1" applyFont="1" applyFill="1"/>
    <xf numFmtId="166" fontId="2" fillId="34" borderId="0" xfId="0" applyNumberFormat="1" applyFont="1" applyFill="1"/>
    <xf numFmtId="0" fontId="2" fillId="35" borderId="0" xfId="0" applyFont="1" applyFill="1"/>
    <xf numFmtId="0" fontId="2" fillId="35" borderId="20" xfId="0" applyFont="1" applyFill="1" applyBorder="1"/>
    <xf numFmtId="0" fontId="2" fillId="34" borderId="0" xfId="0" applyFont="1" applyFill="1"/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G11" sqref="G11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5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5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5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5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5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5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35"/>
    </row>
    <row r="10" spans="1:11" ht="15.75" customHeight="1">
      <c r="A10" s="66"/>
      <c r="B10" s="74" t="s">
        <v>18</v>
      </c>
      <c r="C10" s="75" t="s">
        <v>137</v>
      </c>
      <c r="D10" s="74" t="s">
        <v>137</v>
      </c>
      <c r="E10" s="124" t="s">
        <v>21</v>
      </c>
      <c r="F10" s="77"/>
      <c r="G10" s="74" t="s">
        <v>22</v>
      </c>
      <c r="H10" s="77"/>
      <c r="I10" s="77"/>
      <c r="J10" s="69"/>
      <c r="K10" s="135"/>
    </row>
    <row r="11" spans="1:11" ht="15.75" customHeight="1" thickBot="1">
      <c r="A11" s="66"/>
      <c r="B11" s="79"/>
      <c r="C11" s="80"/>
      <c r="D11" s="79"/>
      <c r="E11" s="81"/>
      <c r="F11" s="82"/>
      <c r="G11" s="82"/>
      <c r="H11" s="82"/>
      <c r="I11" s="82"/>
      <c r="J11" s="69"/>
      <c r="K11" s="135"/>
    </row>
    <row r="12" spans="1:11" ht="13.5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35"/>
    </row>
    <row r="14" spans="1:11" ht="15.75" customHeight="1"/>
    <row r="15" spans="1:11" ht="15.75" customHeight="1">
      <c r="B15" s="134" t="s">
        <v>27</v>
      </c>
      <c r="C15" s="134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H14" sqref="H14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0"/>
      <c r="B2" s="59" t="s">
        <v>36</v>
      </c>
      <c r="C2" s="91"/>
      <c r="D2" s="91"/>
    </row>
    <row r="3" spans="1:10" ht="12.75" customHeight="1"/>
    <row r="4" spans="1:10" ht="15.75" customHeight="1">
      <c r="B4" s="67" t="s">
        <v>37</v>
      </c>
      <c r="C4" s="67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142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140</v>
      </c>
      <c r="E9" s="72" t="s">
        <v>141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0" t="s">
        <v>59</v>
      </c>
      <c r="C11" s="71"/>
      <c r="D11" s="71" t="s">
        <v>127</v>
      </c>
      <c r="E11" s="71" t="s">
        <v>128</v>
      </c>
      <c r="F11" s="71" t="s">
        <v>21</v>
      </c>
      <c r="G11" s="71" t="s">
        <v>62</v>
      </c>
      <c r="H11" s="71" t="s">
        <v>22</v>
      </c>
      <c r="I11" s="73"/>
      <c r="J11" s="73"/>
    </row>
    <row r="12" spans="1:10" ht="15.75" customHeight="1">
      <c r="B12" s="74" t="s">
        <v>59</v>
      </c>
      <c r="C12" s="75"/>
      <c r="D12" s="75" t="s">
        <v>138</v>
      </c>
      <c r="E12" s="75" t="s">
        <v>137</v>
      </c>
      <c r="F12" s="75" t="s">
        <v>21</v>
      </c>
      <c r="G12" s="75" t="s">
        <v>139</v>
      </c>
      <c r="H12" s="75" t="s">
        <v>22</v>
      </c>
      <c r="I12" s="75"/>
      <c r="J12" s="77"/>
    </row>
    <row r="13" spans="1:10" ht="15.75" customHeight="1">
      <c r="B13" s="70"/>
      <c r="C13" s="71"/>
      <c r="D13" s="73"/>
      <c r="E13" s="78"/>
      <c r="F13" s="73"/>
      <c r="G13" s="73"/>
      <c r="H13" s="73"/>
      <c r="I13" s="73"/>
      <c r="J13" s="73"/>
    </row>
    <row r="14" spans="1:10" ht="15.75" customHeight="1">
      <c r="B14" s="93"/>
      <c r="C14" s="94"/>
      <c r="D14" s="95"/>
      <c r="E14" s="95"/>
      <c r="F14" s="96"/>
      <c r="G14" s="96"/>
      <c r="H14" s="96"/>
      <c r="I14" s="96"/>
      <c r="J14" s="96"/>
    </row>
    <row r="18" spans="2:5">
      <c r="B18" s="97" t="s">
        <v>55</v>
      </c>
      <c r="C18" s="97" t="s">
        <v>63</v>
      </c>
    </row>
    <row r="19" spans="2:5">
      <c r="B19" s="97" t="s">
        <v>64</v>
      </c>
      <c r="C19" s="97" t="s">
        <v>65</v>
      </c>
    </row>
    <row r="20" spans="2:5">
      <c r="B20" s="97" t="s">
        <v>66</v>
      </c>
      <c r="C20" s="97" t="s">
        <v>67</v>
      </c>
    </row>
    <row r="21" spans="2:5">
      <c r="B21" s="97" t="s">
        <v>68</v>
      </c>
      <c r="C21" s="97" t="s">
        <v>69</v>
      </c>
    </row>
    <row r="22" spans="2:5">
      <c r="B22" s="97" t="s">
        <v>70</v>
      </c>
      <c r="C22" s="97" t="s">
        <v>71</v>
      </c>
      <c r="E22" s="97" t="s">
        <v>72</v>
      </c>
    </row>
    <row r="23" spans="2:5">
      <c r="B23" s="97" t="s">
        <v>73</v>
      </c>
      <c r="C23" s="97" t="s">
        <v>74</v>
      </c>
      <c r="E23" s="97" t="s">
        <v>75</v>
      </c>
    </row>
    <row r="24" spans="2:5">
      <c r="B24" s="97" t="s">
        <v>76</v>
      </c>
      <c r="C24" s="97" t="s">
        <v>77</v>
      </c>
      <c r="E24" s="97" t="s">
        <v>78</v>
      </c>
    </row>
    <row r="25" spans="2:5">
      <c r="B25" s="97" t="s">
        <v>59</v>
      </c>
      <c r="C25" s="97" t="s">
        <v>79</v>
      </c>
      <c r="E25" s="97" t="s">
        <v>75</v>
      </c>
    </row>
    <row r="26" spans="2:5">
      <c r="B26" s="97" t="s">
        <v>80</v>
      </c>
      <c r="C26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D26" sqref="D2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SEC_Processes!D11</f>
        <v>MIN_EX_WIND_ON</v>
      </c>
      <c r="C9" s="16" t="str">
        <f>SEC_Processes!E11</f>
        <v>Wind Mine</v>
      </c>
      <c r="D9" s="17" t="str">
        <f>SEC_Comm!C9</f>
        <v>WIND_ON</v>
      </c>
      <c r="E9" s="122">
        <v>1E-3</v>
      </c>
      <c r="F9" s="18"/>
    </row>
    <row r="10" spans="1:20" ht="15.75" customHeight="1">
      <c r="B10" s="11" t="str">
        <f>SEC_Processes!D12</f>
        <v>MIN_EX_PV</v>
      </c>
      <c r="C10" s="11" t="str">
        <f>SEC_Processes!E12</f>
        <v>PV</v>
      </c>
      <c r="D10" s="15" t="str">
        <f>SEC_Comm!C10</f>
        <v>PV</v>
      </c>
      <c r="E10" s="125">
        <v>1E-3</v>
      </c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31"/>
  <sheetViews>
    <sheetView tabSelected="1" topLeftCell="B1" zoomScale="86" zoomScaleNormal="86" workbookViewId="0">
      <selection activeCell="H26" sqref="H26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SEC_Processes!D9</f>
        <v>ELE_EX_PV</v>
      </c>
      <c r="C9" s="110" t="str">
        <f>SEC_Processes!E9</f>
        <v>Photovoltaic Farm</v>
      </c>
      <c r="D9" s="111" t="str">
        <f>SEC_Comm!C10</f>
        <v>PV</v>
      </c>
      <c r="E9" s="111" t="str">
        <f>SEC_Comm!C8</f>
        <v>ELEC_HV</v>
      </c>
      <c r="F9" s="112">
        <v>4</v>
      </c>
      <c r="G9" s="112">
        <v>1</v>
      </c>
      <c r="H9" s="113">
        <v>31.536000000000001</v>
      </c>
      <c r="I9" s="113">
        <v>0.55000000000000004</v>
      </c>
      <c r="J9" s="114">
        <v>1</v>
      </c>
      <c r="K9" s="113"/>
    </row>
    <row r="10" spans="2:12" ht="13.5" thickBot="1">
      <c r="B10" s="115" t="str">
        <f>SEC_Processes!D8</f>
        <v>ELE_EX_WIND_TURBINE</v>
      </c>
      <c r="C10" s="116" t="str">
        <f>SEC_Processes!E8</f>
        <v>Wind Turbine Onshore</v>
      </c>
      <c r="D10" s="116" t="str">
        <f>SEC_Comm!C9</f>
        <v>WIND_ON</v>
      </c>
      <c r="E10" s="123" t="str">
        <f>SEC_Comm!C8</f>
        <v>ELEC_HV</v>
      </c>
      <c r="F10" s="117">
        <v>1.345</v>
      </c>
      <c r="G10" s="117">
        <v>1</v>
      </c>
      <c r="H10" s="118">
        <v>31.536000000000001</v>
      </c>
      <c r="I10" s="118">
        <v>0.33</v>
      </c>
      <c r="J10" s="119">
        <v>1</v>
      </c>
      <c r="K10" s="121"/>
    </row>
    <row r="15" spans="2:12">
      <c r="E15" s="120"/>
    </row>
    <row r="16" spans="2:12">
      <c r="E16" s="120"/>
    </row>
    <row r="19" spans="4:6">
      <c r="D19" s="97" t="s">
        <v>133</v>
      </c>
      <c r="E19" s="58">
        <f>F10*H10</f>
        <v>42.41592</v>
      </c>
      <c r="F19" s="58">
        <f>F9*H9</f>
        <v>126.14400000000001</v>
      </c>
    </row>
    <row r="20" spans="4:6">
      <c r="D20" s="97" t="s">
        <v>134</v>
      </c>
      <c r="E20" s="58">
        <f>E19*I10</f>
        <v>13.997253600000001</v>
      </c>
      <c r="F20" s="58">
        <f>F19*I9</f>
        <v>69.379200000000012</v>
      </c>
    </row>
    <row r="28" spans="4:6">
      <c r="D28" s="97" t="s">
        <v>135</v>
      </c>
      <c r="E28" s="58">
        <v>100</v>
      </c>
    </row>
    <row r="29" spans="4:6">
      <c r="D29" s="97" t="s">
        <v>136</v>
      </c>
      <c r="E29" s="58">
        <f>E28/G8</f>
        <v>333.33333333333337</v>
      </c>
    </row>
    <row r="30" spans="4:6">
      <c r="E30" s="58">
        <v>1</v>
      </c>
    </row>
    <row r="31" spans="4:6">
      <c r="E31" s="58">
        <f>E29+E30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8"/>
  <sheetViews>
    <sheetView zoomScale="89" zoomScaleNormal="89" workbookViewId="0">
      <selection activeCell="F25" sqref="F25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1">
      <c r="B3" s="104"/>
      <c r="C3" s="105"/>
      <c r="E3" s="106"/>
      <c r="F3" s="106"/>
      <c r="I3" s="100"/>
      <c r="J3" s="101"/>
      <c r="K3" s="102"/>
    </row>
    <row r="4" spans="2:11">
      <c r="E4" s="107" t="s">
        <v>83</v>
      </c>
      <c r="F4" s="107"/>
      <c r="G4" s="108"/>
      <c r="H4" s="108"/>
      <c r="I4" s="108"/>
      <c r="J4" s="109"/>
      <c r="K4" s="109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1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1" ht="18">
      <c r="B10" s="98" t="s">
        <v>116</v>
      </c>
      <c r="C10" s="99"/>
      <c r="D10" s="99"/>
      <c r="E10" s="99"/>
      <c r="F10" s="99"/>
      <c r="G10" s="99"/>
      <c r="H10" s="99"/>
    </row>
    <row r="15" spans="2:11">
      <c r="B15" s="107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6" t="s">
        <v>119</v>
      </c>
      <c r="D17" s="136"/>
      <c r="E17" s="136"/>
    </row>
    <row r="18" spans="2:7">
      <c r="B18" s="110" t="str">
        <f>SEC_Comm!C8</f>
        <v>ELEC_HV</v>
      </c>
      <c r="C18" s="111">
        <v>200</v>
      </c>
      <c r="D18" s="111">
        <f>C18*1.1</f>
        <v>220.00000000000003</v>
      </c>
      <c r="E18" s="111">
        <f>D18*1.1</f>
        <v>242.00000000000006</v>
      </c>
      <c r="G18" s="58">
        <f>+C18/PP!G8</f>
        <v>666.66666666666674</v>
      </c>
    </row>
    <row r="19" spans="2:7">
      <c r="B19" s="115"/>
      <c r="C19" s="116"/>
      <c r="D19" s="116"/>
      <c r="E19" s="117"/>
    </row>
    <row r="23" spans="2:7">
      <c r="B23" s="107"/>
    </row>
    <row r="24" spans="2:7">
      <c r="B24" s="49"/>
      <c r="C24" s="53"/>
      <c r="D24" s="53"/>
    </row>
    <row r="25" spans="2:7" ht="13.5" thickBot="1">
      <c r="B25" s="24"/>
      <c r="C25" s="126"/>
      <c r="D25" s="126"/>
    </row>
    <row r="26" spans="2:7">
      <c r="B26" s="133"/>
      <c r="C26" s="133"/>
      <c r="D26" s="130"/>
    </row>
    <row r="27" spans="2:7">
      <c r="B27" s="131"/>
      <c r="C27" s="131"/>
      <c r="D27" s="129"/>
    </row>
    <row r="28" spans="2:7">
      <c r="B28" s="133"/>
      <c r="C28" s="133"/>
      <c r="D28" s="130"/>
    </row>
    <row r="29" spans="2:7">
      <c r="B29" s="131"/>
      <c r="C29" s="131"/>
      <c r="D29" s="129"/>
    </row>
    <row r="30" spans="2:7">
      <c r="B30" s="133"/>
      <c r="C30" s="133"/>
      <c r="D30" s="130"/>
    </row>
    <row r="31" spans="2:7">
      <c r="B31" s="131"/>
      <c r="C31" s="131"/>
      <c r="D31" s="129"/>
    </row>
    <row r="32" spans="2:7">
      <c r="B32" s="133"/>
      <c r="C32" s="133"/>
      <c r="D32" s="130"/>
    </row>
    <row r="33" spans="2:4" ht="13.5" thickBot="1">
      <c r="B33" s="132"/>
      <c r="C33" s="132"/>
      <c r="D33" s="128"/>
    </row>
    <row r="38" spans="2:4">
      <c r="D38" s="127">
        <f>SUM(D26:D33)</f>
        <v>0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7" t="s">
        <v>126</v>
      </c>
      <c r="E6" s="137"/>
      <c r="F6" s="137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