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ain-my.sharepoint.com/personal/adam_raczkowski_crain_com/Documents/Documents/Training and Development/UK Gen/"/>
    </mc:Choice>
  </mc:AlternateContent>
  <xr:revisionPtr revIDLastSave="0" documentId="8_{BA6D861F-4337-46D8-91FC-D7064BD0E15D}" xr6:coauthVersionLast="47" xr6:coauthVersionMax="47" xr10:uidLastSave="{00000000-0000-0000-0000-000000000000}"/>
  <bookViews>
    <workbookView xWindow="-120" yWindow="-120" windowWidth="27645" windowHeight="16440" xr2:uid="{3D46A160-F6D6-4B75-86FD-8D14B4B8E0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50" i="1" s="1"/>
  <c r="C42" i="1"/>
  <c r="C51" i="1" s="1"/>
  <c r="D42" i="1"/>
  <c r="D50" i="1" s="1"/>
  <c r="E42" i="1"/>
  <c r="E50" i="1" s="1"/>
  <c r="F42" i="1"/>
  <c r="F54" i="1" s="1"/>
  <c r="G42" i="1"/>
  <c r="G54" i="1" s="1"/>
  <c r="H42" i="1"/>
  <c r="H54" i="1" s="1"/>
  <c r="I42" i="1"/>
  <c r="I54" i="1" s="1"/>
  <c r="Z38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D29" i="1" s="1"/>
  <c r="C22" i="1"/>
  <c r="B22" i="1"/>
  <c r="H21" i="1"/>
  <c r="G21" i="1"/>
  <c r="F21" i="1"/>
  <c r="E21" i="1"/>
  <c r="D21" i="1"/>
  <c r="C21" i="1"/>
  <c r="B21" i="1"/>
  <c r="I14" i="1"/>
  <c r="H14" i="1"/>
  <c r="G14" i="1"/>
  <c r="F14" i="1"/>
  <c r="E14" i="1"/>
  <c r="D14" i="1"/>
  <c r="C14" i="1"/>
  <c r="B14" i="1"/>
  <c r="B4" i="1"/>
  <c r="B3" i="1"/>
  <c r="C55" i="1" l="1"/>
  <c r="C50" i="1"/>
  <c r="D55" i="1"/>
  <c r="D51" i="1"/>
  <c r="B55" i="1"/>
  <c r="E53" i="1"/>
  <c r="E54" i="1"/>
  <c r="D49" i="1"/>
  <c r="B52" i="1"/>
  <c r="C52" i="1"/>
  <c r="E52" i="1"/>
  <c r="C53" i="1"/>
  <c r="D53" i="1"/>
  <c r="B29" i="1"/>
  <c r="E29" i="1"/>
  <c r="B54" i="1"/>
  <c r="C54" i="1"/>
  <c r="F29" i="1"/>
  <c r="D52" i="1"/>
  <c r="G29" i="1"/>
  <c r="H29" i="1"/>
  <c r="C29" i="1"/>
  <c r="C49" i="1"/>
  <c r="D54" i="1"/>
  <c r="E55" i="1"/>
  <c r="I50" i="1"/>
  <c r="E49" i="1"/>
  <c r="E51" i="1"/>
  <c r="F49" i="1"/>
  <c r="F51" i="1"/>
  <c r="F53" i="1"/>
  <c r="F55" i="1"/>
  <c r="G49" i="1"/>
  <c r="G51" i="1"/>
  <c r="G53" i="1"/>
  <c r="G55" i="1"/>
  <c r="H53" i="1"/>
  <c r="H55" i="1"/>
  <c r="H49" i="1"/>
  <c r="H51" i="1"/>
  <c r="I49" i="1"/>
  <c r="I51" i="1"/>
  <c r="I53" i="1"/>
  <c r="I55" i="1"/>
  <c r="F50" i="1"/>
  <c r="F52" i="1"/>
  <c r="G50" i="1"/>
  <c r="G52" i="1"/>
  <c r="H50" i="1"/>
  <c r="H52" i="1"/>
  <c r="I52" i="1"/>
  <c r="B49" i="1"/>
  <c r="B51" i="1"/>
  <c r="B53" i="1"/>
  <c r="C56" i="1" l="1"/>
  <c r="D56" i="1"/>
  <c r="F56" i="1"/>
  <c r="E56" i="1"/>
  <c r="I56" i="1"/>
  <c r="B56" i="1"/>
  <c r="H56" i="1"/>
  <c r="G56" i="1"/>
</calcChain>
</file>

<file path=xl/sharedStrings.xml><?xml version="1.0" encoding="utf-8"?>
<sst xmlns="http://schemas.openxmlformats.org/spreadsheetml/2006/main" count="91" uniqueCount="26">
  <si>
    <t>2019 Voters</t>
  </si>
  <si>
    <t>Total</t>
  </si>
  <si>
    <t>Con</t>
  </si>
  <si>
    <t>Lab</t>
  </si>
  <si>
    <t>Lib Dem</t>
  </si>
  <si>
    <t>SNP</t>
  </si>
  <si>
    <t xml:space="preserve">PC </t>
  </si>
  <si>
    <t>Brexit</t>
  </si>
  <si>
    <t>Green</t>
  </si>
  <si>
    <t>2024 Voters</t>
  </si>
  <si>
    <t>PC</t>
  </si>
  <si>
    <t>Reform</t>
  </si>
  <si>
    <t>Other</t>
  </si>
  <si>
    <t>Conservative</t>
  </si>
  <si>
    <t>Labour</t>
  </si>
  <si>
    <t>Plaid Cymru</t>
  </si>
  <si>
    <t>Original data from YouGov Survey</t>
  </si>
  <si>
    <t>Weighted Sample</t>
  </si>
  <si>
    <t>Unweighted Sample</t>
  </si>
  <si>
    <t>Percentages translated into raw numbers using Weighted Sample totals</t>
  </si>
  <si>
    <t>2024 Party</t>
  </si>
  <si>
    <t>2024 Parties</t>
  </si>
  <si>
    <t>2019 Parties</t>
  </si>
  <si>
    <t>Raw numbers pivoted</t>
  </si>
  <si>
    <t>Raw numbers turned back into percentages</t>
  </si>
  <si>
    <t>Reform specific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</si>
</sst>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2" fillId="0" borderId="0" xfId="0" applyFont="1"/>
    <xf numFmtId="9" fontId="0" fillId="0" borderId="0" xfId="0" applyNumberFormat="1"/>
    <xf numFmtId="9" fontId="0" fillId="0" borderId="0" xfId="1" applyFont="1"/>
    <xf numFmtId="1" fontId="0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rain-my.sharepoint.com/personal/adam_raczkowski_crain_com/Documents/Documents/Training%20and%20Development/UK%20Gen/YouGov%20Pivot%20Longer.xlsx" TargetMode="External"/><Relationship Id="rId1" Type="http://schemas.openxmlformats.org/officeDocument/2006/relationships/externalLinkPath" Target="YouGov%20Pivot%20Lo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2">
          <cell r="O42" t="str">
            <v>Plaid Cymru</v>
          </cell>
          <cell r="P42">
            <v>2.4510754835396823E-3</v>
          </cell>
        </row>
        <row r="43">
          <cell r="O43" t="str">
            <v>SNP</v>
          </cell>
          <cell r="P43">
            <v>8.4555257602556069E-3</v>
          </cell>
        </row>
        <row r="44">
          <cell r="O44" t="str">
            <v>Green</v>
          </cell>
          <cell r="P44">
            <v>1.3786729046613799E-2</v>
          </cell>
        </row>
        <row r="45">
          <cell r="O45" t="str">
            <v>Lib Dem</v>
          </cell>
          <cell r="P45">
            <v>1.6253779882467054E-2</v>
          </cell>
        </row>
        <row r="46">
          <cell r="O46" t="str">
            <v>Labour</v>
          </cell>
          <cell r="P46">
            <v>6.9314771495407088E-2</v>
          </cell>
        </row>
        <row r="47">
          <cell r="O47" t="str">
            <v>Brexit</v>
          </cell>
          <cell r="P47">
            <v>0.10141153648656361</v>
          </cell>
        </row>
        <row r="48">
          <cell r="O48" t="str">
            <v>Conservative</v>
          </cell>
          <cell r="P48">
            <v>0.78832658184515336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D4EF-4B3D-44D9-803C-1FED6FDA4437}">
  <dimension ref="A1:Z70"/>
  <sheetViews>
    <sheetView tabSelected="1" workbookViewId="0">
      <selection activeCell="E69" sqref="E69"/>
    </sheetView>
  </sheetViews>
  <sheetFormatPr defaultRowHeight="15" x14ac:dyDescent="0.25"/>
  <cols>
    <col min="1" max="1" width="30.85546875" bestFit="1" customWidth="1"/>
  </cols>
  <sheetData>
    <row r="1" spans="1:24" x14ac:dyDescent="0.25">
      <c r="A1" s="7" t="s">
        <v>16</v>
      </c>
    </row>
    <row r="2" spans="1:24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1:24" x14ac:dyDescent="0.25">
      <c r="A3" t="s">
        <v>18</v>
      </c>
      <c r="B3">
        <f>SUM(C3:I3)</f>
        <v>34080</v>
      </c>
      <c r="C3">
        <v>14393</v>
      </c>
      <c r="D3">
        <v>11743</v>
      </c>
      <c r="E3">
        <v>4167</v>
      </c>
      <c r="F3">
        <v>1576</v>
      </c>
      <c r="G3">
        <v>237</v>
      </c>
      <c r="H3">
        <v>693</v>
      </c>
      <c r="I3">
        <v>1271</v>
      </c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t="s">
        <v>17</v>
      </c>
      <c r="B4" s="2">
        <f>SUM(C4:I4)</f>
        <v>30423</v>
      </c>
      <c r="C4" s="2">
        <v>13817</v>
      </c>
      <c r="D4" s="2">
        <v>10124</v>
      </c>
      <c r="E4" s="2">
        <v>3561</v>
      </c>
      <c r="F4" s="2">
        <v>1235</v>
      </c>
      <c r="G4" s="2">
        <v>179</v>
      </c>
      <c r="H4" s="2">
        <v>644</v>
      </c>
      <c r="I4" s="2">
        <v>863</v>
      </c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t="s">
        <v>21</v>
      </c>
      <c r="B5" s="3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t="s">
        <v>2</v>
      </c>
      <c r="B6" s="3">
        <v>0.24</v>
      </c>
      <c r="C6" s="4">
        <v>0.53</v>
      </c>
      <c r="D6" s="4">
        <v>0.02</v>
      </c>
      <c r="E6" s="4">
        <v>0.1</v>
      </c>
      <c r="F6" s="4">
        <v>0.01</v>
      </c>
      <c r="G6" s="4">
        <v>7.0000000000000007E-2</v>
      </c>
      <c r="H6" s="4">
        <v>0.09</v>
      </c>
      <c r="I6" s="4">
        <v>7.0000000000000007E-2</v>
      </c>
      <c r="J6" s="3"/>
      <c r="L6" s="3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t="s">
        <v>3</v>
      </c>
      <c r="B7" s="3">
        <v>0.35</v>
      </c>
      <c r="C7" s="4">
        <v>0.1</v>
      </c>
      <c r="D7" s="4">
        <v>0.71</v>
      </c>
      <c r="E7" s="4">
        <v>0.3</v>
      </c>
      <c r="F7" s="4">
        <v>0.22</v>
      </c>
      <c r="G7" s="4">
        <v>0.2</v>
      </c>
      <c r="H7" s="4">
        <v>0.08</v>
      </c>
      <c r="I7" s="4">
        <v>0.28000000000000003</v>
      </c>
      <c r="J7" s="3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t="s">
        <v>4</v>
      </c>
      <c r="B8" s="3">
        <v>0.13</v>
      </c>
      <c r="C8" s="4">
        <v>7.0000000000000007E-2</v>
      </c>
      <c r="D8" s="4">
        <v>0.08</v>
      </c>
      <c r="E8" s="4">
        <v>0.49</v>
      </c>
      <c r="F8" s="4">
        <v>0.04</v>
      </c>
      <c r="G8" s="4">
        <v>7.0000000000000007E-2</v>
      </c>
      <c r="H8" s="4">
        <v>0.04</v>
      </c>
      <c r="I8" s="4">
        <v>0.14000000000000001</v>
      </c>
      <c r="J8" s="3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t="s">
        <v>5</v>
      </c>
      <c r="B9" s="3">
        <v>0.03</v>
      </c>
      <c r="C9" s="4">
        <v>0</v>
      </c>
      <c r="D9" s="4">
        <v>0.01</v>
      </c>
      <c r="E9" s="4">
        <v>0</v>
      </c>
      <c r="F9" s="4">
        <v>0.6</v>
      </c>
      <c r="G9" s="4">
        <v>0</v>
      </c>
      <c r="H9" s="4">
        <v>0</v>
      </c>
      <c r="I9" s="4">
        <v>0.02</v>
      </c>
      <c r="J9" s="3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t="s">
        <v>10</v>
      </c>
      <c r="B10" s="3">
        <v>0.01</v>
      </c>
      <c r="C10" s="4">
        <v>0</v>
      </c>
      <c r="D10" s="4">
        <v>0.01</v>
      </c>
      <c r="E10" s="4">
        <v>0</v>
      </c>
      <c r="F10" s="4">
        <v>0</v>
      </c>
      <c r="G10" s="4">
        <v>0.52</v>
      </c>
      <c r="H10" s="4">
        <v>0.01</v>
      </c>
      <c r="I10" s="4">
        <v>0.01</v>
      </c>
      <c r="J10" s="3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t="s">
        <v>11</v>
      </c>
      <c r="B11" s="3">
        <v>0.15</v>
      </c>
      <c r="C11" s="4">
        <v>0.25</v>
      </c>
      <c r="D11" s="4">
        <v>0.03</v>
      </c>
      <c r="E11" s="4">
        <v>0.02</v>
      </c>
      <c r="F11" s="4">
        <v>0.03</v>
      </c>
      <c r="G11" s="4">
        <v>0.06</v>
      </c>
      <c r="H11" s="4">
        <v>0.69</v>
      </c>
      <c r="I11" s="4">
        <v>7.0000000000000007E-2</v>
      </c>
      <c r="J11" s="3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t="s">
        <v>8</v>
      </c>
      <c r="B12" s="3">
        <v>7.0000000000000007E-2</v>
      </c>
      <c r="C12" s="4">
        <v>0.02</v>
      </c>
      <c r="D12" s="4">
        <v>0.1</v>
      </c>
      <c r="E12" s="4">
        <v>0.05</v>
      </c>
      <c r="F12" s="4">
        <v>0.05</v>
      </c>
      <c r="G12" s="4">
        <v>0.03</v>
      </c>
      <c r="H12" s="4">
        <v>0.03</v>
      </c>
      <c r="I12" s="4">
        <v>0.36</v>
      </c>
      <c r="J12" s="3"/>
    </row>
    <row r="13" spans="1:24" x14ac:dyDescent="0.25">
      <c r="A13" t="s">
        <v>12</v>
      </c>
      <c r="B13" s="3">
        <v>0.04</v>
      </c>
      <c r="C13" s="4">
        <v>0.03</v>
      </c>
      <c r="D13" s="4">
        <v>0.04</v>
      </c>
      <c r="E13" s="4">
        <v>0.02</v>
      </c>
      <c r="F13" s="4">
        <v>0.04</v>
      </c>
      <c r="G13" s="4">
        <v>0.04</v>
      </c>
      <c r="H13" s="4">
        <v>0.06</v>
      </c>
      <c r="I13" s="4">
        <v>0.06</v>
      </c>
      <c r="J13" s="3"/>
    </row>
    <row r="14" spans="1:24" x14ac:dyDescent="0.25">
      <c r="A14" t="s">
        <v>1</v>
      </c>
      <c r="B14" s="3">
        <f>SUM(B6:B13)</f>
        <v>1.02</v>
      </c>
      <c r="C14" s="3">
        <f t="shared" ref="C14:I14" si="0">SUM(C6:C13)</f>
        <v>1</v>
      </c>
      <c r="D14" s="3">
        <f t="shared" si="0"/>
        <v>1</v>
      </c>
      <c r="E14" s="3">
        <f t="shared" si="0"/>
        <v>0.98000000000000009</v>
      </c>
      <c r="F14" s="3">
        <f t="shared" si="0"/>
        <v>0.9900000000000001</v>
      </c>
      <c r="G14" s="3">
        <f t="shared" si="0"/>
        <v>0.99000000000000021</v>
      </c>
      <c r="H14" s="3">
        <f t="shared" si="0"/>
        <v>1</v>
      </c>
      <c r="I14" s="3">
        <f t="shared" si="0"/>
        <v>1.01</v>
      </c>
      <c r="P14" s="1"/>
    </row>
    <row r="16" spans="1:24" x14ac:dyDescent="0.25">
      <c r="C16" s="3"/>
    </row>
    <row r="18" spans="1:26" x14ac:dyDescent="0.25">
      <c r="A18" s="7" t="s">
        <v>19</v>
      </c>
    </row>
    <row r="19" spans="1:26" x14ac:dyDescent="0.25">
      <c r="B19" s="8" t="s">
        <v>0</v>
      </c>
      <c r="C19" s="8"/>
      <c r="D19" s="8"/>
      <c r="E19" s="8"/>
      <c r="F19" s="8"/>
      <c r="G19" s="8"/>
      <c r="H19" s="8"/>
    </row>
    <row r="20" spans="1:26" x14ac:dyDescent="0.25">
      <c r="A20" t="s">
        <v>20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</row>
    <row r="21" spans="1:26" x14ac:dyDescent="0.25">
      <c r="A21" t="s">
        <v>13</v>
      </c>
      <c r="B21" s="5">
        <f>C6*13817</f>
        <v>7323.01</v>
      </c>
      <c r="C21" s="5">
        <f>D6*10124</f>
        <v>202.48000000000002</v>
      </c>
      <c r="D21" s="5">
        <f>E6*3561</f>
        <v>356.1</v>
      </c>
      <c r="E21" s="5">
        <f>F6*1235</f>
        <v>12.35</v>
      </c>
      <c r="F21" s="5">
        <f>G6*179</f>
        <v>12.530000000000001</v>
      </c>
      <c r="G21" s="5">
        <f>H6*644</f>
        <v>57.96</v>
      </c>
      <c r="H21" s="5">
        <f>I6*863</f>
        <v>60.410000000000004</v>
      </c>
      <c r="I21" s="1"/>
    </row>
    <row r="22" spans="1:26" x14ac:dyDescent="0.25">
      <c r="A22" t="s">
        <v>14</v>
      </c>
      <c r="B22" s="5">
        <f>C7*13817</f>
        <v>1381.7</v>
      </c>
      <c r="C22" s="5">
        <f>D7*10124</f>
        <v>7188.04</v>
      </c>
      <c r="D22" s="5">
        <f>E7*3561</f>
        <v>1068.3</v>
      </c>
      <c r="E22" s="5">
        <f>F7*1235</f>
        <v>271.7</v>
      </c>
      <c r="F22" s="5">
        <f>G7*179</f>
        <v>35.800000000000004</v>
      </c>
      <c r="G22" s="5">
        <f>H7*644</f>
        <v>51.52</v>
      </c>
      <c r="H22" s="5">
        <f>I7*863</f>
        <v>241.64000000000001</v>
      </c>
      <c r="I22" s="1"/>
    </row>
    <row r="23" spans="1:26" x14ac:dyDescent="0.25">
      <c r="A23" t="s">
        <v>4</v>
      </c>
      <c r="B23" s="5">
        <f>C8*13817</f>
        <v>967.19</v>
      </c>
      <c r="C23" s="5">
        <f>D8*10124</f>
        <v>809.92000000000007</v>
      </c>
      <c r="D23" s="5">
        <f>E8*3561</f>
        <v>1744.8899999999999</v>
      </c>
      <c r="E23" s="5">
        <f>F8*1235</f>
        <v>49.4</v>
      </c>
      <c r="F23" s="5">
        <f>G8*179</f>
        <v>12.530000000000001</v>
      </c>
      <c r="G23" s="5">
        <f>H8*644</f>
        <v>25.76</v>
      </c>
      <c r="H23" s="5">
        <f>I8*863</f>
        <v>120.82000000000001</v>
      </c>
      <c r="I23" s="1"/>
    </row>
    <row r="24" spans="1:26" x14ac:dyDescent="0.25">
      <c r="A24" t="s">
        <v>5</v>
      </c>
      <c r="B24" s="5">
        <f>C9*13817</f>
        <v>0</v>
      </c>
      <c r="C24" s="5">
        <f>D9*10124</f>
        <v>101.24000000000001</v>
      </c>
      <c r="D24" s="5">
        <f>E9*3561</f>
        <v>0</v>
      </c>
      <c r="E24" s="5">
        <f>F9*1235</f>
        <v>741</v>
      </c>
      <c r="F24" s="5">
        <f>G9*179</f>
        <v>0</v>
      </c>
      <c r="G24" s="5">
        <f>H9*644</f>
        <v>0</v>
      </c>
      <c r="H24" s="5">
        <f>I9*863</f>
        <v>17.260000000000002</v>
      </c>
      <c r="I24" s="1"/>
    </row>
    <row r="25" spans="1:26" x14ac:dyDescent="0.25">
      <c r="A25" t="s">
        <v>15</v>
      </c>
      <c r="B25" s="5">
        <f>C10*13817</f>
        <v>0</v>
      </c>
      <c r="C25" s="5">
        <f>D10*10124</f>
        <v>101.24000000000001</v>
      </c>
      <c r="D25" s="5">
        <f>E10*3561</f>
        <v>0</v>
      </c>
      <c r="E25" s="5">
        <f>F10*1235</f>
        <v>0</v>
      </c>
      <c r="F25" s="5">
        <f>G10*179</f>
        <v>93.08</v>
      </c>
      <c r="G25" s="5">
        <f>H10*644</f>
        <v>6.44</v>
      </c>
      <c r="H25" s="5">
        <f>I10*863</f>
        <v>8.6300000000000008</v>
      </c>
      <c r="I25" s="1"/>
    </row>
    <row r="26" spans="1:26" x14ac:dyDescent="0.25">
      <c r="A26" t="s">
        <v>11</v>
      </c>
      <c r="B26" s="5">
        <f>C11*13817</f>
        <v>3454.25</v>
      </c>
      <c r="C26" s="5">
        <f>D11*10124</f>
        <v>303.71999999999997</v>
      </c>
      <c r="D26" s="5">
        <f>E11*3561</f>
        <v>71.22</v>
      </c>
      <c r="E26" s="5">
        <f>F11*1235</f>
        <v>37.049999999999997</v>
      </c>
      <c r="F26" s="5">
        <f>G11*179</f>
        <v>10.74</v>
      </c>
      <c r="G26" s="5">
        <f>H11*644</f>
        <v>444.35999999999996</v>
      </c>
      <c r="H26" s="5">
        <f>I11*863</f>
        <v>60.410000000000004</v>
      </c>
      <c r="I26" s="1"/>
    </row>
    <row r="27" spans="1:26" x14ac:dyDescent="0.25">
      <c r="A27" t="s">
        <v>8</v>
      </c>
      <c r="B27" s="5">
        <f>C12*13817</f>
        <v>276.34000000000003</v>
      </c>
      <c r="C27" s="5">
        <f>D12*10124</f>
        <v>1012.4000000000001</v>
      </c>
      <c r="D27" s="5">
        <f>E12*3561</f>
        <v>178.05</v>
      </c>
      <c r="E27" s="5">
        <f>F12*1235</f>
        <v>61.75</v>
      </c>
      <c r="F27" s="5">
        <f>G12*179</f>
        <v>5.37</v>
      </c>
      <c r="G27" s="5">
        <f>H12*644</f>
        <v>19.32</v>
      </c>
      <c r="H27" s="5">
        <f>I12*863</f>
        <v>310.68</v>
      </c>
      <c r="I27" s="1"/>
    </row>
    <row r="28" spans="1:26" x14ac:dyDescent="0.25">
      <c r="A28" t="s">
        <v>12</v>
      </c>
      <c r="B28" s="5">
        <f>C13*13817</f>
        <v>414.51</v>
      </c>
      <c r="C28" s="5">
        <f>D13*10124</f>
        <v>404.96000000000004</v>
      </c>
      <c r="D28" s="5">
        <f>E13*3561</f>
        <v>71.22</v>
      </c>
      <c r="E28" s="5">
        <f>F13*1235</f>
        <v>49.4</v>
      </c>
      <c r="F28" s="5">
        <f>G13*179</f>
        <v>7.16</v>
      </c>
      <c r="G28" s="5">
        <f>H13*644</f>
        <v>38.64</v>
      </c>
      <c r="H28" s="5">
        <f>I13*863</f>
        <v>51.78</v>
      </c>
      <c r="I28" s="1"/>
    </row>
    <row r="29" spans="1:26" x14ac:dyDescent="0.25">
      <c r="A29" t="s">
        <v>1</v>
      </c>
      <c r="B29" s="1">
        <f t="shared" ref="B29:H29" si="1">SUM(B21:B28)</f>
        <v>13817.000000000002</v>
      </c>
      <c r="C29" s="1">
        <f t="shared" si="1"/>
        <v>10124</v>
      </c>
      <c r="D29" s="1">
        <f t="shared" si="1"/>
        <v>3489.7799999999997</v>
      </c>
      <c r="E29" s="1">
        <f t="shared" si="1"/>
        <v>1222.6500000000001</v>
      </c>
      <c r="F29" s="1">
        <f t="shared" si="1"/>
        <v>177.21</v>
      </c>
      <c r="G29" s="1">
        <f t="shared" si="1"/>
        <v>644</v>
      </c>
      <c r="H29" s="1">
        <f t="shared" si="1"/>
        <v>871.63</v>
      </c>
      <c r="I29" s="1"/>
    </row>
    <row r="31" spans="1:26" x14ac:dyDescent="0.25">
      <c r="Z31">
        <v>0.78800000000000003</v>
      </c>
    </row>
    <row r="32" spans="1:26" x14ac:dyDescent="0.25">
      <c r="A32" s="7" t="s">
        <v>23</v>
      </c>
      <c r="Z32">
        <v>6.9000000000000006E-2</v>
      </c>
    </row>
    <row r="33" spans="1:26" x14ac:dyDescent="0.25">
      <c r="B33" s="8" t="s">
        <v>9</v>
      </c>
      <c r="C33" s="8"/>
      <c r="D33" s="8"/>
      <c r="E33" s="8"/>
      <c r="F33" s="8"/>
      <c r="G33" s="8"/>
      <c r="H33" s="8"/>
      <c r="I33" s="8"/>
      <c r="Z33">
        <v>1.6E-2</v>
      </c>
    </row>
    <row r="34" spans="1:26" x14ac:dyDescent="0.25">
      <c r="A34" t="s">
        <v>22</v>
      </c>
      <c r="B34" t="s">
        <v>2</v>
      </c>
      <c r="C34" t="s">
        <v>3</v>
      </c>
      <c r="D34" t="s">
        <v>4</v>
      </c>
      <c r="E34" t="s">
        <v>5</v>
      </c>
      <c r="F34" t="s">
        <v>10</v>
      </c>
      <c r="G34" t="s">
        <v>11</v>
      </c>
      <c r="H34" t="s">
        <v>8</v>
      </c>
      <c r="I34" t="s">
        <v>12</v>
      </c>
      <c r="J34" s="1"/>
      <c r="Z34">
        <v>8.0000000000000002E-3</v>
      </c>
    </row>
    <row r="35" spans="1:26" x14ac:dyDescent="0.25">
      <c r="A35" t="s">
        <v>2</v>
      </c>
      <c r="B35" s="1">
        <v>7323.01</v>
      </c>
      <c r="C35" s="1">
        <v>1381.7</v>
      </c>
      <c r="D35" s="1">
        <v>967.19</v>
      </c>
      <c r="E35" s="1">
        <v>0</v>
      </c>
      <c r="F35" s="1">
        <v>0</v>
      </c>
      <c r="G35" s="1">
        <v>3454.25</v>
      </c>
      <c r="H35" s="1">
        <v>276.34000000000003</v>
      </c>
      <c r="I35" s="1">
        <v>414.51</v>
      </c>
      <c r="J35" s="1"/>
      <c r="Z35">
        <v>2E-3</v>
      </c>
    </row>
    <row r="36" spans="1:26" x14ac:dyDescent="0.25">
      <c r="A36" t="s">
        <v>3</v>
      </c>
      <c r="B36" s="1">
        <v>202.48000000000002</v>
      </c>
      <c r="C36" s="1">
        <v>7188.04</v>
      </c>
      <c r="D36" s="1">
        <v>809.92000000000007</v>
      </c>
      <c r="E36" s="1">
        <v>101.24000000000001</v>
      </c>
      <c r="F36" s="1">
        <v>101.24000000000001</v>
      </c>
      <c r="G36" s="1">
        <v>303.71999999999997</v>
      </c>
      <c r="H36" s="1">
        <v>1012.4000000000001</v>
      </c>
      <c r="I36" s="1">
        <v>404.96000000000004</v>
      </c>
      <c r="J36" s="1"/>
      <c r="Z36">
        <v>0.10100000000000001</v>
      </c>
    </row>
    <row r="37" spans="1:26" x14ac:dyDescent="0.25">
      <c r="A37" t="s">
        <v>4</v>
      </c>
      <c r="B37" s="1">
        <v>356.1</v>
      </c>
      <c r="C37" s="1">
        <v>1068.3</v>
      </c>
      <c r="D37" s="1">
        <v>1744.8899999999999</v>
      </c>
      <c r="E37" s="1">
        <v>0</v>
      </c>
      <c r="F37" s="1">
        <v>0</v>
      </c>
      <c r="G37" s="1">
        <v>71.22</v>
      </c>
      <c r="H37" s="1">
        <v>178.05</v>
      </c>
      <c r="I37" s="1">
        <v>71.22</v>
      </c>
      <c r="J37" s="1"/>
      <c r="Z37">
        <v>1.4E-2</v>
      </c>
    </row>
    <row r="38" spans="1:26" x14ac:dyDescent="0.25">
      <c r="A38" t="s">
        <v>5</v>
      </c>
      <c r="B38" s="1">
        <v>12.35</v>
      </c>
      <c r="C38" s="1">
        <v>271.7</v>
      </c>
      <c r="D38" s="1">
        <v>49.4</v>
      </c>
      <c r="E38" s="1">
        <v>741</v>
      </c>
      <c r="F38" s="1">
        <v>0</v>
      </c>
      <c r="G38" s="1">
        <v>37.049999999999997</v>
      </c>
      <c r="H38" s="1">
        <v>61.75</v>
      </c>
      <c r="I38" s="1">
        <v>49.4</v>
      </c>
      <c r="J38" s="1"/>
      <c r="Z38">
        <f>SUM(Z31:Z37)</f>
        <v>0.998</v>
      </c>
    </row>
    <row r="39" spans="1:26" x14ac:dyDescent="0.25">
      <c r="A39" t="s">
        <v>6</v>
      </c>
      <c r="B39" s="1">
        <v>12.530000000000001</v>
      </c>
      <c r="C39" s="1">
        <v>35.800000000000004</v>
      </c>
      <c r="D39" s="1">
        <v>12.530000000000001</v>
      </c>
      <c r="E39" s="1">
        <v>0</v>
      </c>
      <c r="F39" s="1">
        <v>93.08</v>
      </c>
      <c r="G39" s="1">
        <v>10.74</v>
      </c>
      <c r="H39" s="1">
        <v>5.37</v>
      </c>
      <c r="I39" s="1">
        <v>7.16</v>
      </c>
      <c r="J39" s="1"/>
    </row>
    <row r="40" spans="1:26" x14ac:dyDescent="0.25">
      <c r="A40" t="s">
        <v>7</v>
      </c>
      <c r="B40" s="1">
        <v>57.96</v>
      </c>
      <c r="C40" s="1">
        <v>51.52</v>
      </c>
      <c r="D40" s="1">
        <v>25.76</v>
      </c>
      <c r="E40" s="1">
        <v>0</v>
      </c>
      <c r="F40" s="1">
        <v>6.44</v>
      </c>
      <c r="G40" s="1">
        <v>444.35999999999996</v>
      </c>
      <c r="H40" s="1">
        <v>19.32</v>
      </c>
      <c r="I40" s="1">
        <v>38.64</v>
      </c>
      <c r="J40" s="1"/>
    </row>
    <row r="41" spans="1:26" x14ac:dyDescent="0.25">
      <c r="A41" t="s">
        <v>8</v>
      </c>
      <c r="B41" s="1">
        <v>60.410000000000004</v>
      </c>
      <c r="C41" s="1">
        <v>241.64000000000001</v>
      </c>
      <c r="D41" s="1">
        <v>120.82000000000001</v>
      </c>
      <c r="E41" s="1">
        <v>17.260000000000002</v>
      </c>
      <c r="F41" s="1">
        <v>8.6300000000000008</v>
      </c>
      <c r="G41" s="1">
        <v>60.410000000000004</v>
      </c>
      <c r="H41" s="1">
        <v>310.68</v>
      </c>
      <c r="I41" s="1">
        <v>51.78</v>
      </c>
      <c r="J41" s="1"/>
    </row>
    <row r="42" spans="1:26" x14ac:dyDescent="0.25">
      <c r="A42" t="s">
        <v>1</v>
      </c>
      <c r="B42" s="1">
        <f>SUM(B35:B41)</f>
        <v>8024.84</v>
      </c>
      <c r="C42" s="1">
        <f t="shared" ref="C42:I42" si="2">SUM(C35:C41)</f>
        <v>10238.699999999999</v>
      </c>
      <c r="D42" s="1">
        <f t="shared" si="2"/>
        <v>3730.5100000000007</v>
      </c>
      <c r="E42" s="1">
        <f t="shared" si="2"/>
        <v>859.5</v>
      </c>
      <c r="F42" s="1">
        <f t="shared" si="2"/>
        <v>209.39</v>
      </c>
      <c r="G42" s="1">
        <f t="shared" si="2"/>
        <v>4381.7499999999991</v>
      </c>
      <c r="H42" s="1">
        <f t="shared" si="2"/>
        <v>1863.91</v>
      </c>
      <c r="I42" s="1">
        <f t="shared" si="2"/>
        <v>1037.67</v>
      </c>
      <c r="J42" s="1"/>
    </row>
    <row r="46" spans="1:26" x14ac:dyDescent="0.25">
      <c r="A46" s="7" t="s">
        <v>24</v>
      </c>
      <c r="B46" s="1"/>
    </row>
    <row r="47" spans="1:26" x14ac:dyDescent="0.25">
      <c r="B47" s="8" t="s">
        <v>9</v>
      </c>
      <c r="C47" s="8"/>
      <c r="D47" s="8"/>
      <c r="E47" s="8"/>
      <c r="F47" s="8"/>
      <c r="G47" s="8"/>
      <c r="H47" s="8"/>
      <c r="I47" s="8"/>
    </row>
    <row r="48" spans="1:26" x14ac:dyDescent="0.25">
      <c r="A48" t="s">
        <v>22</v>
      </c>
      <c r="B48" t="s">
        <v>2</v>
      </c>
      <c r="C48" t="s">
        <v>3</v>
      </c>
      <c r="D48" t="s">
        <v>4</v>
      </c>
      <c r="E48" t="s">
        <v>5</v>
      </c>
      <c r="F48" t="s">
        <v>10</v>
      </c>
      <c r="G48" t="s">
        <v>11</v>
      </c>
      <c r="H48" t="s">
        <v>8</v>
      </c>
      <c r="I48" t="s">
        <v>12</v>
      </c>
      <c r="J48" s="1"/>
    </row>
    <row r="49" spans="1:10" x14ac:dyDescent="0.25">
      <c r="A49" t="s">
        <v>2</v>
      </c>
      <c r="B49" s="4">
        <f>B35/B$42</f>
        <v>0.91254280459174264</v>
      </c>
      <c r="C49" s="4">
        <f>C35/C$42</f>
        <v>0.13494877279342105</v>
      </c>
      <c r="D49" s="4">
        <f>D35/D$42</f>
        <v>0.25926481901938336</v>
      </c>
      <c r="E49" s="4">
        <f>E35/E$42</f>
        <v>0</v>
      </c>
      <c r="F49" s="4">
        <f>F35/F$42</f>
        <v>0</v>
      </c>
      <c r="G49" s="6">
        <f>G35/G$42</f>
        <v>0.78832658184515336</v>
      </c>
      <c r="H49" s="4">
        <f>H35/H$42</f>
        <v>0.14825823135237218</v>
      </c>
      <c r="I49" s="4">
        <f>I35/I$42</f>
        <v>0.39946225678683972</v>
      </c>
      <c r="J49" s="1"/>
    </row>
    <row r="50" spans="1:10" x14ac:dyDescent="0.25">
      <c r="A50" t="s">
        <v>3</v>
      </c>
      <c r="B50" s="4">
        <f>B36/B$42</f>
        <v>2.5231655709023484E-2</v>
      </c>
      <c r="C50" s="4">
        <f>C36/C$42</f>
        <v>0.70204615820367833</v>
      </c>
      <c r="D50" s="4">
        <f>D36/D$42</f>
        <v>0.21710704434514314</v>
      </c>
      <c r="E50" s="4">
        <f>E36/E$42</f>
        <v>0.11778941244909832</v>
      </c>
      <c r="F50" s="4">
        <f>F36/F$42</f>
        <v>0.48349968957447831</v>
      </c>
      <c r="G50" s="6">
        <f>G36/G$42</f>
        <v>6.9314771495407088E-2</v>
      </c>
      <c r="H50" s="4">
        <f>H36/H$42</f>
        <v>0.54315927271166531</v>
      </c>
      <c r="I50" s="4">
        <f>I36/I$42</f>
        <v>0.39025894552217949</v>
      </c>
      <c r="J50" s="1"/>
    </row>
    <row r="51" spans="1:10" x14ac:dyDescent="0.25">
      <c r="A51" t="s">
        <v>4</v>
      </c>
      <c r="B51" s="4">
        <f>B37/B$42</f>
        <v>4.4374716505251197E-2</v>
      </c>
      <c r="C51" s="4">
        <f>C37/C$42</f>
        <v>0.10433941809018724</v>
      </c>
      <c r="D51" s="4">
        <f>D37/D$42</f>
        <v>0.46773497457452184</v>
      </c>
      <c r="E51" s="4">
        <f>E37/E$42</f>
        <v>0</v>
      </c>
      <c r="F51" s="4">
        <f>F37/F$42</f>
        <v>0</v>
      </c>
      <c r="G51" s="6">
        <f>G37/G$42</f>
        <v>1.6253779882467054E-2</v>
      </c>
      <c r="H51" s="4">
        <f>H37/H$42</f>
        <v>9.5524998524606872E-2</v>
      </c>
      <c r="I51" s="4">
        <f>I37/I$42</f>
        <v>6.8634536991529091E-2</v>
      </c>
      <c r="J51" s="1"/>
    </row>
    <row r="52" spans="1:10" x14ac:dyDescent="0.25">
      <c r="A52" t="s">
        <v>5</v>
      </c>
      <c r="B52" s="4">
        <f>B38/B$42</f>
        <v>1.5389714935126432E-3</v>
      </c>
      <c r="C52" s="4">
        <f>C38/C$42</f>
        <v>2.6536572025745459E-2</v>
      </c>
      <c r="D52" s="4">
        <f>D38/D$42</f>
        <v>1.324215723855451E-2</v>
      </c>
      <c r="E52" s="4">
        <f>E38/E$42</f>
        <v>0.86212914485165792</v>
      </c>
      <c r="F52" s="4">
        <f>F38/F$42</f>
        <v>0</v>
      </c>
      <c r="G52" s="6">
        <f>G38/G$42</f>
        <v>8.4555257602556069E-3</v>
      </c>
      <c r="H52" s="4">
        <f>H38/H$42</f>
        <v>3.3129281993229287E-2</v>
      </c>
      <c r="I52" s="4">
        <f>I38/I$42</f>
        <v>4.7606657222431022E-2</v>
      </c>
      <c r="J52" s="1"/>
    </row>
    <row r="53" spans="1:10" x14ac:dyDescent="0.25">
      <c r="A53" t="s">
        <v>6</v>
      </c>
      <c r="B53" s="4">
        <f>B39/B$42</f>
        <v>1.5614018472642447E-3</v>
      </c>
      <c r="C53" s="4">
        <f>C39/C$42</f>
        <v>3.496537646380889E-3</v>
      </c>
      <c r="D53" s="4">
        <f>D39/D$42</f>
        <v>3.3587900850017825E-3</v>
      </c>
      <c r="E53" s="4">
        <f>E39/E$42</f>
        <v>0</v>
      </c>
      <c r="F53" s="4">
        <f>F39/F$42</f>
        <v>0.44452934715124887</v>
      </c>
      <c r="G53" s="6">
        <f>G39/G$42</f>
        <v>2.4510754835396823E-3</v>
      </c>
      <c r="H53" s="4">
        <f>H39/H$42</f>
        <v>2.881040393581235E-3</v>
      </c>
      <c r="I53" s="4">
        <f>I39/I$42</f>
        <v>6.9000742047086259E-3</v>
      </c>
      <c r="J53" s="1"/>
    </row>
    <row r="54" spans="1:10" x14ac:dyDescent="0.25">
      <c r="A54" t="s">
        <v>7</v>
      </c>
      <c r="B54" s="4">
        <f>B40/B$42</f>
        <v>7.2225739080156118E-3</v>
      </c>
      <c r="C54" s="4">
        <f>C40/C$42</f>
        <v>5.0318888140095915E-3</v>
      </c>
      <c r="D54" s="4">
        <f>D40/D$42</f>
        <v>6.9052220741936078E-3</v>
      </c>
      <c r="E54" s="4">
        <f>E40/E$42</f>
        <v>0</v>
      </c>
      <c r="F54" s="4">
        <f>F40/F$42</f>
        <v>3.0756005539901623E-2</v>
      </c>
      <c r="G54" s="6">
        <f>G40/G$42</f>
        <v>0.10141153648656361</v>
      </c>
      <c r="H54" s="4">
        <f>H40/H$42</f>
        <v>1.0365307337800644E-2</v>
      </c>
      <c r="I54" s="4">
        <f>I40/I$42</f>
        <v>3.7237271965075598E-2</v>
      </c>
      <c r="J54" s="1"/>
    </row>
    <row r="55" spans="1:10" x14ac:dyDescent="0.25">
      <c r="A55" t="s">
        <v>8</v>
      </c>
      <c r="B55" s="4">
        <f>B41/B$42</f>
        <v>7.5278759451901846E-3</v>
      </c>
      <c r="C55" s="4">
        <f>C41/C$42</f>
        <v>2.3600652426577596E-2</v>
      </c>
      <c r="D55" s="4">
        <f>D41/D$42</f>
        <v>3.2386992663201546E-2</v>
      </c>
      <c r="E55" s="4">
        <f>E41/E$42</f>
        <v>2.0081442699243748E-2</v>
      </c>
      <c r="F55" s="4">
        <f>F41/F$42</f>
        <v>4.1214957734371276E-2</v>
      </c>
      <c r="G55" s="6">
        <f>G41/G$42</f>
        <v>1.3786729046613799E-2</v>
      </c>
      <c r="H55" s="4">
        <f>H41/H$42</f>
        <v>0.16668186768674453</v>
      </c>
      <c r="I55" s="4">
        <f>I41/I$42</f>
        <v>4.9900257307236399E-2</v>
      </c>
      <c r="J55" s="1"/>
    </row>
    <row r="56" spans="1:10" x14ac:dyDescent="0.25">
      <c r="A56" t="s">
        <v>1</v>
      </c>
      <c r="B56" s="4">
        <f>SUM(B49:B55)</f>
        <v>1</v>
      </c>
      <c r="C56" s="4">
        <f t="shared" ref="C56:I56" si="3">SUM(C49:C55)</f>
        <v>1.0000000000000002</v>
      </c>
      <c r="D56" s="4">
        <f t="shared" si="3"/>
        <v>0.99999999999999978</v>
      </c>
      <c r="E56" s="4">
        <f t="shared" si="3"/>
        <v>1</v>
      </c>
      <c r="F56" s="4">
        <f t="shared" si="3"/>
        <v>1</v>
      </c>
      <c r="G56" s="4">
        <f t="shared" si="3"/>
        <v>1.0000000000000002</v>
      </c>
      <c r="H56" s="4">
        <f t="shared" si="3"/>
        <v>1</v>
      </c>
      <c r="I56" s="4">
        <f t="shared" si="3"/>
        <v>1</v>
      </c>
      <c r="J56" s="1"/>
    </row>
    <row r="60" spans="1:10" x14ac:dyDescent="0.25">
      <c r="A60" s="7" t="s">
        <v>25</v>
      </c>
    </row>
    <row r="61" spans="1:10" x14ac:dyDescent="0.25">
      <c r="B61" s="1" t="s">
        <v>9</v>
      </c>
    </row>
    <row r="62" spans="1:10" x14ac:dyDescent="0.25">
      <c r="A62" t="s">
        <v>22</v>
      </c>
      <c r="B62" t="s">
        <v>11</v>
      </c>
    </row>
    <row r="63" spans="1:10" x14ac:dyDescent="0.25">
      <c r="A63" t="s">
        <v>15</v>
      </c>
      <c r="B63" s="4">
        <v>2.4510754835396823E-3</v>
      </c>
    </row>
    <row r="64" spans="1:10" x14ac:dyDescent="0.25">
      <c r="A64" t="s">
        <v>5</v>
      </c>
      <c r="B64" s="4">
        <v>8.4555257602556069E-3</v>
      </c>
    </row>
    <row r="65" spans="1:2" x14ac:dyDescent="0.25">
      <c r="A65" t="s">
        <v>8</v>
      </c>
      <c r="B65" s="4">
        <v>1.3786729046613799E-2</v>
      </c>
    </row>
    <row r="66" spans="1:2" x14ac:dyDescent="0.25">
      <c r="A66" t="s">
        <v>4</v>
      </c>
      <c r="B66" s="4">
        <v>1.6253779882467054E-2</v>
      </c>
    </row>
    <row r="67" spans="1:2" x14ac:dyDescent="0.25">
      <c r="A67" t="s">
        <v>14</v>
      </c>
      <c r="B67" s="4">
        <v>6.9314771495407088E-2</v>
      </c>
    </row>
    <row r="68" spans="1:2" x14ac:dyDescent="0.25">
      <c r="A68" t="s">
        <v>7</v>
      </c>
      <c r="B68" s="4">
        <v>0.10141153648656361</v>
      </c>
    </row>
    <row r="69" spans="1:2" x14ac:dyDescent="0.25">
      <c r="A69" t="s">
        <v>13</v>
      </c>
      <c r="B69" s="4">
        <v>0.78832658184515336</v>
      </c>
    </row>
    <row r="70" spans="1:2" x14ac:dyDescent="0.25">
      <c r="A70" t="s">
        <v>1</v>
      </c>
      <c r="B70" s="6">
        <v>1.0000000000000002</v>
      </c>
    </row>
  </sheetData>
  <mergeCells count="4">
    <mergeCell ref="B19:H19"/>
    <mergeCell ref="B2:I2"/>
    <mergeCell ref="B33:I33"/>
    <mergeCell ref="B47:I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Raczkowski</dc:creator>
  <cp:lastModifiedBy>Adam Raczkowski</cp:lastModifiedBy>
  <dcterms:created xsi:type="dcterms:W3CDTF">2024-08-06T01:58:34Z</dcterms:created>
  <dcterms:modified xsi:type="dcterms:W3CDTF">2024-08-06T02:20:16Z</dcterms:modified>
</cp:coreProperties>
</file>