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0720" yWindow="700" windowWidth="25600" windowHeight="18380" tabRatio="500" activeTab="1"/>
  </bookViews>
  <sheets>
    <sheet name="NG" sheetId="1" r:id="rId1"/>
    <sheet name="Coal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  <c r="D3" i="2"/>
  <c r="D4" i="2"/>
  <c r="D5" i="2"/>
  <c r="D6" i="2"/>
  <c r="D7" i="2"/>
  <c r="D8" i="2"/>
  <c r="D9" i="2"/>
  <c r="D10" i="2"/>
  <c r="D11" i="2"/>
  <c r="D12" i="2"/>
  <c r="D13" i="2"/>
  <c r="D2" i="2"/>
  <c r="E13" i="2"/>
  <c r="E12" i="2"/>
  <c r="E11" i="2"/>
  <c r="E10" i="2"/>
  <c r="E9" i="2"/>
  <c r="E8" i="2"/>
  <c r="E7" i="2"/>
  <c r="E6" i="2"/>
  <c r="E5" i="2"/>
  <c r="E4" i="2"/>
  <c r="E3" i="2"/>
  <c r="E2" i="2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<sst xmlns="http://schemas.openxmlformats.org/spreadsheetml/2006/main" count="69" uniqueCount="33">
  <si>
    <t>W</t>
  </si>
  <si>
    <t>2013 (Calculated)</t>
  </si>
  <si>
    <t>2013 U.S. Avg</t>
  </si>
  <si>
    <t>2013 (Oregon)</t>
  </si>
  <si>
    <t>2007 (Oregon)</t>
  </si>
  <si>
    <t>2013 ($/MMBtu)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</si>
  <si>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</si>
  <si>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</si>
  <si>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</si>
  <si>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</si>
  <si>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</si>
  <si>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</si>
  <si>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</si>
  <si>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</si>
  <si>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</si>
  <si>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Nov</t>
  </si>
  <si>
    <t>Oct</t>
  </si>
  <si>
    <t>Dec</t>
  </si>
  <si>
    <t>--</t>
  </si>
  <si>
    <t>% change</t>
  </si>
  <si>
    <t>/MMBtu</t>
  </si>
  <si>
    <t>Low</t>
  </si>
  <si>
    <t>Med</t>
  </si>
  <si>
    <t>High</t>
  </si>
  <si>
    <t>Draft IRP Estimates Levelized</t>
  </si>
  <si>
    <t>Transportation</t>
  </si>
  <si>
    <t>/dekatherm</t>
  </si>
  <si>
    <t>NW Pipeline</t>
  </si>
  <si>
    <t>Gas Transmission Northwest</t>
  </si>
  <si>
    <t>$/MMBtu</t>
  </si>
  <si>
    <t>/Short Ton</t>
  </si>
  <si>
    <t>Btu/lb</t>
  </si>
  <si>
    <t>annual price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</si>
</sst>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44" fontId="0" fillId="0" borderId="0" xfId="1" applyFont="1" applyAlignment="1">
      <alignment horizontal="right"/>
    </xf>
    <xf numFmtId="44" fontId="0" fillId="0" borderId="0" xfId="1" applyFont="1"/>
    <xf numFmtId="44" fontId="0" fillId="0" borderId="0" xfId="1" quotePrefix="1" applyFont="1" applyAlignment="1">
      <alignment horizontal="right"/>
    </xf>
    <xf numFmtId="9" fontId="0" fillId="0" borderId="0" xfId="2" applyFont="1" applyAlignment="1">
      <alignment horizontal="right"/>
    </xf>
    <xf numFmtId="10" fontId="0" fillId="0" borderId="0" xfId="0" applyNumberFormat="1"/>
  </cellXfs>
  <cellStyles count="19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A15" sqref="A15:C18"/>
    </sheetView>
  </sheetViews>
  <sheetFormatPr baseColWidth="10" defaultRowHeight="15" x14ac:dyDescent="0"/>
  <sheetData>
    <row r="1" spans="1:6" s="2" customFormat="1" ht="45">
      <c r="B1" s="2" t="s">
        <v>4</v>
      </c>
      <c r="C1" s="2" t="s">
        <v>3</v>
      </c>
      <c r="D1" s="2" t="s">
        <v>2</v>
      </c>
      <c r="E1" s="2" t="s">
        <v>1</v>
      </c>
      <c r="F1" s="2" t="s">
        <v>5</v>
      </c>
    </row>
    <row r="2" spans="1:6">
      <c r="A2" t="s">
        <v>6</v>
      </c>
      <c r="B2">
        <v>6.4</v>
      </c>
      <c r="C2">
        <v>3.67</v>
      </c>
      <c r="D2">
        <v>4.5599999999999996</v>
      </c>
      <c r="E2" s="1">
        <f>D2/1.2</f>
        <v>3.8</v>
      </c>
      <c r="F2" s="1">
        <f>E2/1.02</f>
        <v>3.725490196078431</v>
      </c>
    </row>
    <row r="3" spans="1:6">
      <c r="A3" t="s">
        <v>7</v>
      </c>
      <c r="B3">
        <v>6.76</v>
      </c>
      <c r="C3" t="s">
        <v>0</v>
      </c>
      <c r="D3">
        <v>4.59</v>
      </c>
      <c r="E3" s="1">
        <f t="shared" ref="E3:E13" si="0">D3/1.2</f>
        <v>3.8250000000000002</v>
      </c>
      <c r="F3" s="1">
        <f t="shared" ref="F3:F13" si="1">E3/1.02</f>
        <v>3.75</v>
      </c>
    </row>
    <row r="4" spans="1:6">
      <c r="A4" t="s">
        <v>8</v>
      </c>
      <c r="B4">
        <v>6.37</v>
      </c>
      <c r="C4" t="s">
        <v>0</v>
      </c>
      <c r="D4">
        <v>4.5</v>
      </c>
      <c r="E4" s="1">
        <f t="shared" si="0"/>
        <v>3.75</v>
      </c>
      <c r="F4" s="1">
        <f t="shared" si="1"/>
        <v>3.6764705882352939</v>
      </c>
    </row>
    <row r="5" spans="1:6">
      <c r="A5" t="s">
        <v>9</v>
      </c>
      <c r="B5">
        <v>5.95</v>
      </c>
      <c r="C5">
        <v>4.28</v>
      </c>
      <c r="D5">
        <v>4.84</v>
      </c>
      <c r="E5" s="1">
        <f t="shared" si="0"/>
        <v>4.0333333333333332</v>
      </c>
      <c r="F5" s="1">
        <f t="shared" si="1"/>
        <v>3.9542483660130716</v>
      </c>
    </row>
    <row r="6" spans="1:6">
      <c r="A6" t="s">
        <v>10</v>
      </c>
      <c r="B6">
        <v>6.6</v>
      </c>
      <c r="C6" t="s">
        <v>0</v>
      </c>
      <c r="D6">
        <v>4.79</v>
      </c>
      <c r="E6" s="1">
        <f t="shared" si="0"/>
        <v>3.9916666666666667</v>
      </c>
      <c r="F6" s="1">
        <f t="shared" si="1"/>
        <v>3.9133986928104574</v>
      </c>
    </row>
    <row r="7" spans="1:6">
      <c r="A7" t="s">
        <v>11</v>
      </c>
      <c r="B7">
        <v>5.87</v>
      </c>
      <c r="C7" t="s">
        <v>0</v>
      </c>
      <c r="D7">
        <v>4.5599999999999996</v>
      </c>
      <c r="E7" s="1">
        <f t="shared" si="0"/>
        <v>3.8</v>
      </c>
      <c r="F7" s="1">
        <f t="shared" si="1"/>
        <v>3.725490196078431</v>
      </c>
    </row>
    <row r="8" spans="1:6">
      <c r="A8" t="s">
        <v>12</v>
      </c>
      <c r="B8">
        <v>5.81</v>
      </c>
      <c r="C8" t="s">
        <v>0</v>
      </c>
      <c r="D8">
        <v>4.34</v>
      </c>
      <c r="E8" s="1">
        <f t="shared" si="0"/>
        <v>3.6166666666666667</v>
      </c>
      <c r="F8" s="1">
        <f t="shared" si="1"/>
        <v>3.5457516339869279</v>
      </c>
    </row>
    <row r="9" spans="1:6">
      <c r="A9" t="s">
        <v>13</v>
      </c>
      <c r="B9">
        <v>5.41</v>
      </c>
      <c r="C9" t="s">
        <v>0</v>
      </c>
      <c r="D9">
        <v>4.03</v>
      </c>
      <c r="E9" s="1">
        <f t="shared" si="0"/>
        <v>3.3583333333333338</v>
      </c>
      <c r="F9" s="1">
        <f t="shared" si="1"/>
        <v>3.2924836601307192</v>
      </c>
    </row>
    <row r="10" spans="1:6">
      <c r="A10" t="s">
        <v>14</v>
      </c>
      <c r="B10">
        <v>5.42</v>
      </c>
      <c r="C10" t="s">
        <v>0</v>
      </c>
      <c r="D10">
        <v>4.1900000000000004</v>
      </c>
      <c r="E10" s="1">
        <f t="shared" si="0"/>
        <v>3.4916666666666671</v>
      </c>
      <c r="F10" s="1">
        <f t="shared" si="1"/>
        <v>3.4232026143790852</v>
      </c>
    </row>
    <row r="11" spans="1:6">
      <c r="A11" t="s">
        <v>16</v>
      </c>
      <c r="B11">
        <v>5.96</v>
      </c>
      <c r="C11" t="s">
        <v>0</v>
      </c>
      <c r="D11">
        <v>4.26</v>
      </c>
      <c r="E11" s="1">
        <f t="shared" si="0"/>
        <v>3.55</v>
      </c>
      <c r="F11" s="1">
        <f t="shared" si="1"/>
        <v>3.4803921568627447</v>
      </c>
    </row>
    <row r="12" spans="1:6">
      <c r="A12" t="s">
        <v>15</v>
      </c>
      <c r="B12">
        <v>6.41</v>
      </c>
      <c r="C12" t="s">
        <v>0</v>
      </c>
      <c r="D12">
        <v>4.3600000000000003</v>
      </c>
      <c r="E12" s="1">
        <f t="shared" si="0"/>
        <v>3.6333333333333337</v>
      </c>
      <c r="F12" s="1">
        <f t="shared" si="1"/>
        <v>3.5620915032679741</v>
      </c>
    </row>
    <row r="13" spans="1:6">
      <c r="A13" t="s">
        <v>17</v>
      </c>
      <c r="B13">
        <v>6.79</v>
      </c>
      <c r="C13" t="s">
        <v>0</v>
      </c>
      <c r="D13">
        <v>5.1100000000000003</v>
      </c>
      <c r="E13" s="1">
        <f t="shared" si="0"/>
        <v>4.2583333333333337</v>
      </c>
      <c r="F13" s="1">
        <f t="shared" si="1"/>
        <v>4.1748366013071898</v>
      </c>
    </row>
    <row r="15" spans="1:6">
      <c r="A15" t="s">
        <v>24</v>
      </c>
    </row>
    <row r="16" spans="1:6">
      <c r="A16" t="s">
        <v>21</v>
      </c>
      <c r="B16">
        <v>3.65</v>
      </c>
      <c r="C16" t="s">
        <v>20</v>
      </c>
    </row>
    <row r="17" spans="1:3">
      <c r="A17" t="s">
        <v>22</v>
      </c>
      <c r="B17">
        <v>4.76</v>
      </c>
      <c r="C17" t="s">
        <v>20</v>
      </c>
    </row>
    <row r="18" spans="1:3">
      <c r="A18" t="s">
        <v>23</v>
      </c>
      <c r="B18">
        <v>5.65</v>
      </c>
      <c r="C18" t="s">
        <v>20</v>
      </c>
    </row>
    <row r="20" spans="1:3">
      <c r="A20" t="s">
        <v>25</v>
      </c>
    </row>
    <row r="21" spans="1:3">
      <c r="A21">
        <v>0.41</v>
      </c>
      <c r="B21" t="s">
        <v>26</v>
      </c>
      <c r="C21" t="s">
        <v>27</v>
      </c>
    </row>
    <row r="22" spans="1:3">
      <c r="A22">
        <v>0.47</v>
      </c>
      <c r="B22" t="s">
        <v>26</v>
      </c>
      <c r="C22" t="s">
        <v>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C23" sqref="C23"/>
    </sheetView>
  </sheetViews>
  <sheetFormatPr baseColWidth="10" defaultRowHeight="15" x14ac:dyDescent="0"/>
  <sheetData>
    <row r="1" spans="1:5">
      <c r="A1" t="s">
        <v>29</v>
      </c>
      <c r="B1">
        <v>2013</v>
      </c>
      <c r="C1">
        <v>2012</v>
      </c>
      <c r="D1" t="s">
        <v>19</v>
      </c>
      <c r="E1">
        <v>2013</v>
      </c>
    </row>
    <row r="2" spans="1:5">
      <c r="A2" t="s">
        <v>6</v>
      </c>
      <c r="B2" s="3">
        <v>1.91</v>
      </c>
      <c r="C2" s="3">
        <v>1.88</v>
      </c>
      <c r="D2" s="6">
        <f>(B2-C2)/C2</f>
        <v>1.5957446808510654E-2</v>
      </c>
      <c r="E2" s="4">
        <f>IF(B2&lt;&gt;"--",B2,AVERAGE(B1,B3))</f>
        <v>1.91</v>
      </c>
    </row>
    <row r="3" spans="1:5">
      <c r="A3" t="s">
        <v>7</v>
      </c>
      <c r="B3" s="3">
        <v>1.91</v>
      </c>
      <c r="C3" s="3">
        <v>1.88</v>
      </c>
      <c r="D3" s="6">
        <f t="shared" ref="D3:D13" si="0">(B3-C3)/C3</f>
        <v>1.5957446808510654E-2</v>
      </c>
      <c r="E3" s="4">
        <f>IF(B3&lt;&gt;"--",B3,AVERAGE(B2,B4))</f>
        <v>1.91</v>
      </c>
    </row>
    <row r="4" spans="1:5">
      <c r="A4" t="s">
        <v>8</v>
      </c>
      <c r="B4" s="3">
        <v>1.9</v>
      </c>
      <c r="C4" s="3">
        <v>1.93</v>
      </c>
      <c r="D4" s="6">
        <f t="shared" si="0"/>
        <v>-1.5544041450777216E-2</v>
      </c>
      <c r="E4" s="4">
        <f>IF(B4&lt;&gt;"--",B4,AVERAGE(B3,B5))</f>
        <v>1.9</v>
      </c>
    </row>
    <row r="5" spans="1:5">
      <c r="A5" t="s">
        <v>9</v>
      </c>
      <c r="B5" s="3">
        <v>2.0699999999999998</v>
      </c>
      <c r="C5" s="5" t="s">
        <v>18</v>
      </c>
      <c r="D5" s="6" t="e">
        <f t="shared" si="0"/>
        <v>#VALUE!</v>
      </c>
      <c r="E5" s="4">
        <f>IF(B5&lt;&gt;"--",B5,AVERAGE(B4,B6))</f>
        <v>2.0699999999999998</v>
      </c>
    </row>
    <row r="6" spans="1:5">
      <c r="A6" t="s">
        <v>10</v>
      </c>
      <c r="B6" s="5" t="s">
        <v>18</v>
      </c>
      <c r="C6" s="5" t="s">
        <v>18</v>
      </c>
      <c r="D6" s="6" t="e">
        <f t="shared" si="0"/>
        <v>#VALUE!</v>
      </c>
      <c r="E6" s="4">
        <f>IF(B6&lt;&gt;"--",B6,AVERAGE(B5,B7))</f>
        <v>2.17</v>
      </c>
    </row>
    <row r="7" spans="1:5">
      <c r="A7" t="s">
        <v>11</v>
      </c>
      <c r="B7" s="3">
        <v>2.27</v>
      </c>
      <c r="C7" s="5" t="s">
        <v>18</v>
      </c>
      <c r="D7" s="6" t="e">
        <f t="shared" si="0"/>
        <v>#VALUE!</v>
      </c>
      <c r="E7" s="4">
        <f>IF(B7&lt;&gt;"--",B7,AVERAGE(B6,B8))</f>
        <v>2.27</v>
      </c>
    </row>
    <row r="8" spans="1:5">
      <c r="A8" t="s">
        <v>12</v>
      </c>
      <c r="B8" s="3">
        <v>2.2799999999999998</v>
      </c>
      <c r="C8" s="5" t="s">
        <v>18</v>
      </c>
      <c r="D8" s="6" t="e">
        <f t="shared" si="0"/>
        <v>#VALUE!</v>
      </c>
      <c r="E8" s="4">
        <f>IF(B8&lt;&gt;"--",B8,AVERAGE(B7,B9))</f>
        <v>2.2799999999999998</v>
      </c>
    </row>
    <row r="9" spans="1:5">
      <c r="A9" t="s">
        <v>13</v>
      </c>
      <c r="B9" s="3">
        <v>1.97</v>
      </c>
      <c r="C9" s="3">
        <v>1.88</v>
      </c>
      <c r="D9" s="6">
        <f t="shared" si="0"/>
        <v>4.7872340425531963E-2</v>
      </c>
      <c r="E9" s="4">
        <f>IF(B9&lt;&gt;"--",B9,AVERAGE(B8,B10))</f>
        <v>1.97</v>
      </c>
    </row>
    <row r="10" spans="1:5">
      <c r="A10" t="s">
        <v>14</v>
      </c>
      <c r="B10" s="3">
        <v>1.97</v>
      </c>
      <c r="C10" s="3">
        <v>1.9</v>
      </c>
      <c r="D10" s="6">
        <f t="shared" si="0"/>
        <v>3.6842105263157926E-2</v>
      </c>
      <c r="E10" s="4">
        <f>IF(B10&lt;&gt;"--",B10,AVERAGE(B9,B11))</f>
        <v>1.97</v>
      </c>
    </row>
    <row r="11" spans="1:5">
      <c r="A11" t="s">
        <v>16</v>
      </c>
      <c r="B11" s="3">
        <v>2.02</v>
      </c>
      <c r="C11" s="3">
        <v>1.91</v>
      </c>
      <c r="D11" s="6">
        <f t="shared" si="0"/>
        <v>5.7591623036649268E-2</v>
      </c>
      <c r="E11" s="4">
        <f>IF(B11&lt;&gt;"--",B11,AVERAGE(B10,B12))</f>
        <v>2.02</v>
      </c>
    </row>
    <row r="12" spans="1:5">
      <c r="A12" t="s">
        <v>15</v>
      </c>
      <c r="B12" s="5" t="s">
        <v>18</v>
      </c>
      <c r="C12" s="5" t="s">
        <v>18</v>
      </c>
      <c r="D12" s="6" t="e">
        <f t="shared" si="0"/>
        <v>#VALUE!</v>
      </c>
      <c r="E12" s="4">
        <f>IF(B12&lt;&gt;"--",B12,AVERAGE(B11,B13))</f>
        <v>1.9649999999999999</v>
      </c>
    </row>
    <row r="13" spans="1:5">
      <c r="A13" t="s">
        <v>17</v>
      </c>
      <c r="B13" s="3">
        <v>1.91</v>
      </c>
      <c r="C13" s="3">
        <v>1.89</v>
      </c>
      <c r="D13" s="6">
        <f t="shared" si="0"/>
        <v>1.0582010582010592E-2</v>
      </c>
      <c r="E13" s="4">
        <f>IF(B13&lt;&gt;"--",B13,AVERAGE(B12,B14))</f>
        <v>1.91</v>
      </c>
    </row>
    <row r="15" spans="1:5">
      <c r="A15" t="s">
        <v>24</v>
      </c>
    </row>
    <row r="16" spans="1:5">
      <c r="A16" t="s">
        <v>21</v>
      </c>
      <c r="B16">
        <v>40.869999999999997</v>
      </c>
      <c r="C16" t="s">
        <v>30</v>
      </c>
    </row>
    <row r="17" spans="1:3">
      <c r="A17" t="s">
        <v>22</v>
      </c>
      <c r="B17">
        <v>49.35</v>
      </c>
      <c r="C17" t="s">
        <v>30</v>
      </c>
    </row>
    <row r="18" spans="1:3">
      <c r="A18" t="s">
        <v>23</v>
      </c>
      <c r="B18">
        <v>66.87</v>
      </c>
      <c r="C18" t="s">
        <v>30</v>
      </c>
    </row>
    <row r="20" spans="1:3">
      <c r="B20">
        <v>8400</v>
      </c>
      <c r="C20" t="s">
        <v>31</v>
      </c>
    </row>
    <row r="22" spans="1:3">
      <c r="B22" s="7">
        <v>1.4E-2</v>
      </c>
      <c r="C22" t="s">
        <v>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NG</vt:lpstr>
      <vt:lpstr>Coal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Kaipo Lucas</dc:creator>
  <cp:lastModifiedBy>Kaipo Lucas</cp:lastModifiedBy>
  <dcterms:created xsi:type="dcterms:W3CDTF">2014-03-08T21:14:34Z</dcterms:created>
  <dcterms:modified xsi:type="dcterms:W3CDTF">2014-03-08T22:10:38Z</dcterms:modified>
</cp:coreProperties>
</file>