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N:\groups\M &amp; E\IES-BIM integration\Test Project\"/>
    </mc:Choice>
  </mc:AlternateContent>
  <bookViews>
    <workbookView xWindow="30690" yWindow="825" windowWidth="17115" windowHeight="11295" tabRatio="783" activeTab="1"/>
  </bookViews>
  <sheets>
    <sheet name="Cover" sheetId="2" r:id="rId1"/>
    <sheet name="Cooling Results" sheetId="30" r:id="rId2"/>
    <sheet name="Heating Results" sheetId="32" r:id="rId3"/>
    <sheet name="RAW IES Results" sheetId="31" r:id="rId4"/>
    <sheet name="IES + Revit Name Check" sheetId="33" r:id="rId5"/>
    <sheet name="Revit Data" sheetId="34" r:id="rId6"/>
  </sheets>
  <definedNames>
    <definedName name="_xlnm._FilterDatabase" localSheetId="1" hidden="1">'Cooling Results'!$A$20:$AO$72</definedName>
    <definedName name="_xlnm._FilterDatabase" localSheetId="2" hidden="1">'Heating Results'!$A$19:$AI$71</definedName>
    <definedName name="_Toc33870695" localSheetId="0">Cover!$I$2</definedName>
    <definedName name="_xlnm.Print_Area" localSheetId="1">'Cooling Results'!$A$1:$AO$72</definedName>
    <definedName name="_xlnm.Print_Area" localSheetId="0">Cover!$A$1:$P$42</definedName>
    <definedName name="_xlnm.Print_Area" localSheetId="2">'Heating Results'!$A$1:$AI$71</definedName>
  </definedNames>
  <calcPr calcId="152511"/>
</workbook>
</file>

<file path=xl/calcChain.xml><?xml version="1.0" encoding="utf-8"?>
<calcChain xmlns="http://schemas.openxmlformats.org/spreadsheetml/2006/main">
  <c r="G5" i="34" l="1"/>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39" i="34"/>
  <c r="G40" i="34"/>
  <c r="G41" i="34"/>
  <c r="G42" i="34"/>
  <c r="G43" i="34"/>
  <c r="G44" i="34"/>
  <c r="G45" i="34"/>
  <c r="G46" i="34"/>
  <c r="G47" i="34"/>
  <c r="G48" i="34"/>
  <c r="G49" i="34"/>
  <c r="G50" i="34"/>
  <c r="G51" i="34"/>
  <c r="G52" i="34"/>
  <c r="G53" i="34"/>
  <c r="G54" i="34"/>
  <c r="G55" i="34"/>
  <c r="G56" i="34"/>
  <c r="G57" i="34"/>
  <c r="G58" i="34"/>
  <c r="G59" i="34"/>
  <c r="G60" i="34"/>
  <c r="G61" i="34"/>
  <c r="G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4" i="34"/>
  <c r="F3" i="33"/>
  <c r="F4" i="33"/>
  <c r="F5" i="33"/>
  <c r="F6" i="33"/>
  <c r="F7" i="33"/>
  <c r="F8" i="33"/>
  <c r="F9" i="33"/>
  <c r="F10" i="33"/>
  <c r="F11" i="33"/>
  <c r="F12" i="33"/>
  <c r="F13" i="33"/>
  <c r="F14" i="33"/>
  <c r="F15" i="33"/>
  <c r="F16" i="33"/>
  <c r="F17" i="33"/>
  <c r="F18" i="33"/>
  <c r="F19" i="33"/>
  <c r="F20" i="33"/>
  <c r="F21" i="33"/>
  <c r="F22" i="33"/>
  <c r="F23" i="33"/>
  <c r="F24" i="33"/>
  <c r="F25" i="33"/>
  <c r="F26" i="33"/>
  <c r="F27" i="33"/>
  <c r="F28" i="33"/>
  <c r="F29" i="33"/>
  <c r="F30" i="33"/>
  <c r="F31" i="33"/>
  <c r="F32" i="33"/>
  <c r="F33" i="33"/>
  <c r="F34" i="33"/>
  <c r="F35" i="33"/>
  <c r="F36" i="33"/>
  <c r="F37" i="33"/>
  <c r="F38" i="33"/>
  <c r="F39" i="33"/>
  <c r="F40" i="33"/>
  <c r="F41" i="33"/>
  <c r="F42" i="33"/>
  <c r="F43" i="33"/>
  <c r="F44" i="33"/>
  <c r="F45" i="33"/>
  <c r="F46" i="33"/>
  <c r="F47" i="33"/>
  <c r="F48" i="33"/>
  <c r="F49" i="33"/>
  <c r="F50" i="33"/>
  <c r="F51" i="33"/>
  <c r="F52" i="33"/>
  <c r="F53" i="33"/>
  <c r="F54" i="33"/>
  <c r="F55" i="33"/>
  <c r="F56" i="33"/>
  <c r="F57" i="33"/>
  <c r="F58" i="33"/>
  <c r="F59" i="33"/>
  <c r="F2" i="33"/>
  <c r="E3" i="33"/>
  <c r="E4" i="33"/>
  <c r="E5" i="33"/>
  <c r="E6" i="33"/>
  <c r="E7" i="33"/>
  <c r="E8" i="33"/>
  <c r="E9" i="33"/>
  <c r="E10" i="33"/>
  <c r="E11" i="33"/>
  <c r="E12" i="33"/>
  <c r="E13" i="33"/>
  <c r="E14" i="33"/>
  <c r="E15" i="33"/>
  <c r="E16" i="33"/>
  <c r="E17" i="33"/>
  <c r="E18" i="33"/>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E45" i="33"/>
  <c r="E46" i="33"/>
  <c r="E47" i="33"/>
  <c r="E48" i="33"/>
  <c r="E49" i="33"/>
  <c r="E50" i="33"/>
  <c r="E51" i="33"/>
  <c r="E52" i="33"/>
  <c r="E53" i="33"/>
  <c r="E54" i="33"/>
  <c r="E55" i="33"/>
  <c r="E56" i="33"/>
  <c r="E57" i="33"/>
  <c r="E58" i="33"/>
  <c r="E59" i="33"/>
  <c r="E2" i="33"/>
  <c r="D3" i="33"/>
  <c r="D4" i="33"/>
  <c r="D5" i="33"/>
  <c r="D6" i="33"/>
  <c r="D7" i="33"/>
  <c r="D8" i="33"/>
  <c r="D9" i="33"/>
  <c r="D10" i="33"/>
  <c r="D11" i="33"/>
  <c r="D12" i="33"/>
  <c r="D13" i="33"/>
  <c r="D14" i="33"/>
  <c r="D15" i="33"/>
  <c r="D16" i="33"/>
  <c r="D17" i="33"/>
  <c r="D18" i="33"/>
  <c r="D19" i="33"/>
  <c r="D20"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2" i="33"/>
  <c r="I22" i="30" l="1"/>
  <c r="I23" i="30"/>
  <c r="I24" i="30"/>
  <c r="I25" i="30"/>
  <c r="I26" i="30"/>
  <c r="I27" i="30"/>
  <c r="I28"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62" i="30"/>
  <c r="I63" i="30"/>
  <c r="I64" i="30"/>
  <c r="I65" i="30"/>
  <c r="I66" i="30"/>
  <c r="I67" i="30"/>
  <c r="I68" i="30"/>
  <c r="I69" i="30"/>
  <c r="I70" i="30"/>
  <c r="I71" i="30"/>
  <c r="I72" i="30"/>
  <c r="I21" i="30"/>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46" i="32"/>
  <c r="H47" i="32"/>
  <c r="H48" i="32"/>
  <c r="H49" i="32"/>
  <c r="H50" i="32"/>
  <c r="H51" i="32"/>
  <c r="H52" i="32"/>
  <c r="H53" i="32"/>
  <c r="H54" i="32"/>
  <c r="H55" i="32"/>
  <c r="H56" i="32"/>
  <c r="H57" i="32"/>
  <c r="H58" i="32"/>
  <c r="H59" i="32"/>
  <c r="H60" i="32"/>
  <c r="H61" i="32"/>
  <c r="H62" i="32"/>
  <c r="H63" i="32"/>
  <c r="H64" i="32"/>
  <c r="H65" i="32"/>
  <c r="H66" i="32"/>
  <c r="H67" i="32"/>
  <c r="H68" i="32"/>
  <c r="H69" i="32"/>
  <c r="H70" i="32"/>
  <c r="H71" i="32"/>
  <c r="H20" i="32"/>
  <c r="K21" i="32" l="1"/>
  <c r="K22" i="32"/>
  <c r="K23" i="32"/>
  <c r="K24" i="32"/>
  <c r="K25" i="32"/>
  <c r="K26" i="32"/>
  <c r="K27" i="32"/>
  <c r="K28" i="32"/>
  <c r="K29" i="32"/>
  <c r="K30" i="32"/>
  <c r="K31" i="32"/>
  <c r="K32" i="32"/>
  <c r="K33" i="32"/>
  <c r="K34" i="32"/>
  <c r="K35" i="32"/>
  <c r="K36" i="32"/>
  <c r="K37" i="32"/>
  <c r="K38" i="32"/>
  <c r="K39" i="32"/>
  <c r="K40" i="32"/>
  <c r="K41" i="32"/>
  <c r="K42" i="32"/>
  <c r="K43" i="32"/>
  <c r="K44" i="32"/>
  <c r="K45" i="32"/>
  <c r="K46" i="32"/>
  <c r="K47" i="32"/>
  <c r="K48" i="32"/>
  <c r="K49" i="32"/>
  <c r="K50" i="32"/>
  <c r="K51" i="32"/>
  <c r="K52" i="32"/>
  <c r="K53" i="32"/>
  <c r="K54" i="32"/>
  <c r="K55" i="32"/>
  <c r="K56" i="32"/>
  <c r="K57" i="32"/>
  <c r="K58" i="32"/>
  <c r="K59" i="32"/>
  <c r="K60" i="32"/>
  <c r="K61" i="32"/>
  <c r="K62" i="32"/>
  <c r="K63" i="32"/>
  <c r="K64" i="32"/>
  <c r="K65" i="32"/>
  <c r="K66" i="32"/>
  <c r="K67" i="32"/>
  <c r="K68" i="32"/>
  <c r="K69" i="32"/>
  <c r="K70" i="32"/>
  <c r="K71" i="32"/>
  <c r="J21" i="32"/>
  <c r="J22" i="32"/>
  <c r="J23" i="32"/>
  <c r="J24" i="32"/>
  <c r="J25" i="32"/>
  <c r="J26" i="32"/>
  <c r="J27" i="32"/>
  <c r="J28" i="32"/>
  <c r="J29" i="32"/>
  <c r="J30" i="32"/>
  <c r="J31" i="32"/>
  <c r="J32" i="32"/>
  <c r="J33" i="32"/>
  <c r="J34" i="32"/>
  <c r="J35" i="32"/>
  <c r="J36" i="32"/>
  <c r="J37" i="32"/>
  <c r="J38" i="32"/>
  <c r="J39" i="32"/>
  <c r="J40" i="32"/>
  <c r="J41" i="32"/>
  <c r="J42" i="32"/>
  <c r="J43" i="32"/>
  <c r="J44" i="32"/>
  <c r="J45" i="32"/>
  <c r="J46" i="32"/>
  <c r="J47" i="32"/>
  <c r="J48" i="32"/>
  <c r="J49" i="32"/>
  <c r="J50" i="32"/>
  <c r="J51" i="32"/>
  <c r="J52" i="32"/>
  <c r="J53" i="32"/>
  <c r="J54" i="32"/>
  <c r="J55" i="32"/>
  <c r="J56" i="32"/>
  <c r="J57" i="32"/>
  <c r="J58" i="32"/>
  <c r="J59" i="32"/>
  <c r="J60" i="32"/>
  <c r="J61" i="32"/>
  <c r="J62" i="32"/>
  <c r="J63" i="32"/>
  <c r="J64" i="32"/>
  <c r="J65" i="32"/>
  <c r="J66" i="32"/>
  <c r="J67" i="32"/>
  <c r="J68" i="32"/>
  <c r="J69" i="32"/>
  <c r="J70" i="32"/>
  <c r="J71" i="32"/>
  <c r="I21" i="32"/>
  <c r="I22" i="32"/>
  <c r="I23" i="32"/>
  <c r="I24" i="32"/>
  <c r="I25" i="32"/>
  <c r="I26" i="32"/>
  <c r="I27" i="32"/>
  <c r="I28" i="32"/>
  <c r="I29" i="32"/>
  <c r="I30" i="32"/>
  <c r="I31" i="32"/>
  <c r="I32" i="32"/>
  <c r="I33" i="32"/>
  <c r="I34" i="32"/>
  <c r="I35" i="32"/>
  <c r="I36" i="32"/>
  <c r="I37" i="32"/>
  <c r="I38" i="32"/>
  <c r="I39" i="32"/>
  <c r="I40" i="32"/>
  <c r="I41" i="32"/>
  <c r="I42" i="32"/>
  <c r="I43" i="32"/>
  <c r="I44" i="32"/>
  <c r="I45" i="32"/>
  <c r="I46" i="32"/>
  <c r="I47" i="32"/>
  <c r="I48" i="32"/>
  <c r="I49" i="32"/>
  <c r="I50" i="32"/>
  <c r="I51" i="32"/>
  <c r="I52" i="32"/>
  <c r="I53" i="32"/>
  <c r="I54" i="32"/>
  <c r="I55" i="32"/>
  <c r="I56" i="32"/>
  <c r="I57" i="32"/>
  <c r="I58" i="32"/>
  <c r="I59" i="32"/>
  <c r="I60" i="32"/>
  <c r="I61" i="32"/>
  <c r="I62" i="32"/>
  <c r="I63" i="32"/>
  <c r="I64" i="32"/>
  <c r="I65" i="32"/>
  <c r="I66" i="32"/>
  <c r="I67" i="32"/>
  <c r="I68" i="32"/>
  <c r="I69" i="32"/>
  <c r="I70" i="32"/>
  <c r="I71" i="32"/>
  <c r="L20" i="32"/>
  <c r="K20" i="32"/>
  <c r="J20" i="32"/>
  <c r="K72" i="32" l="1"/>
  <c r="Z21" i="32"/>
  <c r="Z22" i="32"/>
  <c r="Z23" i="32"/>
  <c r="Z24" i="32"/>
  <c r="Z25" i="32"/>
  <c r="Z26" i="32"/>
  <c r="Z27" i="32"/>
  <c r="Z28" i="32"/>
  <c r="Z29" i="32"/>
  <c r="Z30" i="32"/>
  <c r="Z31" i="32"/>
  <c r="Z32" i="32"/>
  <c r="Z33" i="32"/>
  <c r="Z34" i="32"/>
  <c r="Z35" i="32"/>
  <c r="Z36" i="32"/>
  <c r="Z37" i="32"/>
  <c r="Z38" i="32"/>
  <c r="Z39" i="32"/>
  <c r="Z40" i="32"/>
  <c r="Z41" i="32"/>
  <c r="Z42" i="32"/>
  <c r="Z43" i="32"/>
  <c r="Z44" i="32"/>
  <c r="Z45" i="32"/>
  <c r="Z46" i="32"/>
  <c r="Z47" i="32"/>
  <c r="Z48" i="32"/>
  <c r="Z49" i="32"/>
  <c r="Z50" i="32"/>
  <c r="Z51" i="32"/>
  <c r="Z52" i="32"/>
  <c r="Z53" i="32"/>
  <c r="Z54" i="32"/>
  <c r="Z55" i="32"/>
  <c r="Z56" i="32"/>
  <c r="Z57" i="32"/>
  <c r="Z58" i="32"/>
  <c r="Z59" i="32"/>
  <c r="Z60" i="32"/>
  <c r="Z61" i="32"/>
  <c r="Z62" i="32"/>
  <c r="Z63" i="32"/>
  <c r="Z64" i="32"/>
  <c r="Z65" i="32"/>
  <c r="Z66" i="32"/>
  <c r="Z67" i="32"/>
  <c r="Z68" i="32"/>
  <c r="Z69" i="32"/>
  <c r="Z70" i="32"/>
  <c r="Z71" i="32"/>
  <c r="Z20" i="32"/>
  <c r="T21" i="32"/>
  <c r="T22" i="32"/>
  <c r="T23" i="32"/>
  <c r="T24" i="32"/>
  <c r="T25" i="32"/>
  <c r="T26" i="32"/>
  <c r="T27" i="32"/>
  <c r="T28" i="32"/>
  <c r="T29" i="32"/>
  <c r="T30" i="32"/>
  <c r="T31" i="32"/>
  <c r="T32" i="32"/>
  <c r="T33" i="32"/>
  <c r="T34" i="32"/>
  <c r="T35" i="32"/>
  <c r="T36" i="32"/>
  <c r="T37" i="32"/>
  <c r="T38" i="32"/>
  <c r="T39" i="32"/>
  <c r="T40" i="32"/>
  <c r="T41" i="32"/>
  <c r="T42" i="32"/>
  <c r="T43" i="32"/>
  <c r="T44" i="32"/>
  <c r="T45" i="32"/>
  <c r="T46" i="32"/>
  <c r="T47" i="32"/>
  <c r="T48" i="32"/>
  <c r="T49" i="32"/>
  <c r="T50" i="32"/>
  <c r="T51" i="32"/>
  <c r="T52" i="32"/>
  <c r="T53" i="32"/>
  <c r="T54" i="32"/>
  <c r="T55" i="32"/>
  <c r="T56" i="32"/>
  <c r="T57" i="32"/>
  <c r="T58" i="32"/>
  <c r="T59" i="32"/>
  <c r="T60" i="32"/>
  <c r="T61" i="32"/>
  <c r="T62" i="32"/>
  <c r="T63" i="32"/>
  <c r="T64" i="32"/>
  <c r="T65" i="32"/>
  <c r="T66" i="32"/>
  <c r="T67" i="32"/>
  <c r="T68" i="32"/>
  <c r="T69" i="32"/>
  <c r="T70" i="32"/>
  <c r="T71" i="32"/>
  <c r="L21" i="32"/>
  <c r="M21" i="32" s="1"/>
  <c r="L22" i="32"/>
  <c r="M22" i="32" s="1"/>
  <c r="L23" i="32"/>
  <c r="M23" i="32" s="1"/>
  <c r="L24" i="32"/>
  <c r="M24" i="32" s="1"/>
  <c r="L25" i="32"/>
  <c r="M25" i="32" s="1"/>
  <c r="L26" i="32"/>
  <c r="M26" i="32" s="1"/>
  <c r="L27" i="32"/>
  <c r="M27" i="32" s="1"/>
  <c r="L28" i="32"/>
  <c r="M28" i="32" s="1"/>
  <c r="L29" i="32"/>
  <c r="M29" i="32" s="1"/>
  <c r="L30" i="32"/>
  <c r="M30" i="32" s="1"/>
  <c r="L31" i="32"/>
  <c r="M31" i="32" s="1"/>
  <c r="L32" i="32"/>
  <c r="M32" i="32" s="1"/>
  <c r="L33" i="32"/>
  <c r="M33" i="32" s="1"/>
  <c r="L34" i="32"/>
  <c r="M34" i="32" s="1"/>
  <c r="L35" i="32"/>
  <c r="M35" i="32" s="1"/>
  <c r="L36" i="32"/>
  <c r="M36" i="32" s="1"/>
  <c r="L37" i="32"/>
  <c r="M37" i="32" s="1"/>
  <c r="L38" i="32"/>
  <c r="M38" i="32" s="1"/>
  <c r="L39" i="32"/>
  <c r="M39" i="32" s="1"/>
  <c r="L40" i="32"/>
  <c r="M40" i="32" s="1"/>
  <c r="L41" i="32"/>
  <c r="M41" i="32" s="1"/>
  <c r="L42" i="32"/>
  <c r="M42" i="32" s="1"/>
  <c r="L43" i="32"/>
  <c r="M43" i="32" s="1"/>
  <c r="L44" i="32"/>
  <c r="M44" i="32" s="1"/>
  <c r="L45" i="32"/>
  <c r="M45" i="32" s="1"/>
  <c r="L46" i="32"/>
  <c r="M46" i="32" s="1"/>
  <c r="L47" i="32"/>
  <c r="M47" i="32" s="1"/>
  <c r="L48" i="32"/>
  <c r="M48" i="32" s="1"/>
  <c r="L49" i="32"/>
  <c r="M49" i="32" s="1"/>
  <c r="L50" i="32"/>
  <c r="M50" i="32" s="1"/>
  <c r="L51" i="32"/>
  <c r="M51" i="32" s="1"/>
  <c r="L52" i="32"/>
  <c r="M52" i="32" s="1"/>
  <c r="L53" i="32"/>
  <c r="M53" i="32" s="1"/>
  <c r="L54" i="32"/>
  <c r="M54" i="32" s="1"/>
  <c r="L55" i="32"/>
  <c r="M55" i="32" s="1"/>
  <c r="L56" i="32"/>
  <c r="M56" i="32" s="1"/>
  <c r="L57" i="32"/>
  <c r="M57" i="32" s="1"/>
  <c r="L58" i="32"/>
  <c r="M58" i="32" s="1"/>
  <c r="L59" i="32"/>
  <c r="M59" i="32" s="1"/>
  <c r="L60" i="32"/>
  <c r="M60" i="32" s="1"/>
  <c r="L61" i="32"/>
  <c r="M61" i="32" s="1"/>
  <c r="L62" i="32"/>
  <c r="M62" i="32" s="1"/>
  <c r="V62" i="32" s="1"/>
  <c r="L63" i="32"/>
  <c r="M63" i="32" s="1"/>
  <c r="L64" i="32"/>
  <c r="M64" i="32" s="1"/>
  <c r="L65" i="32"/>
  <c r="M65" i="32" s="1"/>
  <c r="L66" i="32"/>
  <c r="M66" i="32" s="1"/>
  <c r="L67" i="32"/>
  <c r="M67" i="32" s="1"/>
  <c r="L68" i="32"/>
  <c r="M68" i="32" s="1"/>
  <c r="L69" i="32"/>
  <c r="M69" i="32" s="1"/>
  <c r="L70" i="32"/>
  <c r="M70" i="32" s="1"/>
  <c r="L71" i="32"/>
  <c r="M71" i="32" s="1"/>
  <c r="I20" i="32"/>
  <c r="B21" i="32"/>
  <c r="A21" i="32" s="1"/>
  <c r="B22" i="32"/>
  <c r="A22" i="32" s="1"/>
  <c r="B23" i="32"/>
  <c r="A23" i="32" s="1"/>
  <c r="B24" i="32"/>
  <c r="A24" i="32" s="1"/>
  <c r="B25" i="32"/>
  <c r="A25" i="32" s="1"/>
  <c r="B26" i="32"/>
  <c r="A26" i="32" s="1"/>
  <c r="B27" i="32"/>
  <c r="A27" i="32" s="1"/>
  <c r="B28" i="32"/>
  <c r="A28" i="32" s="1"/>
  <c r="B29" i="32"/>
  <c r="A29" i="32" s="1"/>
  <c r="B30" i="32"/>
  <c r="A30" i="32" s="1"/>
  <c r="B31" i="32"/>
  <c r="A31" i="32" s="1"/>
  <c r="B32" i="32"/>
  <c r="A32" i="32" s="1"/>
  <c r="B33" i="32"/>
  <c r="A33" i="32" s="1"/>
  <c r="B34" i="32"/>
  <c r="A34" i="32" s="1"/>
  <c r="B35" i="32"/>
  <c r="A35" i="32" s="1"/>
  <c r="B36" i="32"/>
  <c r="A36" i="32" s="1"/>
  <c r="B37" i="32"/>
  <c r="A37" i="32" s="1"/>
  <c r="B38" i="32"/>
  <c r="A38" i="32" s="1"/>
  <c r="B39" i="32"/>
  <c r="A39" i="32" s="1"/>
  <c r="B40" i="32"/>
  <c r="A40" i="32" s="1"/>
  <c r="B41" i="32"/>
  <c r="A41" i="32" s="1"/>
  <c r="B42" i="32"/>
  <c r="A42" i="32" s="1"/>
  <c r="B43" i="32"/>
  <c r="A43" i="32" s="1"/>
  <c r="B44" i="32"/>
  <c r="A44" i="32" s="1"/>
  <c r="B45" i="32"/>
  <c r="A45" i="32" s="1"/>
  <c r="B46" i="32"/>
  <c r="A46" i="32" s="1"/>
  <c r="B47" i="32"/>
  <c r="A47" i="32" s="1"/>
  <c r="B48" i="32"/>
  <c r="A48" i="32" s="1"/>
  <c r="B49" i="32"/>
  <c r="A49" i="32" s="1"/>
  <c r="B50" i="32"/>
  <c r="A50" i="32" s="1"/>
  <c r="B51" i="32"/>
  <c r="A51" i="32" s="1"/>
  <c r="B52" i="32"/>
  <c r="A52" i="32" s="1"/>
  <c r="B53" i="32"/>
  <c r="A53" i="32" s="1"/>
  <c r="B54" i="32"/>
  <c r="A54" i="32" s="1"/>
  <c r="B55" i="32"/>
  <c r="A55" i="32" s="1"/>
  <c r="B56" i="32"/>
  <c r="A56" i="32" s="1"/>
  <c r="B57" i="32"/>
  <c r="A57" i="32" s="1"/>
  <c r="B58" i="32"/>
  <c r="A58" i="32" s="1"/>
  <c r="B59" i="32"/>
  <c r="A59" i="32" s="1"/>
  <c r="B60" i="32"/>
  <c r="A60" i="32" s="1"/>
  <c r="B61" i="32"/>
  <c r="A61" i="32" s="1"/>
  <c r="B62" i="32"/>
  <c r="A62" i="32" s="1"/>
  <c r="B63" i="32"/>
  <c r="A63" i="32" s="1"/>
  <c r="B64" i="32"/>
  <c r="A64" i="32" s="1"/>
  <c r="B65" i="32"/>
  <c r="A65" i="32" s="1"/>
  <c r="B66" i="32"/>
  <c r="A66" i="32" s="1"/>
  <c r="B67" i="32"/>
  <c r="A67" i="32" s="1"/>
  <c r="B68" i="32"/>
  <c r="A68" i="32" s="1"/>
  <c r="B69" i="32"/>
  <c r="A69" i="32" s="1"/>
  <c r="B70" i="32"/>
  <c r="A70" i="32" s="1"/>
  <c r="B71" i="32"/>
  <c r="A71" i="32" s="1"/>
  <c r="B20" i="32"/>
  <c r="V50" i="32" l="1"/>
  <c r="X44" i="32"/>
  <c r="X67" i="32"/>
  <c r="V44" i="32"/>
  <c r="X64" i="32"/>
  <c r="X63" i="32"/>
  <c r="X59" i="32"/>
  <c r="X43" i="32"/>
  <c r="X50" i="32"/>
  <c r="X66" i="32"/>
  <c r="X34" i="32"/>
  <c r="V61" i="32"/>
  <c r="X45" i="32"/>
  <c r="V29" i="32"/>
  <c r="X52" i="32"/>
  <c r="V36" i="32"/>
  <c r="X28" i="32"/>
  <c r="V48" i="32"/>
  <c r="Y48" i="32" s="1"/>
  <c r="X48" i="32"/>
  <c r="X51" i="32"/>
  <c r="V58" i="32"/>
  <c r="X42" i="32"/>
  <c r="X26" i="32"/>
  <c r="V65" i="32"/>
  <c r="V57" i="32"/>
  <c r="X49" i="32"/>
  <c r="V41" i="32"/>
  <c r="V33" i="32"/>
  <c r="X25" i="32"/>
  <c r="X40" i="32"/>
  <c r="X32" i="32"/>
  <c r="V67" i="32"/>
  <c r="Y67" i="32" s="1"/>
  <c r="V64" i="32"/>
  <c r="W64" i="32" s="1"/>
  <c r="X71" i="32"/>
  <c r="V71" i="32"/>
  <c r="X47" i="32"/>
  <c r="V47" i="32"/>
  <c r="X70" i="32"/>
  <c r="V70" i="32"/>
  <c r="X46" i="32"/>
  <c r="V46" i="32"/>
  <c r="V22" i="32"/>
  <c r="X22" i="32"/>
  <c r="X62" i="32"/>
  <c r="X69" i="32"/>
  <c r="V69" i="32"/>
  <c r="X53" i="32"/>
  <c r="V53" i="32"/>
  <c r="X37" i="32"/>
  <c r="V37" i="32"/>
  <c r="X21" i="32"/>
  <c r="V21" i="32"/>
  <c r="V63" i="32"/>
  <c r="X39" i="32"/>
  <c r="V39" i="32"/>
  <c r="Y62" i="32"/>
  <c r="W62" i="32"/>
  <c r="V30" i="32"/>
  <c r="X30" i="32"/>
  <c r="X55" i="32"/>
  <c r="V55" i="32"/>
  <c r="X23" i="32"/>
  <c r="V23" i="32"/>
  <c r="X31" i="32"/>
  <c r="V31" i="32"/>
  <c r="X54" i="32"/>
  <c r="V54" i="32"/>
  <c r="X38" i="32"/>
  <c r="V38" i="32"/>
  <c r="X41" i="32"/>
  <c r="X56" i="32"/>
  <c r="V56" i="32"/>
  <c r="X24" i="32"/>
  <c r="V24" i="32"/>
  <c r="X27" i="32"/>
  <c r="V27" i="32"/>
  <c r="X58" i="32"/>
  <c r="Y64" i="32" l="1"/>
  <c r="V66" i="32"/>
  <c r="Y66" i="32" s="1"/>
  <c r="V40" i="32"/>
  <c r="Y40" i="32" s="1"/>
  <c r="X36" i="32"/>
  <c r="V49" i="32"/>
  <c r="Y49" i="32" s="1"/>
  <c r="V52" i="32"/>
  <c r="Y52" i="32" s="1"/>
  <c r="Y50" i="32"/>
  <c r="W50" i="32"/>
  <c r="X65" i="32"/>
  <c r="X61" i="32"/>
  <c r="V42" i="32"/>
  <c r="Y42" i="32" s="1"/>
  <c r="X29" i="32"/>
  <c r="W44" i="32"/>
  <c r="Y44" i="32"/>
  <c r="V68" i="32"/>
  <c r="Y68" i="32" s="1"/>
  <c r="X68" i="32"/>
  <c r="X35" i="32"/>
  <c r="V35" i="32"/>
  <c r="Y35" i="32" s="1"/>
  <c r="X60" i="32"/>
  <c r="V60" i="32"/>
  <c r="W60" i="32" s="1"/>
  <c r="V25" i="32"/>
  <c r="W25" i="32" s="1"/>
  <c r="X33" i="32"/>
  <c r="V43" i="32"/>
  <c r="W43" i="32" s="1"/>
  <c r="V28" i="32"/>
  <c r="W28" i="32" s="1"/>
  <c r="V34" i="32"/>
  <c r="V59" i="32"/>
  <c r="W59" i="32" s="1"/>
  <c r="V45" i="32"/>
  <c r="Y45" i="32" s="1"/>
  <c r="V51" i="32"/>
  <c r="Y51" i="32" s="1"/>
  <c r="V32" i="32"/>
  <c r="W32" i="32" s="1"/>
  <c r="W48" i="32"/>
  <c r="X57" i="32"/>
  <c r="V26" i="32"/>
  <c r="W67" i="32"/>
  <c r="Y27" i="32"/>
  <c r="W27" i="32"/>
  <c r="Y29" i="32"/>
  <c r="W29" i="32"/>
  <c r="Y69" i="32"/>
  <c r="W69" i="32"/>
  <c r="Y38" i="32"/>
  <c r="W38" i="32"/>
  <c r="W31" i="32"/>
  <c r="Y31" i="32"/>
  <c r="Y55" i="32"/>
  <c r="W55" i="32"/>
  <c r="Y71" i="32"/>
  <c r="W71" i="32"/>
  <c r="W39" i="32"/>
  <c r="Y39" i="32"/>
  <c r="Y54" i="32"/>
  <c r="W54" i="32"/>
  <c r="Y36" i="32"/>
  <c r="W36" i="32"/>
  <c r="Y53" i="32"/>
  <c r="W53" i="32"/>
  <c r="Y22" i="32"/>
  <c r="W22" i="32"/>
  <c r="Y58" i="32"/>
  <c r="W58" i="32"/>
  <c r="Y57" i="32"/>
  <c r="W57" i="32"/>
  <c r="Y30" i="32"/>
  <c r="W30" i="32"/>
  <c r="Y46" i="32"/>
  <c r="W46" i="32"/>
  <c r="Y24" i="32"/>
  <c r="W24" i="32"/>
  <c r="Y21" i="32"/>
  <c r="W21" i="32"/>
  <c r="Y61" i="32"/>
  <c r="W61" i="32"/>
  <c r="Y41" i="32"/>
  <c r="W41" i="32"/>
  <c r="Y63" i="32"/>
  <c r="W63" i="32"/>
  <c r="Y37" i="32"/>
  <c r="W37" i="32"/>
  <c r="Y56" i="32"/>
  <c r="W56" i="32"/>
  <c r="Y33" i="32"/>
  <c r="W33" i="32"/>
  <c r="Y65" i="32"/>
  <c r="W65" i="32"/>
  <c r="W23" i="32"/>
  <c r="Y23" i="32"/>
  <c r="Y70" i="32"/>
  <c r="W70" i="32"/>
  <c r="W47" i="32"/>
  <c r="Y47" i="32"/>
  <c r="AO22" i="30"/>
  <c r="AO23" i="30"/>
  <c r="AO24" i="30"/>
  <c r="AO25" i="30"/>
  <c r="AO26" i="30"/>
  <c r="AO27" i="30"/>
  <c r="AO28" i="30"/>
  <c r="AO29" i="30"/>
  <c r="AO30" i="30"/>
  <c r="AO31" i="30"/>
  <c r="AO32" i="30"/>
  <c r="AO33" i="30"/>
  <c r="AO34" i="30"/>
  <c r="AO35" i="30"/>
  <c r="AO36" i="30"/>
  <c r="AO37" i="30"/>
  <c r="AO38" i="30"/>
  <c r="AO39" i="30"/>
  <c r="AO40" i="30"/>
  <c r="AO41" i="30"/>
  <c r="AO42" i="30"/>
  <c r="AO43" i="30"/>
  <c r="AO44" i="30"/>
  <c r="AO45" i="30"/>
  <c r="AO46" i="30"/>
  <c r="AO47" i="30"/>
  <c r="AO48" i="30"/>
  <c r="AO49" i="30"/>
  <c r="AO50" i="30"/>
  <c r="AO51" i="30"/>
  <c r="AO52" i="30"/>
  <c r="AO53" i="30"/>
  <c r="AO54" i="30"/>
  <c r="AO55" i="30"/>
  <c r="AO56" i="30"/>
  <c r="AO57" i="30"/>
  <c r="AO58" i="30"/>
  <c r="AO59" i="30"/>
  <c r="AO60" i="30"/>
  <c r="AO61" i="30"/>
  <c r="AO62" i="30"/>
  <c r="AO63" i="30"/>
  <c r="AO64" i="30"/>
  <c r="AO65" i="30"/>
  <c r="AO66" i="30"/>
  <c r="AO67" i="30"/>
  <c r="AO68" i="30"/>
  <c r="AO69" i="30"/>
  <c r="AO70" i="30"/>
  <c r="AO71" i="30"/>
  <c r="AO72" i="30"/>
  <c r="AN22" i="30"/>
  <c r="AN23" i="30"/>
  <c r="AN24" i="30"/>
  <c r="AN25" i="30"/>
  <c r="AN26" i="30"/>
  <c r="AN27" i="30"/>
  <c r="AN28" i="30"/>
  <c r="AN29" i="30"/>
  <c r="AN30" i="30"/>
  <c r="AN31" i="30"/>
  <c r="AN32" i="30"/>
  <c r="AN33" i="30"/>
  <c r="AN34" i="30"/>
  <c r="AN35" i="30"/>
  <c r="AN36" i="30"/>
  <c r="AN37" i="30"/>
  <c r="AN38" i="30"/>
  <c r="AN39" i="30"/>
  <c r="AN40" i="30"/>
  <c r="AN41" i="30"/>
  <c r="AN42" i="30"/>
  <c r="AN43" i="30"/>
  <c r="AN44" i="30"/>
  <c r="AN45" i="30"/>
  <c r="AN46" i="30"/>
  <c r="AN47" i="30"/>
  <c r="AN48" i="30"/>
  <c r="AN49" i="30"/>
  <c r="AN50" i="30"/>
  <c r="AN51" i="30"/>
  <c r="AN52" i="30"/>
  <c r="AN53" i="30"/>
  <c r="AN54" i="30"/>
  <c r="AN55" i="30"/>
  <c r="AN56" i="30"/>
  <c r="AN57" i="30"/>
  <c r="AN58" i="30"/>
  <c r="AN59" i="30"/>
  <c r="AN60" i="30"/>
  <c r="AN61" i="30"/>
  <c r="AN62" i="30"/>
  <c r="AN63" i="30"/>
  <c r="AN64" i="30"/>
  <c r="AN65" i="30"/>
  <c r="AN66" i="30"/>
  <c r="AN67" i="30"/>
  <c r="AN68" i="30"/>
  <c r="AN69" i="30"/>
  <c r="AN70" i="30"/>
  <c r="AN71" i="30"/>
  <c r="AN72" i="30"/>
  <c r="AM22" i="30"/>
  <c r="AM23" i="30"/>
  <c r="AM24" i="30"/>
  <c r="AM25" i="30"/>
  <c r="AM26" i="30"/>
  <c r="AM27" i="30"/>
  <c r="AM28" i="30"/>
  <c r="AM29" i="30"/>
  <c r="AM30" i="30"/>
  <c r="AM31" i="30"/>
  <c r="AM32" i="30"/>
  <c r="AM33" i="30"/>
  <c r="AM34" i="30"/>
  <c r="AM35" i="30"/>
  <c r="AM36" i="30"/>
  <c r="AM37" i="30"/>
  <c r="AM38" i="30"/>
  <c r="AM39" i="30"/>
  <c r="AM40" i="30"/>
  <c r="AM41" i="30"/>
  <c r="AM42" i="30"/>
  <c r="AM43" i="30"/>
  <c r="AM44" i="30"/>
  <c r="AM45" i="30"/>
  <c r="AM46" i="30"/>
  <c r="AM47" i="30"/>
  <c r="AM48" i="30"/>
  <c r="AM49" i="30"/>
  <c r="AM50" i="30"/>
  <c r="AM51" i="30"/>
  <c r="AM52" i="30"/>
  <c r="AM53" i="30"/>
  <c r="AM54" i="30"/>
  <c r="AM55" i="30"/>
  <c r="AM56" i="30"/>
  <c r="AM57" i="30"/>
  <c r="AM58" i="30"/>
  <c r="AM59" i="30"/>
  <c r="AM60" i="30"/>
  <c r="AM61" i="30"/>
  <c r="AM62" i="30"/>
  <c r="AM63" i="30"/>
  <c r="AM64" i="30"/>
  <c r="AM65" i="30"/>
  <c r="AM66" i="30"/>
  <c r="AM67" i="30"/>
  <c r="AM68" i="30"/>
  <c r="AM69" i="30"/>
  <c r="AM70" i="30"/>
  <c r="AM71" i="30"/>
  <c r="AM72" i="30"/>
  <c r="AO21" i="30"/>
  <c r="AN21" i="30"/>
  <c r="AM21" i="30"/>
  <c r="AC22" i="30"/>
  <c r="AC23" i="30"/>
  <c r="AC24" i="30"/>
  <c r="AC25" i="30"/>
  <c r="AC26" i="30"/>
  <c r="AC27" i="30"/>
  <c r="AC28" i="30"/>
  <c r="AC29" i="30"/>
  <c r="AC30" i="30"/>
  <c r="AC31" i="30"/>
  <c r="AC32" i="30"/>
  <c r="AC33" i="30"/>
  <c r="AC34" i="30"/>
  <c r="AC35" i="30"/>
  <c r="AC36" i="30"/>
  <c r="AC37" i="30"/>
  <c r="AC38" i="30"/>
  <c r="AC39" i="30"/>
  <c r="AC40" i="30"/>
  <c r="AC41" i="30"/>
  <c r="AC42" i="30"/>
  <c r="AC43" i="30"/>
  <c r="AC44" i="30"/>
  <c r="AC45" i="30"/>
  <c r="AC46" i="30"/>
  <c r="AC47" i="30"/>
  <c r="AC48" i="30"/>
  <c r="AC49" i="30"/>
  <c r="AC50" i="30"/>
  <c r="AC51" i="30"/>
  <c r="AC52" i="30"/>
  <c r="AC53" i="30"/>
  <c r="AC54" i="30"/>
  <c r="AC55" i="30"/>
  <c r="AC56" i="30"/>
  <c r="AC57" i="30"/>
  <c r="AC58" i="30"/>
  <c r="AC59" i="30"/>
  <c r="AC60" i="30"/>
  <c r="AC61" i="30"/>
  <c r="AC62" i="30"/>
  <c r="AC63" i="30"/>
  <c r="AC64" i="30"/>
  <c r="AC65" i="30"/>
  <c r="AC66" i="30"/>
  <c r="AC67" i="30"/>
  <c r="AC68" i="30"/>
  <c r="AC69" i="30"/>
  <c r="AC70" i="30"/>
  <c r="AC71" i="30"/>
  <c r="AC72" i="30"/>
  <c r="AC21" i="30"/>
  <c r="K22" i="30"/>
  <c r="M22" i="30"/>
  <c r="K23" i="30"/>
  <c r="M23" i="30"/>
  <c r="K24" i="30"/>
  <c r="M24" i="30"/>
  <c r="K25" i="30"/>
  <c r="M25" i="30"/>
  <c r="K26" i="30"/>
  <c r="M26" i="30"/>
  <c r="K27" i="30"/>
  <c r="M27" i="30"/>
  <c r="K28" i="30"/>
  <c r="M28" i="30"/>
  <c r="K29" i="30"/>
  <c r="M29" i="30"/>
  <c r="K30" i="30"/>
  <c r="M30" i="30"/>
  <c r="K31" i="30"/>
  <c r="M31" i="30"/>
  <c r="K32" i="30"/>
  <c r="M32" i="30"/>
  <c r="K33" i="30"/>
  <c r="M33" i="30"/>
  <c r="K34" i="30"/>
  <c r="M34" i="30"/>
  <c r="K35" i="30"/>
  <c r="M35" i="30"/>
  <c r="K36" i="30"/>
  <c r="M36" i="30"/>
  <c r="K37" i="30"/>
  <c r="M37" i="30"/>
  <c r="K38" i="30"/>
  <c r="M38" i="30"/>
  <c r="K39" i="30"/>
  <c r="M39" i="30"/>
  <c r="K40" i="30"/>
  <c r="M40" i="30"/>
  <c r="K41" i="30"/>
  <c r="M41" i="30"/>
  <c r="K42" i="30"/>
  <c r="M42" i="30"/>
  <c r="K43" i="30"/>
  <c r="M43" i="30"/>
  <c r="K44" i="30"/>
  <c r="M44" i="30"/>
  <c r="K45" i="30"/>
  <c r="M45" i="30"/>
  <c r="K46" i="30"/>
  <c r="M46" i="30"/>
  <c r="K47" i="30"/>
  <c r="M47" i="30"/>
  <c r="K48" i="30"/>
  <c r="M48" i="30"/>
  <c r="K49" i="30"/>
  <c r="M49" i="30"/>
  <c r="K50" i="30"/>
  <c r="M50" i="30"/>
  <c r="K51" i="30"/>
  <c r="M51" i="30"/>
  <c r="K52" i="30"/>
  <c r="M52" i="30"/>
  <c r="K53" i="30"/>
  <c r="M53" i="30"/>
  <c r="K54" i="30"/>
  <c r="M54" i="30"/>
  <c r="K55" i="30"/>
  <c r="M55" i="30"/>
  <c r="K56" i="30"/>
  <c r="M56" i="30"/>
  <c r="K57" i="30"/>
  <c r="M57" i="30"/>
  <c r="K58" i="30"/>
  <c r="M58" i="30"/>
  <c r="K59" i="30"/>
  <c r="M59" i="30"/>
  <c r="K60" i="30"/>
  <c r="M60" i="30"/>
  <c r="K61" i="30"/>
  <c r="M61" i="30"/>
  <c r="K62" i="30"/>
  <c r="M62" i="30"/>
  <c r="K63" i="30"/>
  <c r="M63" i="30"/>
  <c r="K64" i="30"/>
  <c r="M64" i="30"/>
  <c r="K65" i="30"/>
  <c r="M65" i="30"/>
  <c r="K66" i="30"/>
  <c r="M66" i="30"/>
  <c r="K67" i="30"/>
  <c r="M67" i="30"/>
  <c r="K68" i="30"/>
  <c r="M68" i="30"/>
  <c r="K69" i="30"/>
  <c r="M69" i="30"/>
  <c r="K70" i="30"/>
  <c r="M70" i="30"/>
  <c r="K71" i="30"/>
  <c r="M71" i="30"/>
  <c r="K72" i="30"/>
  <c r="M72" i="30"/>
  <c r="M21" i="30"/>
  <c r="K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68" i="30"/>
  <c r="J69" i="30"/>
  <c r="J70" i="30"/>
  <c r="J71" i="30"/>
  <c r="J72" i="30"/>
  <c r="J21" i="30"/>
  <c r="B22" i="30"/>
  <c r="A22" i="30" s="1"/>
  <c r="B23" i="30"/>
  <c r="A23" i="30" s="1"/>
  <c r="B24" i="30"/>
  <c r="A24" i="30" s="1"/>
  <c r="B25" i="30"/>
  <c r="A25" i="30" s="1"/>
  <c r="B26" i="30"/>
  <c r="A26" i="30" s="1"/>
  <c r="B27" i="30"/>
  <c r="A27" i="30" s="1"/>
  <c r="B28" i="30"/>
  <c r="A28" i="30" s="1"/>
  <c r="B29" i="30"/>
  <c r="A29" i="30" s="1"/>
  <c r="B30" i="30"/>
  <c r="A30" i="30" s="1"/>
  <c r="B31" i="30"/>
  <c r="A31" i="30" s="1"/>
  <c r="B32" i="30"/>
  <c r="A32" i="30" s="1"/>
  <c r="B33" i="30"/>
  <c r="A33" i="30" s="1"/>
  <c r="B34" i="30"/>
  <c r="A34" i="30" s="1"/>
  <c r="B35" i="30"/>
  <c r="A35" i="30" s="1"/>
  <c r="B36" i="30"/>
  <c r="A36" i="30" s="1"/>
  <c r="B37" i="30"/>
  <c r="A37" i="30" s="1"/>
  <c r="B38" i="30"/>
  <c r="A38" i="30" s="1"/>
  <c r="B39" i="30"/>
  <c r="A39" i="30" s="1"/>
  <c r="B40" i="30"/>
  <c r="A40" i="30" s="1"/>
  <c r="B41" i="30"/>
  <c r="A41" i="30" s="1"/>
  <c r="B42" i="30"/>
  <c r="A42" i="30" s="1"/>
  <c r="B43" i="30"/>
  <c r="A43" i="30" s="1"/>
  <c r="B44" i="30"/>
  <c r="A44" i="30" s="1"/>
  <c r="B45" i="30"/>
  <c r="A45" i="30" s="1"/>
  <c r="B46" i="30"/>
  <c r="A46" i="30" s="1"/>
  <c r="B47" i="30"/>
  <c r="A47" i="30" s="1"/>
  <c r="B48" i="30"/>
  <c r="A48" i="30" s="1"/>
  <c r="B49" i="30"/>
  <c r="A49" i="30" s="1"/>
  <c r="B50" i="30"/>
  <c r="A50" i="30" s="1"/>
  <c r="B51" i="30"/>
  <c r="A51" i="30" s="1"/>
  <c r="B52" i="30"/>
  <c r="A52" i="30" s="1"/>
  <c r="B53" i="30"/>
  <c r="A53" i="30" s="1"/>
  <c r="B54" i="30"/>
  <c r="A54" i="30" s="1"/>
  <c r="B55" i="30"/>
  <c r="A55" i="30" s="1"/>
  <c r="B56" i="30"/>
  <c r="A56" i="30" s="1"/>
  <c r="B57" i="30"/>
  <c r="A57" i="30" s="1"/>
  <c r="B58" i="30"/>
  <c r="A58" i="30" s="1"/>
  <c r="B59" i="30"/>
  <c r="A59" i="30" s="1"/>
  <c r="B60" i="30"/>
  <c r="A60" i="30" s="1"/>
  <c r="B61" i="30"/>
  <c r="A61" i="30" s="1"/>
  <c r="B62" i="30"/>
  <c r="A62" i="30" s="1"/>
  <c r="B63" i="30"/>
  <c r="A63" i="30" s="1"/>
  <c r="B64" i="30"/>
  <c r="A64" i="30" s="1"/>
  <c r="B65" i="30"/>
  <c r="A65" i="30" s="1"/>
  <c r="B66" i="30"/>
  <c r="A66" i="30" s="1"/>
  <c r="B67" i="30"/>
  <c r="A67" i="30" s="1"/>
  <c r="B68" i="30"/>
  <c r="A68" i="30" s="1"/>
  <c r="B69" i="30"/>
  <c r="A69" i="30" s="1"/>
  <c r="B70" i="30"/>
  <c r="A70" i="30" s="1"/>
  <c r="B71" i="30"/>
  <c r="A71" i="30" s="1"/>
  <c r="B72" i="30"/>
  <c r="A72" i="30" s="1"/>
  <c r="B21" i="30"/>
  <c r="A21" i="30" s="1"/>
  <c r="M9" i="32"/>
  <c r="M8" i="32"/>
  <c r="I9" i="32"/>
  <c r="C9" i="32"/>
  <c r="C8" i="32"/>
  <c r="T20" i="32"/>
  <c r="A20" i="32"/>
  <c r="W52" i="32" l="1"/>
  <c r="Y60" i="32"/>
  <c r="W49" i="32"/>
  <c r="W42" i="32"/>
  <c r="Y43" i="32"/>
  <c r="Y25" i="32"/>
  <c r="W66" i="32"/>
  <c r="W40" i="32"/>
  <c r="Y59" i="32"/>
  <c r="W35" i="32"/>
  <c r="W68" i="32"/>
  <c r="Y28" i="32"/>
  <c r="Y34" i="32"/>
  <c r="W34" i="32"/>
  <c r="K74" i="30"/>
  <c r="K75" i="30" s="1"/>
  <c r="W51" i="32"/>
  <c r="M74" i="30"/>
  <c r="W45" i="32"/>
  <c r="Y32" i="32"/>
  <c r="W26" i="32"/>
  <c r="Y26" i="32"/>
  <c r="M20" i="32"/>
  <c r="X20" i="32" s="1"/>
  <c r="M74" i="32" l="1"/>
  <c r="M73" i="32"/>
  <c r="V20" i="32"/>
  <c r="Y20" i="32" s="1"/>
  <c r="V74" i="32" l="1"/>
  <c r="V73" i="32"/>
  <c r="W20" i="32"/>
  <c r="N79" i="30"/>
  <c r="Y79" i="30" s="1"/>
  <c r="Y77" i="30"/>
  <c r="V72" i="30"/>
  <c r="V71" i="30"/>
  <c r="V70" i="30"/>
  <c r="V69" i="30"/>
  <c r="X69" i="30"/>
  <c r="V68" i="30"/>
  <c r="V67" i="30"/>
  <c r="V66" i="30"/>
  <c r="X66" i="30"/>
  <c r="V65" i="30"/>
  <c r="X64" i="30"/>
  <c r="V63" i="30"/>
  <c r="X63" i="30"/>
  <c r="V62" i="30"/>
  <c r="X62" i="30"/>
  <c r="V61" i="30"/>
  <c r="X61" i="30"/>
  <c r="V60" i="30"/>
  <c r="V59" i="30"/>
  <c r="X59" i="30"/>
  <c r="V58" i="30"/>
  <c r="V57" i="30"/>
  <c r="V56" i="30"/>
  <c r="X56" i="30"/>
  <c r="V55" i="30"/>
  <c r="X55" i="30"/>
  <c r="V54" i="30"/>
  <c r="X54" i="30"/>
  <c r="V53" i="30"/>
  <c r="V52" i="30"/>
  <c r="V51" i="30"/>
  <c r="X51" i="30"/>
  <c r="V50" i="30"/>
  <c r="V49" i="30"/>
  <c r="V48" i="30"/>
  <c r="X48" i="30"/>
  <c r="V47" i="30"/>
  <c r="V46" i="30"/>
  <c r="X46" i="30"/>
  <c r="V45" i="30"/>
  <c r="X45" i="30"/>
  <c r="V44" i="30"/>
  <c r="V43" i="30"/>
  <c r="X43" i="30"/>
  <c r="V42" i="30"/>
  <c r="V41" i="30"/>
  <c r="X41" i="30"/>
  <c r="V40" i="30"/>
  <c r="V39" i="30"/>
  <c r="X39" i="30"/>
  <c r="V38" i="30"/>
  <c r="V37" i="30"/>
  <c r="V36" i="30"/>
  <c r="V35" i="30"/>
  <c r="X35" i="30"/>
  <c r="V34" i="30"/>
  <c r="V33" i="30"/>
  <c r="V32" i="30"/>
  <c r="X32" i="30"/>
  <c r="V31" i="30"/>
  <c r="V30" i="30"/>
  <c r="X30" i="30"/>
  <c r="V29" i="30"/>
  <c r="V28" i="30"/>
  <c r="V27" i="30"/>
  <c r="X27" i="30"/>
  <c r="V26" i="30"/>
  <c r="V25" i="30"/>
  <c r="V24" i="30"/>
  <c r="V23" i="30"/>
  <c r="X23" i="30"/>
  <c r="V22" i="30"/>
  <c r="V21" i="30"/>
  <c r="O9" i="30"/>
  <c r="J9" i="30"/>
  <c r="C9" i="30"/>
  <c r="O8" i="30"/>
  <c r="C8" i="30"/>
  <c r="O60" i="30" l="1"/>
  <c r="Y60" i="30" s="1"/>
  <c r="AB60" i="30" s="1"/>
  <c r="O37" i="30"/>
  <c r="Y37" i="30" s="1"/>
  <c r="AB37" i="30" s="1"/>
  <c r="O57" i="30"/>
  <c r="Y57" i="30" s="1"/>
  <c r="Z57" i="30" s="1"/>
  <c r="AA67" i="30"/>
  <c r="O24" i="30"/>
  <c r="Y24" i="30" s="1"/>
  <c r="Z24" i="30" s="1"/>
  <c r="O40" i="30"/>
  <c r="Y40" i="30" s="1"/>
  <c r="AB40" i="30" s="1"/>
  <c r="O22" i="30"/>
  <c r="Y22" i="30" s="1"/>
  <c r="Z22" i="30" s="1"/>
  <c r="O38" i="30"/>
  <c r="Y38" i="30" s="1"/>
  <c r="Z38" i="30" s="1"/>
  <c r="AA24" i="30"/>
  <c r="AA40" i="30"/>
  <c r="O47" i="30"/>
  <c r="Y47" i="30" s="1"/>
  <c r="AB47" i="30" s="1"/>
  <c r="O55" i="30"/>
  <c r="Y55" i="30" s="1"/>
  <c r="Z55" i="30" s="1"/>
  <c r="AA27" i="30"/>
  <c r="AA35" i="30"/>
  <c r="O32" i="30"/>
  <c r="Y32" i="30" s="1"/>
  <c r="AB32" i="30" s="1"/>
  <c r="O27" i="30"/>
  <c r="Y27" i="30" s="1"/>
  <c r="AB27" i="30" s="1"/>
  <c r="X38" i="30"/>
  <c r="X22" i="30"/>
  <c r="AA32" i="30"/>
  <c r="AA57" i="30"/>
  <c r="AA65" i="30"/>
  <c r="O39" i="30"/>
  <c r="Y39" i="30" s="1"/>
  <c r="Z39" i="30" s="1"/>
  <c r="O63" i="30"/>
  <c r="Y63" i="30" s="1"/>
  <c r="Z63" i="30" s="1"/>
  <c r="O30" i="30"/>
  <c r="Y30" i="30" s="1"/>
  <c r="Z30" i="30" s="1"/>
  <c r="X24" i="30"/>
  <c r="X40" i="30"/>
  <c r="AA43" i="30"/>
  <c r="X47" i="30"/>
  <c r="AA56" i="30"/>
  <c r="AA70" i="30"/>
  <c r="AA64" i="30"/>
  <c r="AA30" i="30"/>
  <c r="AA26" i="30"/>
  <c r="AA58" i="30"/>
  <c r="AA39" i="30"/>
  <c r="X31" i="30"/>
  <c r="O31" i="30"/>
  <c r="Y31" i="30" s="1"/>
  <c r="AB31" i="30" s="1"/>
  <c r="X36" i="30"/>
  <c r="AA36" i="30"/>
  <c r="O48" i="30"/>
  <c r="Y48" i="30" s="1"/>
  <c r="Z48" i="30" s="1"/>
  <c r="O23" i="30"/>
  <c r="Y23" i="30" s="1"/>
  <c r="X28" i="30"/>
  <c r="O28" i="30"/>
  <c r="Y28" i="30" s="1"/>
  <c r="AB28" i="30" s="1"/>
  <c r="AA28" i="30"/>
  <c r="O36" i="30"/>
  <c r="Y36" i="30" s="1"/>
  <c r="Z36" i="30" s="1"/>
  <c r="AA45" i="30"/>
  <c r="X52" i="30"/>
  <c r="AA52" i="30"/>
  <c r="O56" i="30"/>
  <c r="Y56" i="30" s="1"/>
  <c r="AB56" i="30" s="1"/>
  <c r="AA66" i="30"/>
  <c r="O66" i="30"/>
  <c r="Y66" i="30" s="1"/>
  <c r="Z66" i="30" s="1"/>
  <c r="X67" i="30"/>
  <c r="O67" i="30"/>
  <c r="Y67" i="30" s="1"/>
  <c r="AB67" i="30" s="1"/>
  <c r="O59" i="30"/>
  <c r="Y59" i="30" s="1"/>
  <c r="AB59" i="30" s="1"/>
  <c r="AA23" i="30"/>
  <c r="AA68" i="30"/>
  <c r="AA59" i="30"/>
  <c r="X70" i="30"/>
  <c r="O70" i="30"/>
  <c r="Y70" i="30" s="1"/>
  <c r="Z70" i="30" s="1"/>
  <c r="O41" i="30"/>
  <c r="Y41" i="30" s="1"/>
  <c r="AB41" i="30" s="1"/>
  <c r="AA41" i="30"/>
  <c r="O25" i="30"/>
  <c r="Y25" i="30" s="1"/>
  <c r="X25" i="30"/>
  <c r="AA48" i="30"/>
  <c r="AA63" i="30"/>
  <c r="O72" i="30"/>
  <c r="Y72" i="30" s="1"/>
  <c r="X72" i="30"/>
  <c r="AA31" i="30"/>
  <c r="AA38" i="30"/>
  <c r="AA54" i="30"/>
  <c r="AA47" i="30"/>
  <c r="AA22" i="30"/>
  <c r="AA34" i="30"/>
  <c r="AA61" i="30"/>
  <c r="O35" i="30"/>
  <c r="Y35" i="30" s="1"/>
  <c r="AB35" i="30" s="1"/>
  <c r="O43" i="30"/>
  <c r="Y43" i="30" s="1"/>
  <c r="AA55" i="30"/>
  <c r="AA62" i="30"/>
  <c r="O33" i="30"/>
  <c r="Y33" i="30" s="1"/>
  <c r="AA33" i="30"/>
  <c r="X44" i="30"/>
  <c r="AA44" i="30"/>
  <c r="O44" i="30"/>
  <c r="Y44" i="30" s="1"/>
  <c r="O49" i="30"/>
  <c r="Y49" i="30" s="1"/>
  <c r="AA49" i="30"/>
  <c r="X49" i="30"/>
  <c r="O21" i="30"/>
  <c r="O29" i="30"/>
  <c r="Y29" i="30" s="1"/>
  <c r="X29" i="30"/>
  <c r="O62" i="30"/>
  <c r="Y62" i="30" s="1"/>
  <c r="AA29" i="30"/>
  <c r="X33" i="30"/>
  <c r="X60" i="30"/>
  <c r="AA60" i="30"/>
  <c r="O42" i="30"/>
  <c r="Y42" i="30" s="1"/>
  <c r="X42" i="30"/>
  <c r="AA53" i="30"/>
  <c r="AA46" i="30"/>
  <c r="O46" i="30"/>
  <c r="Y46" i="30" s="1"/>
  <c r="AA51" i="30"/>
  <c r="O51" i="30"/>
  <c r="Y51" i="30" s="1"/>
  <c r="O71" i="30"/>
  <c r="Y71" i="30" s="1"/>
  <c r="X71" i="30"/>
  <c r="AA71" i="30"/>
  <c r="O53" i="30"/>
  <c r="Y53" i="30" s="1"/>
  <c r="X53" i="30"/>
  <c r="X21" i="30"/>
  <c r="O58" i="30"/>
  <c r="Y58" i="30" s="1"/>
  <c r="X58" i="30"/>
  <c r="AA42" i="30"/>
  <c r="AA69" i="30"/>
  <c r="O69" i="30"/>
  <c r="Y69" i="30" s="1"/>
  <c r="AA25" i="30"/>
  <c r="O26" i="30"/>
  <c r="Y26" i="30" s="1"/>
  <c r="X26" i="30"/>
  <c r="AA37" i="30"/>
  <c r="O61" i="30"/>
  <c r="Y61" i="30" s="1"/>
  <c r="AA21" i="30"/>
  <c r="X37" i="30"/>
  <c r="O45" i="30"/>
  <c r="Y45" i="30" s="1"/>
  <c r="AA50" i="30"/>
  <c r="O54" i="30"/>
  <c r="Y54" i="30" s="1"/>
  <c r="X57" i="30"/>
  <c r="AA72" i="30"/>
  <c r="O50" i="30"/>
  <c r="Y50" i="30" s="1"/>
  <c r="X50" i="30"/>
  <c r="X65" i="30"/>
  <c r="O65" i="30"/>
  <c r="Y65" i="30" s="1"/>
  <c r="O34" i="30"/>
  <c r="Y34" i="30" s="1"/>
  <c r="X34" i="30"/>
  <c r="O52" i="30"/>
  <c r="Y52" i="30" s="1"/>
  <c r="O68" i="30"/>
  <c r="Y68" i="30" s="1"/>
  <c r="X68" i="30"/>
  <c r="O64" i="30"/>
  <c r="Y64" i="30" s="1"/>
  <c r="Z64" i="30" s="1"/>
  <c r="O74" i="30" l="1"/>
  <c r="O75" i="30" s="1"/>
  <c r="Z60" i="30"/>
  <c r="AB24" i="30"/>
  <c r="Z37" i="30"/>
  <c r="AB57" i="30"/>
  <c r="Z40" i="30"/>
  <c r="AB38" i="30"/>
  <c r="AB55" i="30"/>
  <c r="Z47" i="30"/>
  <c r="AB39" i="30"/>
  <c r="AB22" i="30"/>
  <c r="AB30" i="30"/>
  <c r="Z31" i="30"/>
  <c r="Z56" i="30"/>
  <c r="AB63" i="30"/>
  <c r="Z32" i="30"/>
  <c r="Z41" i="30"/>
  <c r="Z27" i="30"/>
  <c r="Z67" i="30"/>
  <c r="Z59" i="30"/>
  <c r="AB36" i="30"/>
  <c r="Z28" i="30"/>
  <c r="Z35" i="30"/>
  <c r="AB66" i="30"/>
  <c r="AB43" i="30"/>
  <c r="Z43" i="30"/>
  <c r="Z25" i="30"/>
  <c r="AB25" i="30"/>
  <c r="AB23" i="30"/>
  <c r="Z23" i="30"/>
  <c r="Z72" i="30"/>
  <c r="AB72" i="30"/>
  <c r="AB70" i="30"/>
  <c r="AB48" i="30"/>
  <c r="AB51" i="30"/>
  <c r="Z51" i="30"/>
  <c r="Z44" i="30"/>
  <c r="AB44" i="30"/>
  <c r="Z61" i="30"/>
  <c r="AB61" i="30"/>
  <c r="AB34" i="30"/>
  <c r="Z34" i="30"/>
  <c r="Z29" i="30"/>
  <c r="AB29" i="30"/>
  <c r="Z54" i="30"/>
  <c r="AB54" i="30"/>
  <c r="Z53" i="30"/>
  <c r="AB53" i="30"/>
  <c r="Z49" i="30"/>
  <c r="AB49" i="30"/>
  <c r="AB50" i="30"/>
  <c r="Z50" i="30"/>
  <c r="AB58" i="30"/>
  <c r="Z58" i="30"/>
  <c r="Z68" i="30"/>
  <c r="AB68" i="30"/>
  <c r="Z33" i="30"/>
  <c r="AB33" i="30"/>
  <c r="Z52" i="30"/>
  <c r="AB52" i="30"/>
  <c r="AB65" i="30"/>
  <c r="Z65" i="30"/>
  <c r="Z45" i="30"/>
  <c r="AB45" i="30"/>
  <c r="AB26" i="30"/>
  <c r="Z26" i="30"/>
  <c r="AB69" i="30"/>
  <c r="Z69" i="30"/>
  <c r="Y21" i="30"/>
  <c r="Y74" i="30" s="1"/>
  <c r="Y75" i="30" s="1"/>
  <c r="Z46" i="30"/>
  <c r="AB46" i="30"/>
  <c r="AB64" i="30"/>
  <c r="AB71" i="30"/>
  <c r="Z71" i="30"/>
  <c r="AB42" i="30"/>
  <c r="Z42" i="30"/>
  <c r="Z62" i="30"/>
  <c r="AB62" i="30"/>
  <c r="Z21" i="30" l="1"/>
  <c r="AB21" i="30"/>
  <c r="I14" i="2" l="1"/>
</calcChain>
</file>

<file path=xl/comments1.xml><?xml version="1.0" encoding="utf-8"?>
<comments xmlns="http://schemas.openxmlformats.org/spreadsheetml/2006/main">
  <authors>
    <author>Paul Newnham</author>
  </authors>
  <commentList>
    <comment ref="Z64" authorId="0" shapeId="0">
      <text>
        <r>
          <rPr>
            <b/>
            <sz val="9"/>
            <color indexed="81"/>
            <rFont val="Tahoma"/>
            <family val="2"/>
          </rPr>
          <t>Paul Newnham:</t>
        </r>
        <r>
          <rPr>
            <sz val="9"/>
            <color indexed="81"/>
            <rFont val="Tahoma"/>
            <family val="2"/>
          </rPr>
          <t xml:space="preserve">
m3/s (post room is cooled via air not water.</t>
        </r>
      </text>
    </comment>
  </commentList>
</comments>
</file>

<file path=xl/sharedStrings.xml><?xml version="1.0" encoding="utf-8"?>
<sst xmlns="http://schemas.openxmlformats.org/spreadsheetml/2006/main" count="883" uniqueCount="387">
  <si>
    <t>Project Information</t>
  </si>
  <si>
    <t>Job Title:</t>
  </si>
  <si>
    <t>Rev:</t>
  </si>
  <si>
    <t>Job Number:</t>
  </si>
  <si>
    <t>Status:</t>
  </si>
  <si>
    <t>Date:</t>
  </si>
  <si>
    <t>General</t>
  </si>
  <si>
    <t>Calculation Report</t>
  </si>
  <si>
    <t>Notes</t>
  </si>
  <si>
    <t>Calculation Description</t>
  </si>
  <si>
    <t>File Name</t>
  </si>
  <si>
    <t>Revision</t>
  </si>
  <si>
    <t>Date</t>
  </si>
  <si>
    <t>Eng</t>
  </si>
  <si>
    <t>Chk</t>
  </si>
  <si>
    <t>Calculation Revision History</t>
  </si>
  <si>
    <t>Description</t>
  </si>
  <si>
    <t>Status</t>
  </si>
  <si>
    <t>Level</t>
  </si>
  <si>
    <t>Area</t>
  </si>
  <si>
    <r>
      <t>m</t>
    </r>
    <r>
      <rPr>
        <b/>
        <vertAlign val="superscript"/>
        <sz val="8"/>
        <color indexed="9"/>
        <rFont val="Arial"/>
        <family val="2"/>
      </rPr>
      <t>2</t>
    </r>
  </si>
  <si>
    <t>Area / Zone / Department</t>
  </si>
  <si>
    <t>Room Details</t>
  </si>
  <si>
    <t>IES Results</t>
  </si>
  <si>
    <t>W</t>
  </si>
  <si>
    <t>System Details</t>
  </si>
  <si>
    <t>Design margin</t>
  </si>
  <si>
    <t>%</t>
  </si>
  <si>
    <t>Flow Temperature</t>
  </si>
  <si>
    <t>Return Temperature</t>
  </si>
  <si>
    <r>
      <rPr>
        <b/>
        <vertAlign val="superscript"/>
        <sz val="8"/>
        <color indexed="9"/>
        <rFont val="Arial"/>
        <family val="2"/>
      </rPr>
      <t>o</t>
    </r>
    <r>
      <rPr>
        <b/>
        <sz val="8"/>
        <color indexed="9"/>
        <rFont val="Arial"/>
        <family val="2"/>
      </rPr>
      <t>C</t>
    </r>
  </si>
  <si>
    <t>System Delta T</t>
  </si>
  <si>
    <t>Room Outputs</t>
  </si>
  <si>
    <t>Flow Rate</t>
  </si>
  <si>
    <t>kg/s</t>
  </si>
  <si>
    <r>
      <t>W/m</t>
    </r>
    <r>
      <rPr>
        <b/>
        <vertAlign val="superscript"/>
        <sz val="8"/>
        <color indexed="9"/>
        <rFont val="Arial"/>
        <family val="2"/>
      </rPr>
      <t>2</t>
    </r>
  </si>
  <si>
    <t>IES Model File / Folder</t>
  </si>
  <si>
    <t>General Notes</t>
  </si>
  <si>
    <t>Load Check</t>
  </si>
  <si>
    <t>Preliminary</t>
  </si>
  <si>
    <t>P1</t>
  </si>
  <si>
    <t>Cooling Type</t>
  </si>
  <si>
    <t>Heat Gains</t>
  </si>
  <si>
    <t>Installed Cooling</t>
  </si>
  <si>
    <t>Design Temperature</t>
  </si>
  <si>
    <t>°C</t>
  </si>
  <si>
    <t>Peak Date</t>
  </si>
  <si>
    <t>Peak Time</t>
  </si>
  <si>
    <t>Air temperature (°C)</t>
  </si>
  <si>
    <t>Space conditioning sensible (kW)</t>
  </si>
  <si>
    <t>Cooling plant sensible load (kW)</t>
  </si>
  <si>
    <t>Space conditioning latent (kW)</t>
  </si>
  <si>
    <t>Dehumidification plant load (kW)</t>
  </si>
  <si>
    <t>Cooling + dehum plant load (kW)</t>
  </si>
  <si>
    <t>Total Load (kW)</t>
  </si>
  <si>
    <t>Total Load (W/m2)</t>
  </si>
  <si>
    <t>Lighting</t>
  </si>
  <si>
    <t>Max Occupants</t>
  </si>
  <si>
    <t>Equip</t>
  </si>
  <si>
    <t>Volume (m³) (Real)</t>
  </si>
  <si>
    <t>Floor Area (m²) (Real)</t>
  </si>
  <si>
    <t>Include in building floor area? (Real)</t>
  </si>
  <si>
    <t>Floor Lettable Area (%) (Real)</t>
  </si>
  <si>
    <t>Floor Circulation Area (%) (Real)</t>
  </si>
  <si>
    <t>Required Total Output</t>
  </si>
  <si>
    <t>Required Sensible Output</t>
  </si>
  <si>
    <t>Min. Height (m) (Real)</t>
  </si>
  <si>
    <t>Max. Height (m) (Real)</t>
  </si>
  <si>
    <t>Floor Perimeter (m) (Real)</t>
  </si>
  <si>
    <t>Ext. Wall Area (m²) (Real)</t>
  </si>
  <si>
    <t>Ext. Opening Area (m²) (Real)</t>
  </si>
  <si>
    <t>SB</t>
  </si>
  <si>
    <t>Issue P1 - first iteration of detailed load calculations with building zoned to BCO guidelines</t>
  </si>
  <si>
    <t>100 &lt;from template&gt;</t>
  </si>
  <si>
    <t>0 &lt;from template&gt;</t>
  </si>
  <si>
    <t>Yes &lt;from template&gt;</t>
  </si>
  <si>
    <t>m²/P</t>
  </si>
  <si>
    <t>Sensible Load</t>
  </si>
  <si>
    <t>Internal Latent Gain</t>
  </si>
  <si>
    <t>Total Load</t>
  </si>
  <si>
    <t>Internal latent gain (kW)</t>
  </si>
  <si>
    <t>Diversified Sensible Load (kW)</t>
  </si>
  <si>
    <t>Diversified Sensible Load &amp; Margin (kW)</t>
  </si>
  <si>
    <t>Diversified Latent Gain (kW)</t>
  </si>
  <si>
    <t>Diversified Total Load (kW)</t>
  </si>
  <si>
    <t>Gain 1 Reference (Real)</t>
  </si>
  <si>
    <t>Gain 1 Max. Sensible Gain (W/m²) (Real)</t>
  </si>
  <si>
    <t>Gain 2 Reference (Real)</t>
  </si>
  <si>
    <t>Gain 2 Occupancy (m²/person) (Real)</t>
  </si>
  <si>
    <t>Gain 3 Reference (Real)</t>
  </si>
  <si>
    <t>Gain 3 Max. Sensible Gain (W/m²) (Real)</t>
  </si>
  <si>
    <t>Room Heating &amp; Cooling Load Summary</t>
  </si>
  <si>
    <t>GPU</t>
  </si>
  <si>
    <t>AM</t>
  </si>
  <si>
    <t>Room Cooling Load Summary</t>
  </si>
  <si>
    <t>Setpoint</t>
  </si>
  <si>
    <t>Fabric  Loss</t>
  </si>
  <si>
    <t>Infiltration Loss</t>
  </si>
  <si>
    <t>Auxiliary Ventilation</t>
  </si>
  <si>
    <t>Total Loss</t>
  </si>
  <si>
    <t>Heating Type</t>
  </si>
  <si>
    <t>Required Output</t>
  </si>
  <si>
    <t>Heat Loss</t>
  </si>
  <si>
    <t>Installed Heating</t>
  </si>
  <si>
    <t>Total Load  &amp; Margin (kW)</t>
  </si>
  <si>
    <t>Total Load  &amp; Margin (W/m2)</t>
  </si>
  <si>
    <t>Room Heat Loss Summary</t>
  </si>
  <si>
    <t>Space ID</t>
  </si>
  <si>
    <t>Space # (Real)</t>
  </si>
  <si>
    <t>Space Name (Real)</t>
  </si>
  <si>
    <t>CL000000</t>
  </si>
  <si>
    <t>CR000001</t>
  </si>
  <si>
    <t>ST000001</t>
  </si>
  <si>
    <t>CR000003</t>
  </si>
  <si>
    <t>Floors (Grouping Scheme) (Real)</t>
  </si>
  <si>
    <t>Activities (Grouping Scheme) (Real)</t>
  </si>
  <si>
    <t>Paste Room Schedule Here (Cell A2):</t>
  </si>
  <si>
    <t>Paste Space Groups Here (Cell O2):</t>
  </si>
  <si>
    <t>Room Group</t>
  </si>
  <si>
    <t>Paste Cooling Schedule From VistaPro Here (Cell U2):</t>
  </si>
  <si>
    <t>Paste Internal Latent Peak Schedule From VistaPro Here (Cell AE2):</t>
  </si>
  <si>
    <t>Paste Reference Internal Gains Schedule From Tabular Room Data Here (Cell AK2):</t>
  </si>
  <si>
    <t>Dry resultant temperature (°C)</t>
  </si>
  <si>
    <t>External conduction gain (kW)</t>
  </si>
  <si>
    <t>Internal conduction gain (kW)</t>
  </si>
  <si>
    <t>Air system input sensible (kW)</t>
  </si>
  <si>
    <t>Aux vent gain (kW)</t>
  </si>
  <si>
    <t>Infiltration gain (kW)</t>
  </si>
  <si>
    <t>Natural vent gain (kW)</t>
  </si>
  <si>
    <t>Steady state heating plant load (kW)</t>
  </si>
  <si>
    <t>DHW heating demand (kW)</t>
  </si>
  <si>
    <t>Paste Heating Schedule From VistaPro Here (Cell AU2):</t>
  </si>
  <si>
    <t>W/m²</t>
  </si>
  <si>
    <t>P2</t>
  </si>
  <si>
    <t>JQ</t>
  </si>
  <si>
    <t>Results File = P2 - H&amp;C Loads.clg</t>
  </si>
  <si>
    <t>Results File = P2 - H&amp;C Loads.htg</t>
  </si>
  <si>
    <t>For GPU - Control via dry resultant</t>
  </si>
  <si>
    <t>Issue P2 - minor updates to P1 model to ground floor only in line with architectural change - changed control setting from air temperature to dry resultant temperature</t>
  </si>
  <si>
    <t>Stage 4 Heating Load Calc - AR.htg</t>
  </si>
  <si>
    <t>G.24 Pool Clean</t>
  </si>
  <si>
    <t>G.17 Squash Court</t>
  </si>
  <si>
    <t>G.18 Squash Court</t>
  </si>
  <si>
    <t>Existing Changing Area</t>
  </si>
  <si>
    <t>G.15 Circulation</t>
  </si>
  <si>
    <t>G.19 Squash Court</t>
  </si>
  <si>
    <t>F.02 Circulation</t>
  </si>
  <si>
    <t>G.16 Flexible Use Area</t>
  </si>
  <si>
    <t>F.07 Dance Studio</t>
  </si>
  <si>
    <t>Lift Shaft</t>
  </si>
  <si>
    <t>Sunlight</t>
  </si>
  <si>
    <t>G.01 Pool</t>
  </si>
  <si>
    <t>G.25 Pool Store</t>
  </si>
  <si>
    <t>G.23 Plant</t>
  </si>
  <si>
    <t>G.20 Gym</t>
  </si>
  <si>
    <t>G.22 Store</t>
  </si>
  <si>
    <t>G.21 Stair</t>
  </si>
  <si>
    <t>G.11 Changing Village</t>
  </si>
  <si>
    <t>G.02 Office</t>
  </si>
  <si>
    <t>G.03 Lobby</t>
  </si>
  <si>
    <t>G.29 Classroom/ Waiting Area</t>
  </si>
  <si>
    <t>G.07 WC's</t>
  </si>
  <si>
    <t>G.10 WC's</t>
  </si>
  <si>
    <t>G.08 WC's</t>
  </si>
  <si>
    <t>G.09 WC's</t>
  </si>
  <si>
    <t>Void</t>
  </si>
  <si>
    <t>F.21 Stair</t>
  </si>
  <si>
    <t>F.10 Classroom</t>
  </si>
  <si>
    <t>F.05 Store</t>
  </si>
  <si>
    <t>F.06 Store</t>
  </si>
  <si>
    <t>F.13 Accessible W.C.</t>
  </si>
  <si>
    <t>F.12 Accessible Changing Room</t>
  </si>
  <si>
    <t>F.11 Store</t>
  </si>
  <si>
    <t>F.16 Female WC's</t>
  </si>
  <si>
    <t>F.15 Male WC's</t>
  </si>
  <si>
    <t>F.03 Fitness Centre</t>
  </si>
  <si>
    <t>F.01 Circulation</t>
  </si>
  <si>
    <t>F.08 Health Related Fitness</t>
  </si>
  <si>
    <t>F.09 HRE office</t>
  </si>
  <si>
    <t>G.05 Reception Desk</t>
  </si>
  <si>
    <t>G.26 Circulation</t>
  </si>
  <si>
    <t>F.14a Showers</t>
  </si>
  <si>
    <t>F.14 Male Changing</t>
  </si>
  <si>
    <t>F.17 Female Changing</t>
  </si>
  <si>
    <t>F.17a Showers</t>
  </si>
  <si>
    <t>G.06 Waiting Area</t>
  </si>
  <si>
    <t>F.19 Refuge</t>
  </si>
  <si>
    <t>PL000000</t>
  </si>
  <si>
    <t>SQ000000</t>
  </si>
  <si>
    <t>SQ000001</t>
  </si>
  <si>
    <t>XS000000</t>
  </si>
  <si>
    <t>SQ000002</t>
  </si>
  <si>
    <t>FL000002</t>
  </si>
  <si>
    <t>DN000002</t>
  </si>
  <si>
    <t>HL000000</t>
  </si>
  <si>
    <t>BL000000</t>
  </si>
  <si>
    <t>BL000002</t>
  </si>
  <si>
    <t>PL000003</t>
  </si>
  <si>
    <t>PL000001</t>
  </si>
  <si>
    <t>PL000004</t>
  </si>
  <si>
    <t>GY000000</t>
  </si>
  <si>
    <t>ZZ000000</t>
  </si>
  <si>
    <t>ZZ000001</t>
  </si>
  <si>
    <t>WT000001</t>
  </si>
  <si>
    <t>LB000000</t>
  </si>
  <si>
    <t>LB000003</t>
  </si>
  <si>
    <t>LB000004</t>
  </si>
  <si>
    <t>LB000007</t>
  </si>
  <si>
    <t>LB000005</t>
  </si>
  <si>
    <t>LB000008</t>
  </si>
  <si>
    <t>LB000009</t>
  </si>
  <si>
    <t>LB000006</t>
  </si>
  <si>
    <t>LB00000A</t>
  </si>
  <si>
    <t>ZZ000002</t>
  </si>
  <si>
    <t>ST000000</t>
  </si>
  <si>
    <t>HL000006</t>
  </si>
  <si>
    <t>HL000007</t>
  </si>
  <si>
    <t>HL000008</t>
  </si>
  <si>
    <t>HL00000D</t>
  </si>
  <si>
    <t>HL00000B</t>
  </si>
  <si>
    <t>HL000009</t>
  </si>
  <si>
    <t>HL000002</t>
  </si>
  <si>
    <t>F0000000</t>
  </si>
  <si>
    <t>SN000000</t>
  </si>
  <si>
    <t>SN000002</t>
  </si>
  <si>
    <t>SN000001</t>
  </si>
  <si>
    <t>LB000002</t>
  </si>
  <si>
    <t>G2000002</t>
  </si>
  <si>
    <t>HL00000A</t>
  </si>
  <si>
    <t>F1000000</t>
  </si>
  <si>
    <t>HL000001</t>
  </si>
  <si>
    <t>F1000001</t>
  </si>
  <si>
    <t>G0000002</t>
  </si>
  <si>
    <t>XT000001</t>
  </si>
  <si>
    <t>Instance:Name</t>
  </si>
  <si>
    <t>Instance:Number</t>
  </si>
  <si>
    <t>Instance:Area</t>
  </si>
  <si>
    <t>Assisted Changing Room</t>
  </si>
  <si>
    <t>G.12</t>
  </si>
  <si>
    <t>11.95 m²</t>
  </si>
  <si>
    <t>Pool Cleaner</t>
  </si>
  <si>
    <t>G.24</t>
  </si>
  <si>
    <t>4.81 m²</t>
  </si>
  <si>
    <t>Pool Store</t>
  </si>
  <si>
    <t>G.25</t>
  </si>
  <si>
    <t>18.06 m²</t>
  </si>
  <si>
    <t>Plant</t>
  </si>
  <si>
    <t>G.23</t>
  </si>
  <si>
    <t>182.48 m²</t>
  </si>
  <si>
    <t>Stair</t>
  </si>
  <si>
    <t>G.21</t>
  </si>
  <si>
    <t>16.02 m²</t>
  </si>
  <si>
    <t>Squash Court</t>
  </si>
  <si>
    <t>G.17</t>
  </si>
  <si>
    <t>62.72 m²</t>
  </si>
  <si>
    <t>G.18</t>
  </si>
  <si>
    <t>62.70 m²</t>
  </si>
  <si>
    <t>Store</t>
  </si>
  <si>
    <t>G.22</t>
  </si>
  <si>
    <t>20.27 m²</t>
  </si>
  <si>
    <t>WC's</t>
  </si>
  <si>
    <t>G.07</t>
  </si>
  <si>
    <t>19.44 m²</t>
  </si>
  <si>
    <t>G.08</t>
  </si>
  <si>
    <t>14.60 m²</t>
  </si>
  <si>
    <t>G.10</t>
  </si>
  <si>
    <t>29.20 m²</t>
  </si>
  <si>
    <t>Office</t>
  </si>
  <si>
    <t>G.02</t>
  </si>
  <si>
    <t>15.55 m²</t>
  </si>
  <si>
    <t>Gym</t>
  </si>
  <si>
    <t>G.20</t>
  </si>
  <si>
    <t>339.71 m²</t>
  </si>
  <si>
    <t>G.19</t>
  </si>
  <si>
    <t>Pool</t>
  </si>
  <si>
    <t>G.01</t>
  </si>
  <si>
    <t>325.39 m²</t>
  </si>
  <si>
    <t>G.09</t>
  </si>
  <si>
    <t>42.37 m²</t>
  </si>
  <si>
    <t>Gym High Level</t>
  </si>
  <si>
    <t>339.76 m²</t>
  </si>
  <si>
    <t>Health Related Fitness</t>
  </si>
  <si>
    <t>F.08</t>
  </si>
  <si>
    <t>87.16 m²</t>
  </si>
  <si>
    <t>F.11</t>
  </si>
  <si>
    <t>6.05 m²</t>
  </si>
  <si>
    <t>HRE Office</t>
  </si>
  <si>
    <t>F.09</t>
  </si>
  <si>
    <t>9.97 m²</t>
  </si>
  <si>
    <t>Male WC's</t>
  </si>
  <si>
    <t>F.15</t>
  </si>
  <si>
    <t>19.69 m²</t>
  </si>
  <si>
    <t>Female WC's</t>
  </si>
  <si>
    <t>F.16</t>
  </si>
  <si>
    <t>20.31 m²</t>
  </si>
  <si>
    <t>External Plant</t>
  </si>
  <si>
    <t>75.47 m²</t>
  </si>
  <si>
    <t>Male Changing</t>
  </si>
  <si>
    <t>F.14</t>
  </si>
  <si>
    <t>38.06 m²</t>
  </si>
  <si>
    <t>Female Changing</t>
  </si>
  <si>
    <t>F.17</t>
  </si>
  <si>
    <t>39.31 m²</t>
  </si>
  <si>
    <t>F.05</t>
  </si>
  <si>
    <t>10.90 m²</t>
  </si>
  <si>
    <t>F.21</t>
  </si>
  <si>
    <t>5.42 m²</t>
  </si>
  <si>
    <t>Dance Studio</t>
  </si>
  <si>
    <t>F.07</t>
  </si>
  <si>
    <t>102.36 m²</t>
  </si>
  <si>
    <t>Classroom</t>
  </si>
  <si>
    <t>F.10</t>
  </si>
  <si>
    <t>61.13 m²</t>
  </si>
  <si>
    <t>145.50 m²</t>
  </si>
  <si>
    <t>Pool High Level</t>
  </si>
  <si>
    <t>540.18 m²</t>
  </si>
  <si>
    <t>Fitness Centre</t>
  </si>
  <si>
    <t>F.03</t>
  </si>
  <si>
    <t>302.59 m²</t>
  </si>
  <si>
    <t>Squash Court High Level</t>
  </si>
  <si>
    <t>268.25 m²</t>
  </si>
  <si>
    <t>Lobby</t>
  </si>
  <si>
    <t>G.03</t>
  </si>
  <si>
    <t>19.62 m²</t>
  </si>
  <si>
    <t>Waiting Area</t>
  </si>
  <si>
    <t>G.06</t>
  </si>
  <si>
    <t>119.12 m²</t>
  </si>
  <si>
    <t>G.29</t>
  </si>
  <si>
    <t>36.90 m²</t>
  </si>
  <si>
    <t>Circulation</t>
  </si>
  <si>
    <t>G.15</t>
  </si>
  <si>
    <t>29.88 m²</t>
  </si>
  <si>
    <t>Flexible Use Area</t>
  </si>
  <si>
    <t>G.16</t>
  </si>
  <si>
    <t>71.67 m²</t>
  </si>
  <si>
    <t>F.01</t>
  </si>
  <si>
    <t>183.68 m²</t>
  </si>
  <si>
    <t>F.02</t>
  </si>
  <si>
    <t>27.79 m²</t>
  </si>
  <si>
    <t>Refuge</t>
  </si>
  <si>
    <t>F.19</t>
  </si>
  <si>
    <t>17.39 m²</t>
  </si>
  <si>
    <t>F.06</t>
  </si>
  <si>
    <t>6.86 m²</t>
  </si>
  <si>
    <t>Accessible W.C.</t>
  </si>
  <si>
    <t>F.13</t>
  </si>
  <si>
    <t>3.58 m²</t>
  </si>
  <si>
    <t>Accessible Changing Room</t>
  </si>
  <si>
    <t>F.12</t>
  </si>
  <si>
    <t>7.47 m²</t>
  </si>
  <si>
    <t>Showers</t>
  </si>
  <si>
    <t>F.14a</t>
  </si>
  <si>
    <t>17.79 m²</t>
  </si>
  <si>
    <t>F.17a</t>
  </si>
  <si>
    <t>18.38 m²</t>
  </si>
  <si>
    <t>Unisex Changing Room</t>
  </si>
  <si>
    <t>G.13</t>
  </si>
  <si>
    <t>8.06 m²</t>
  </si>
  <si>
    <t>G.14</t>
  </si>
  <si>
    <t>6.72 m²</t>
  </si>
  <si>
    <t>Space</t>
  </si>
  <si>
    <t>Not Placed</t>
  </si>
  <si>
    <t>Changing Village</t>
  </si>
  <si>
    <t>G.11</t>
  </si>
  <si>
    <t>226.75 m²</t>
  </si>
  <si>
    <t>Riser</t>
  </si>
  <si>
    <t>6.47 m²</t>
  </si>
  <si>
    <t>G.26</t>
  </si>
  <si>
    <t>272.33 m²</t>
  </si>
  <si>
    <t>Pool Surround</t>
  </si>
  <si>
    <t>G.01A</t>
  </si>
  <si>
    <t>157.84 m²</t>
  </si>
  <si>
    <t>Room</t>
  </si>
  <si>
    <t>F.22</t>
  </si>
  <si>
    <t>5.61 m²</t>
  </si>
  <si>
    <t>F.23</t>
  </si>
  <si>
    <t>4.52 m²</t>
  </si>
  <si>
    <t>3.12 m²</t>
  </si>
  <si>
    <t>16.26 m²</t>
  </si>
  <si>
    <t>F.14b</t>
  </si>
  <si>
    <t>2.03 m²</t>
  </si>
  <si>
    <t>Combined Number + Name</t>
  </si>
  <si>
    <t>IES Name</t>
  </si>
  <si>
    <t>Possible Match</t>
  </si>
  <si>
    <t>Cooling</t>
  </si>
  <si>
    <t>Heating</t>
  </si>
  <si>
    <t>Combined Name +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</si>
</sst>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00"/>
    <numFmt numFmtId="165" formatCode="0.0"/>
    <numFmt numFmtId="166" formatCode="#,##0.0"/>
    <numFmt numFmtId="167" formatCode="#0.0##########"/>
  </numFmts>
  <fonts count="62" x14ac:knownFonts="1">
    <font>
      <sz val="10"/>
      <name val="Arial"/>
    </font>
    <font>
      <sz val="11"/>
      <color theme="1"/>
      <name val="Times New Roman"/>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sz val="12"/>
      <name val="Arial"/>
      <family val="2"/>
    </font>
    <font>
      <b/>
      <sz val="10"/>
      <name val="Arial"/>
      <family val="2"/>
    </font>
    <font>
      <b/>
      <sz val="12"/>
      <name val="Arial"/>
      <family val="2"/>
    </font>
    <font>
      <b/>
      <sz val="8"/>
      <name val="Arial"/>
      <family val="2"/>
    </font>
    <font>
      <b/>
      <sz val="8"/>
      <color indexed="9"/>
      <name val="Arial"/>
      <family val="2"/>
    </font>
    <font>
      <b/>
      <sz val="8"/>
      <color indexed="9"/>
      <name val="Arial"/>
      <family val="2"/>
    </font>
    <font>
      <b/>
      <vertAlign val="superscript"/>
      <sz val="8"/>
      <color indexed="9"/>
      <name val="Arial"/>
      <family val="2"/>
    </font>
    <font>
      <sz val="8"/>
      <name val="Arial"/>
      <family val="2"/>
    </font>
    <font>
      <b/>
      <sz val="8"/>
      <name val="Arial"/>
      <family val="2"/>
    </font>
    <font>
      <b/>
      <sz val="8"/>
      <color indexed="10"/>
      <name val="Arial"/>
      <family val="2"/>
    </font>
    <font>
      <b/>
      <sz val="10"/>
      <color indexed="10"/>
      <name val="Arial"/>
      <family val="2"/>
    </font>
    <font>
      <b/>
      <sz val="14"/>
      <color indexed="10"/>
      <name val="Arial"/>
      <family val="2"/>
    </font>
    <font>
      <sz val="10"/>
      <name val="Arial"/>
      <family val="2"/>
    </font>
    <font>
      <sz val="11"/>
      <color theme="1"/>
      <name val="Times New Roman"/>
      <family val="2"/>
      <scheme val="minor"/>
    </font>
    <font>
      <sz val="11"/>
      <color theme="0"/>
      <name val="Times New Roman"/>
      <family val="2"/>
      <scheme val="minor"/>
    </font>
    <font>
      <sz val="11"/>
      <color rgb="FF9C0006"/>
      <name val="Times New Roman"/>
      <family val="2"/>
      <scheme val="minor"/>
    </font>
    <font>
      <b/>
      <sz val="11"/>
      <color rgb="FFFA7D00"/>
      <name val="Times New Roman"/>
      <family val="2"/>
      <scheme val="minor"/>
    </font>
    <font>
      <b/>
      <sz val="11"/>
      <color theme="0"/>
      <name val="Times New Roman"/>
      <family val="2"/>
      <scheme val="minor"/>
    </font>
    <font>
      <i/>
      <sz val="11"/>
      <color rgb="FF7F7F7F"/>
      <name val="Times New Roman"/>
      <family val="2"/>
      <scheme val="minor"/>
    </font>
    <font>
      <sz val="11"/>
      <color rgb="FF006100"/>
      <name val="Times New Roman"/>
      <family val="2"/>
      <scheme val="minor"/>
    </font>
    <font>
      <b/>
      <sz val="15"/>
      <color theme="3"/>
      <name val="Times New Roman"/>
      <family val="2"/>
      <scheme val="minor"/>
    </font>
    <font>
      <b/>
      <sz val="13"/>
      <color theme="3"/>
      <name val="Times New Roman"/>
      <family val="2"/>
      <scheme val="minor"/>
    </font>
    <font>
      <b/>
      <sz val="11"/>
      <color theme="3"/>
      <name val="Times New Roman"/>
      <family val="2"/>
      <scheme val="minor"/>
    </font>
    <font>
      <sz val="11"/>
      <color rgb="FF3F3F76"/>
      <name val="Times New Roman"/>
      <family val="2"/>
      <scheme val="minor"/>
    </font>
    <font>
      <sz val="11"/>
      <color rgb="FFFA7D00"/>
      <name val="Times New Roman"/>
      <family val="2"/>
      <scheme val="minor"/>
    </font>
    <font>
      <sz val="11"/>
      <color rgb="FF9C6500"/>
      <name val="Times New Roman"/>
      <family val="2"/>
      <scheme val="minor"/>
    </font>
    <font>
      <b/>
      <sz val="11"/>
      <color rgb="FF3F3F3F"/>
      <name val="Times New Roman"/>
      <family val="2"/>
      <scheme val="minor"/>
    </font>
    <font>
      <b/>
      <sz val="18"/>
      <color theme="3"/>
      <name val="Times New Roman"/>
      <family val="2"/>
      <scheme val="major"/>
    </font>
    <font>
      <b/>
      <sz val="11"/>
      <color theme="1"/>
      <name val="Times New Roman"/>
      <family val="2"/>
      <scheme val="minor"/>
    </font>
    <font>
      <sz val="11"/>
      <color rgb="FFFF0000"/>
      <name val="Times New Roman"/>
      <family val="2"/>
      <scheme val="minor"/>
    </font>
    <font>
      <b/>
      <i/>
      <sz val="8"/>
      <name val="Arial"/>
      <family val="2"/>
    </font>
    <font>
      <sz val="10"/>
      <name val="Arial"/>
      <family val="2"/>
    </font>
    <font>
      <b/>
      <sz val="10"/>
      <color theme="0"/>
      <name val="Arial"/>
      <family val="2"/>
    </font>
    <font>
      <sz val="8"/>
      <color rgb="FF0070C0"/>
      <name val="Arial"/>
      <family val="2"/>
    </font>
    <font>
      <sz val="10"/>
      <color theme="0"/>
      <name val="Arial"/>
      <family val="2"/>
    </font>
    <font>
      <strike/>
      <sz val="8"/>
      <name val="Arial"/>
      <family val="2"/>
    </font>
    <font>
      <sz val="10"/>
      <color rgb="FFFF0000"/>
      <name val="Arial"/>
      <family val="2"/>
    </font>
    <font>
      <sz val="8"/>
      <color theme="1"/>
      <name val="Arial"/>
      <family val="2"/>
    </font>
    <font>
      <sz val="9"/>
      <color indexed="81"/>
      <name val="Tahoma"/>
      <family val="2"/>
    </font>
    <font>
      <b/>
      <sz val="9"/>
      <color indexed="81"/>
      <name val="Tahoma"/>
      <family val="2"/>
    </font>
    <font>
      <sz val="10"/>
      <color theme="1"/>
      <name val="Arial"/>
      <family val="2"/>
    </font>
  </fonts>
  <fills count="7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9"/>
        <bgColor indexed="64"/>
      </patternFill>
    </fill>
    <fill>
      <patternFill patternType="solid">
        <fgColor theme="6"/>
        <bgColor indexed="64"/>
      </patternFill>
    </fill>
    <fill>
      <patternFill patternType="solid">
        <fgColor rgb="FFFFFF00"/>
        <bgColor indexed="64"/>
      </patternFill>
    </fill>
    <fill>
      <patternFill patternType="solid">
        <fgColor rgb="FF008080"/>
        <bgColor indexed="64"/>
      </patternFill>
    </fill>
    <fill>
      <patternFill patternType="solid">
        <fgColor indexed="23"/>
        <bgColor indexed="64"/>
      </patternFill>
    </fill>
  </fills>
  <borders count="5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thin">
        <color indexed="64"/>
      </bottom>
      <diagonal/>
    </border>
    <border>
      <left/>
      <right style="hair">
        <color indexed="64"/>
      </right>
      <top/>
      <bottom style="hair">
        <color indexed="64"/>
      </bottom>
      <diagonal/>
    </border>
    <border>
      <left/>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64"/>
      </left>
      <right style="thin">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right/>
      <top style="thin">
        <color indexed="64"/>
      </top>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top/>
      <bottom style="hair">
        <color indexed="64"/>
      </bottom>
      <diagonal/>
    </border>
    <border>
      <left/>
      <right style="thin">
        <color indexed="9"/>
      </right>
      <top/>
      <bottom style="hair">
        <color indexed="64"/>
      </bottom>
      <diagonal/>
    </border>
    <border>
      <left style="thin">
        <color theme="0"/>
      </left>
      <right/>
      <top/>
      <bottom/>
      <diagonal/>
    </border>
    <border>
      <left style="thin">
        <color theme="0"/>
      </left>
      <right/>
      <top/>
      <bottom style="hair">
        <color indexed="64"/>
      </bottom>
      <diagonal/>
    </border>
    <border>
      <left/>
      <right style="thin">
        <color theme="0"/>
      </right>
      <top/>
      <bottom/>
      <diagonal/>
    </border>
    <border>
      <left style="thin">
        <color indexed="64"/>
      </left>
      <right style="thin">
        <color indexed="64"/>
      </right>
      <top/>
      <bottom/>
      <diagonal/>
    </border>
  </borders>
  <cellStyleXfs count="134">
    <xf numFmtId="0" fontId="0" fillId="0" borderId="0"/>
    <xf numFmtId="0" fontId="3" fillId="2" borderId="0" applyNumberFormat="0" applyBorder="0" applyAlignment="0" applyProtection="0"/>
    <xf numFmtId="0" fontId="3" fillId="2" borderId="0" applyNumberFormat="0" applyBorder="0" applyAlignment="0" applyProtection="0"/>
    <xf numFmtId="0" fontId="34" fillId="25"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4" fillId="26"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4" fillId="27"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4" fillId="28"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4" fillId="29"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4" fillId="30"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4" fillId="31"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4" fillId="32"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4" fillId="33"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4" fillId="34"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4" fillId="35"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4" fillId="36"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5" fillId="3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35" fillId="38"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35" fillId="3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5" fillId="4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35" fillId="4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5" fillId="42"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5" fillId="4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5" fillId="4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5" fillId="45"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5" fillId="46"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35" fillId="47"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35" fillId="48"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36" fillId="4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37" fillId="50" borderId="34" applyNumberFormat="0" applyAlignment="0" applyProtection="0"/>
    <xf numFmtId="0" fontId="7" fillId="21" borderId="2" applyNumberFormat="0" applyAlignment="0" applyProtection="0"/>
    <xf numFmtId="0" fontId="7" fillId="21" borderId="2" applyNumberFormat="0" applyAlignment="0" applyProtection="0"/>
    <xf numFmtId="0" fontId="38" fillId="51" borderId="35" applyNumberFormat="0" applyAlignment="0" applyProtection="0"/>
    <xf numFmtId="43" fontId="2" fillId="0" borderId="0" applyFont="0" applyFill="0" applyBorder="0" applyAlignment="0" applyProtection="0"/>
    <xf numFmtId="43"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9"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40" fillId="52"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41" fillId="0" borderId="36"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42" fillId="0" borderId="37"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43" fillId="0" borderId="3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3"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44" fillId="53" borderId="34" applyNumberFormat="0" applyAlignment="0" applyProtection="0"/>
    <xf numFmtId="0" fontId="14" fillId="0" borderId="6" applyNumberFormat="0" applyFill="0" applyAlignment="0" applyProtection="0"/>
    <xf numFmtId="0" fontId="14" fillId="0" borderId="6" applyNumberFormat="0" applyFill="0" applyAlignment="0" applyProtection="0"/>
    <xf numFmtId="0" fontId="45" fillId="0" borderId="39"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46" fillId="54" borderId="0" applyNumberFormat="0" applyBorder="0" applyAlignment="0" applyProtection="0"/>
    <xf numFmtId="0" fontId="33" fillId="0" borderId="0"/>
    <xf numFmtId="0" fontId="34" fillId="0" borderId="0"/>
    <xf numFmtId="0" fontId="2" fillId="23" borderId="7" applyNumberFormat="0" applyFont="0" applyAlignment="0" applyProtection="0"/>
    <xf numFmtId="0" fontId="33" fillId="23" borderId="7" applyNumberFormat="0" applyFont="0" applyAlignment="0" applyProtection="0"/>
    <xf numFmtId="0" fontId="34" fillId="55" borderId="40" applyNumberFormat="0" applyFont="0" applyAlignment="0" applyProtection="0"/>
    <xf numFmtId="0" fontId="16" fillId="20" borderId="8" applyNumberFormat="0" applyAlignment="0" applyProtection="0"/>
    <xf numFmtId="0" fontId="16" fillId="20" borderId="8" applyNumberFormat="0" applyAlignment="0" applyProtection="0"/>
    <xf numFmtId="0" fontId="47" fillId="50" borderId="41"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48"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49" fillId="0" borderId="42"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0" fillId="0" borderId="0" applyNumberFormat="0" applyFill="0" applyBorder="0" applyAlignment="0" applyProtection="0"/>
    <xf numFmtId="0" fontId="1" fillId="0" borderId="0"/>
    <xf numFmtId="0" fontId="52" fillId="0" borderId="0"/>
    <xf numFmtId="0" fontId="1" fillId="0" borderId="0"/>
    <xf numFmtId="43" fontId="1" fillId="0" borderId="0" applyFont="0" applyFill="0" applyBorder="0" applyAlignment="0" applyProtection="0"/>
    <xf numFmtId="0" fontId="46" fillId="54" borderId="0" applyNumberFormat="0" applyBorder="0" applyAlignment="0" applyProtection="0"/>
    <xf numFmtId="9" fontId="1" fillId="0" borderId="0" applyFont="0" applyFill="0" applyBorder="0" applyAlignment="0" applyProtection="0"/>
  </cellStyleXfs>
  <cellXfs count="387">
    <xf numFmtId="0" fontId="0" fillId="0" borderId="0" xfId="0"/>
    <xf numFmtId="0" fontId="20" fillId="0" borderId="10" xfId="0" applyFont="1" applyFill="1" applyBorder="1" applyAlignment="1">
      <alignment horizontal="center" vertical="center"/>
    </xf>
    <xf numFmtId="164" fontId="20" fillId="0" borderId="11" xfId="0" applyNumberFormat="1" applyFont="1" applyBorder="1" applyAlignment="1">
      <alignment horizontal="center" vertical="center"/>
    </xf>
    <xf numFmtId="0" fontId="20" fillId="0" borderId="10" xfId="0" applyFont="1" applyBorder="1" applyAlignment="1">
      <alignment horizontal="center" vertical="center"/>
    </xf>
    <xf numFmtId="0" fontId="20" fillId="0" borderId="0" xfId="0" applyFont="1" applyAlignment="1">
      <alignment vertical="center"/>
    </xf>
    <xf numFmtId="0" fontId="20" fillId="0" borderId="0" xfId="0" applyFont="1"/>
    <xf numFmtId="0" fontId="20" fillId="0" borderId="0" xfId="0" applyFont="1" applyBorder="1"/>
    <xf numFmtId="0" fontId="20" fillId="0" borderId="0" xfId="0" applyFont="1" applyAlignment="1">
      <alignment horizontal="right"/>
    </xf>
    <xf numFmtId="0" fontId="24" fillId="0" borderId="0" xfId="0" applyFont="1" applyAlignment="1">
      <alignment horizontal="right"/>
    </xf>
    <xf numFmtId="0" fontId="20" fillId="0" borderId="13" xfId="0" applyFont="1" applyBorder="1" applyAlignment="1">
      <alignment horizontal="left" vertical="center"/>
    </xf>
    <xf numFmtId="0" fontId="20" fillId="0" borderId="14" xfId="0" applyFont="1" applyBorder="1" applyAlignment="1">
      <alignment horizontal="left" vertical="center"/>
    </xf>
    <xf numFmtId="0" fontId="20" fillId="0" borderId="15" xfId="0" applyFont="1" applyBorder="1" applyAlignment="1">
      <alignment horizontal="left"/>
    </xf>
    <xf numFmtId="0" fontId="20" fillId="0" borderId="16" xfId="0" applyFont="1" applyBorder="1" applyAlignment="1">
      <alignment horizontal="left" vertical="center"/>
    </xf>
    <xf numFmtId="0" fontId="20" fillId="0" borderId="17" xfId="0" applyFont="1" applyBorder="1" applyAlignment="1">
      <alignment horizontal="left" vertical="center"/>
    </xf>
    <xf numFmtId="0" fontId="20" fillId="0" borderId="10" xfId="0" applyFont="1" applyBorder="1" applyAlignment="1"/>
    <xf numFmtId="0" fontId="20" fillId="0" borderId="10" xfId="0" applyFont="1" applyBorder="1" applyAlignment="1">
      <alignment horizontal="left"/>
    </xf>
    <xf numFmtId="0" fontId="20" fillId="0" borderId="18" xfId="0" applyFont="1" applyBorder="1" applyAlignment="1">
      <alignment horizontal="left"/>
    </xf>
    <xf numFmtId="0" fontId="25" fillId="24" borderId="0" xfId="0" applyFont="1" applyFill="1" applyBorder="1" applyAlignment="1">
      <alignment vertical="center"/>
    </xf>
    <xf numFmtId="0" fontId="20" fillId="24" borderId="0" xfId="0" applyFont="1" applyFill="1" applyBorder="1" applyAlignment="1">
      <alignment vertical="center"/>
    </xf>
    <xf numFmtId="164" fontId="20" fillId="0" borderId="15" xfId="0" applyNumberFormat="1" applyFont="1" applyBorder="1" applyAlignment="1">
      <alignment horizontal="center" vertical="center"/>
    </xf>
    <xf numFmtId="164" fontId="20" fillId="0" borderId="10" xfId="0" applyNumberFormat="1" applyFont="1" applyBorder="1" applyAlignment="1">
      <alignment vertical="center"/>
    </xf>
    <xf numFmtId="164" fontId="20" fillId="0" borderId="18" xfId="0" applyNumberFormat="1" applyFont="1" applyBorder="1" applyAlignment="1">
      <alignment horizontal="center" vertical="center"/>
    </xf>
    <xf numFmtId="164" fontId="20" fillId="0" borderId="18" xfId="0" applyNumberFormat="1" applyFont="1" applyBorder="1" applyAlignment="1">
      <alignment vertical="center"/>
    </xf>
    <xf numFmtId="0" fontId="20" fillId="0" borderId="15" xfId="0" applyFont="1" applyBorder="1" applyAlignment="1">
      <alignment horizontal="center" vertical="center"/>
    </xf>
    <xf numFmtId="164" fontId="20" fillId="0" borderId="19" xfId="0" applyNumberFormat="1" applyFont="1" applyBorder="1" applyAlignment="1">
      <alignment horizontal="center" vertical="center"/>
    </xf>
    <xf numFmtId="0" fontId="20" fillId="0" borderId="18" xfId="0" applyFont="1" applyBorder="1" applyAlignment="1"/>
    <xf numFmtId="0" fontId="20" fillId="0" borderId="17" xfId="0" applyFont="1" applyBorder="1"/>
    <xf numFmtId="0" fontId="20" fillId="0" borderId="0" xfId="0" applyFont="1" applyBorder="1" applyAlignment="1">
      <alignment horizontal="center" vertical="center"/>
    </xf>
    <xf numFmtId="164" fontId="20" fillId="0" borderId="0" xfId="0" applyNumberFormat="1" applyFont="1" applyBorder="1" applyAlignment="1">
      <alignment vertical="center"/>
    </xf>
    <xf numFmtId="0" fontId="20" fillId="0" borderId="0" xfId="0" applyFont="1" applyBorder="1" applyAlignment="1">
      <alignment vertical="center"/>
    </xf>
    <xf numFmtId="0" fontId="22" fillId="0" borderId="0" xfId="0" applyFont="1" applyBorder="1" applyAlignment="1">
      <alignment horizontal="right"/>
    </xf>
    <xf numFmtId="0" fontId="24" fillId="0" borderId="0" xfId="0" applyFont="1" applyBorder="1" applyAlignment="1">
      <alignment horizontal="right"/>
    </xf>
    <xf numFmtId="0" fontId="20" fillId="24" borderId="0" xfId="0" applyFont="1" applyFill="1" applyBorder="1"/>
    <xf numFmtId="0" fontId="20" fillId="56" borderId="23" xfId="0" applyFont="1" applyFill="1" applyBorder="1" applyAlignment="1">
      <alignment horizontal="right"/>
    </xf>
    <xf numFmtId="0" fontId="20" fillId="56" borderId="10" xfId="0" applyNumberFormat="1" applyFont="1" applyFill="1" applyBorder="1" applyAlignment="1">
      <alignment horizontal="center" vertical="center"/>
    </xf>
    <xf numFmtId="0" fontId="20" fillId="56" borderId="24" xfId="0" applyNumberFormat="1" applyFont="1" applyFill="1" applyBorder="1" applyAlignment="1">
      <alignment horizontal="center"/>
    </xf>
    <xf numFmtId="9" fontId="20" fillId="56" borderId="25" xfId="0" applyNumberFormat="1" applyFont="1" applyFill="1" applyBorder="1" applyAlignment="1">
      <alignment horizontal="right"/>
    </xf>
    <xf numFmtId="0" fontId="20" fillId="56" borderId="25" xfId="0" applyNumberFormat="1" applyFont="1" applyFill="1" applyBorder="1" applyAlignment="1">
      <alignment horizontal="center" vertical="center"/>
    </xf>
    <xf numFmtId="0" fontId="29" fillId="0" borderId="0" xfId="0" applyFont="1"/>
    <xf numFmtId="0" fontId="28" fillId="0" borderId="0" xfId="0" applyFont="1"/>
    <xf numFmtId="165" fontId="20" fillId="0" borderId="26" xfId="0" applyNumberFormat="1" applyFont="1" applyFill="1" applyBorder="1" applyAlignment="1">
      <alignment horizontal="center" vertical="center"/>
    </xf>
    <xf numFmtId="9" fontId="20" fillId="0" borderId="25" xfId="0" applyNumberFormat="1" applyFont="1" applyFill="1" applyBorder="1" applyAlignment="1">
      <alignment horizontal="center"/>
    </xf>
    <xf numFmtId="165" fontId="20" fillId="0" borderId="27" xfId="0" applyNumberFormat="1" applyFont="1" applyFill="1" applyBorder="1" applyAlignment="1">
      <alignment horizontal="center" vertical="center"/>
    </xf>
    <xf numFmtId="1" fontId="20" fillId="56" borderId="24" xfId="0" applyNumberFormat="1" applyFont="1" applyFill="1" applyBorder="1" applyAlignment="1">
      <alignment horizontal="center" vertical="center"/>
    </xf>
    <xf numFmtId="0" fontId="20" fillId="56" borderId="10" xfId="0" applyNumberFormat="1" applyFont="1" applyFill="1" applyBorder="1" applyAlignment="1">
      <alignment horizontal="right"/>
    </xf>
    <xf numFmtId="0" fontId="20" fillId="56" borderId="24" xfId="0" applyFont="1" applyFill="1" applyBorder="1" applyAlignment="1">
      <alignment vertical="center"/>
    </xf>
    <xf numFmtId="0" fontId="29" fillId="56" borderId="24" xfId="82" applyNumberFormat="1" applyFont="1" applyFill="1" applyBorder="1" applyAlignment="1">
      <alignment wrapText="1"/>
    </xf>
    <xf numFmtId="165" fontId="20" fillId="0" borderId="23" xfId="0" applyNumberFormat="1" applyFont="1" applyFill="1" applyBorder="1" applyAlignment="1">
      <alignment horizontal="center"/>
    </xf>
    <xf numFmtId="164" fontId="20" fillId="0" borderId="26" xfId="0" applyNumberFormat="1" applyFont="1" applyFill="1" applyBorder="1" applyAlignment="1">
      <alignment horizontal="center" vertical="center"/>
    </xf>
    <xf numFmtId="0" fontId="20" fillId="0" borderId="0" xfId="0" applyFont="1" applyFill="1" applyAlignment="1">
      <alignment vertical="center"/>
    </xf>
    <xf numFmtId="0" fontId="20" fillId="0" borderId="24" xfId="0" applyFont="1" applyFill="1" applyBorder="1" applyAlignment="1">
      <alignment horizontal="center"/>
    </xf>
    <xf numFmtId="0" fontId="20" fillId="56" borderId="17" xfId="0" applyFont="1" applyFill="1" applyBorder="1" applyAlignment="1">
      <alignment vertical="center"/>
    </xf>
    <xf numFmtId="1" fontId="20" fillId="0" borderId="43" xfId="0" applyNumberFormat="1" applyFont="1" applyBorder="1" applyAlignment="1">
      <alignment horizontal="center"/>
    </xf>
    <xf numFmtId="165" fontId="20" fillId="0" borderId="43" xfId="0" applyNumberFormat="1" applyFont="1" applyBorder="1" applyAlignment="1">
      <alignment horizontal="center"/>
    </xf>
    <xf numFmtId="3" fontId="20" fillId="0" borderId="15" xfId="0" applyNumberFormat="1" applyFont="1" applyFill="1" applyBorder="1" applyAlignment="1">
      <alignment horizontal="center" vertical="center"/>
    </xf>
    <xf numFmtId="0" fontId="20" fillId="0" borderId="17" xfId="0" applyNumberFormat="1" applyFont="1" applyFill="1" applyBorder="1" applyAlignment="1">
      <alignment horizontal="center" vertical="center"/>
    </xf>
    <xf numFmtId="0" fontId="20" fillId="0" borderId="23" xfId="0" applyNumberFormat="1" applyFont="1" applyFill="1" applyBorder="1" applyAlignment="1">
      <alignment horizontal="center" vertical="center"/>
    </xf>
    <xf numFmtId="3" fontId="20" fillId="0" borderId="23" xfId="0" applyNumberFormat="1" applyFont="1" applyFill="1" applyBorder="1" applyAlignment="1">
      <alignment horizontal="center" vertical="center"/>
    </xf>
    <xf numFmtId="0" fontId="21" fillId="0" borderId="0" xfId="0" applyFont="1" applyBorder="1" applyAlignment="1">
      <alignment wrapText="1"/>
    </xf>
    <xf numFmtId="0" fontId="0" fillId="0" borderId="0" xfId="0" applyFill="1"/>
    <xf numFmtId="1" fontId="20" fillId="0" borderId="0" xfId="0" applyNumberFormat="1" applyFont="1" applyBorder="1" applyAlignment="1">
      <alignment vertical="center"/>
    </xf>
    <xf numFmtId="1" fontId="29" fillId="0" borderId="0" xfId="0" applyNumberFormat="1" applyFont="1" applyBorder="1" applyAlignment="1">
      <alignment vertical="center"/>
    </xf>
    <xf numFmtId="0" fontId="25" fillId="24" borderId="0" xfId="0" applyFont="1" applyFill="1" applyBorder="1" applyAlignment="1">
      <alignment horizontal="center" vertical="center" textRotation="90" wrapText="1"/>
    </xf>
    <xf numFmtId="0" fontId="20" fillId="56" borderId="0" xfId="0" applyFont="1" applyFill="1" applyBorder="1" applyAlignment="1">
      <alignment horizontal="right"/>
    </xf>
    <xf numFmtId="0" fontId="20" fillId="0" borderId="17" xfId="0" applyFont="1" applyFill="1" applyBorder="1" applyAlignment="1">
      <alignment horizontal="center" vertical="center"/>
    </xf>
    <xf numFmtId="9" fontId="20" fillId="56" borderId="16" xfId="0" applyNumberFormat="1" applyFont="1" applyFill="1" applyBorder="1" applyAlignment="1">
      <alignment horizontal="right"/>
    </xf>
    <xf numFmtId="3" fontId="20" fillId="0" borderId="44" xfId="0" applyNumberFormat="1" applyFont="1" applyFill="1" applyBorder="1" applyAlignment="1">
      <alignment horizontal="center" vertical="center"/>
    </xf>
    <xf numFmtId="3" fontId="20" fillId="0" borderId="0" xfId="0" applyNumberFormat="1" applyFont="1" applyFill="1" applyBorder="1" applyAlignment="1">
      <alignment horizontal="center" vertical="center"/>
    </xf>
    <xf numFmtId="49" fontId="20" fillId="60" borderId="0" xfId="129" applyNumberFormat="1" applyFont="1" applyFill="1" applyBorder="1" applyAlignment="1" applyProtection="1">
      <alignment horizontal="center"/>
      <protection locked="0"/>
    </xf>
    <xf numFmtId="0" fontId="20" fillId="0" borderId="0" xfId="129" applyFont="1" applyFill="1" applyBorder="1" applyAlignment="1">
      <alignment horizontal="center" vertical="center"/>
    </xf>
    <xf numFmtId="49" fontId="20" fillId="57" borderId="0" xfId="129" applyNumberFormat="1" applyFont="1" applyFill="1" applyBorder="1" applyAlignment="1" applyProtection="1">
      <alignment horizontal="center"/>
      <protection locked="0"/>
    </xf>
    <xf numFmtId="0" fontId="20" fillId="57" borderId="0" xfId="129" applyFont="1" applyFill="1" applyBorder="1" applyAlignment="1" applyProtection="1">
      <alignment horizontal="center"/>
      <protection locked="0"/>
    </xf>
    <xf numFmtId="49" fontId="20" fillId="0" borderId="0" xfId="129" applyNumberFormat="1" applyFont="1" applyFill="1" applyBorder="1" applyAlignment="1" applyProtection="1">
      <alignment horizontal="center"/>
      <protection locked="0"/>
    </xf>
    <xf numFmtId="0" fontId="20" fillId="0" borderId="0" xfId="129" applyFont="1" applyFill="1" applyBorder="1" applyAlignment="1" applyProtection="1">
      <alignment horizontal="center"/>
      <protection locked="0"/>
    </xf>
    <xf numFmtId="0" fontId="20" fillId="58" borderId="0" xfId="129" applyFont="1" applyFill="1" applyBorder="1" applyAlignment="1">
      <alignment horizontal="center" vertical="center"/>
    </xf>
    <xf numFmtId="49" fontId="20" fillId="58" borderId="0" xfId="129" applyNumberFormat="1" applyFont="1" applyFill="1" applyBorder="1" applyAlignment="1" applyProtection="1">
      <alignment horizontal="center"/>
      <protection locked="0"/>
    </xf>
    <xf numFmtId="0" fontId="20" fillId="58" borderId="0" xfId="129" applyFont="1" applyFill="1" applyBorder="1" applyAlignment="1" applyProtection="1">
      <alignment horizontal="center"/>
      <protection locked="0"/>
    </xf>
    <xf numFmtId="49" fontId="20" fillId="59" borderId="0" xfId="129" applyNumberFormat="1" applyFont="1" applyFill="1" applyBorder="1" applyAlignment="1" applyProtection="1">
      <alignment horizontal="center"/>
      <protection locked="0"/>
    </xf>
    <xf numFmtId="0" fontId="20" fillId="59" borderId="0" xfId="129" applyFont="1" applyFill="1" applyBorder="1" applyAlignment="1">
      <alignment horizontal="center" vertical="center"/>
    </xf>
    <xf numFmtId="0" fontId="20" fillId="59" borderId="0" xfId="129" applyFont="1" applyFill="1" applyBorder="1" applyAlignment="1" applyProtection="1">
      <alignment horizontal="center"/>
      <protection locked="0"/>
    </xf>
    <xf numFmtId="3" fontId="51" fillId="0" borderId="0" xfId="0" applyNumberFormat="1" applyFont="1" applyFill="1" applyBorder="1" applyAlignment="1">
      <alignment horizontal="center" vertical="center"/>
    </xf>
    <xf numFmtId="0" fontId="20" fillId="60" borderId="0" xfId="129" applyFont="1" applyFill="1" applyBorder="1" applyAlignment="1" applyProtection="1">
      <alignment horizontal="center"/>
      <protection locked="0"/>
    </xf>
    <xf numFmtId="0"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xf>
    <xf numFmtId="9" fontId="20" fillId="0" borderId="0" xfId="0" applyNumberFormat="1" applyFont="1" applyFill="1" applyBorder="1" applyAlignment="1">
      <alignment horizontal="center"/>
    </xf>
    <xf numFmtId="164" fontId="20" fillId="0" borderId="0" xfId="0" applyNumberFormat="1" applyFont="1" applyFill="1" applyBorder="1" applyAlignment="1">
      <alignment horizontal="center" vertical="center"/>
    </xf>
    <xf numFmtId="165" fontId="20" fillId="0" borderId="0" xfId="0" applyNumberFormat="1" applyFont="1" applyFill="1" applyBorder="1" applyAlignment="1">
      <alignment horizontal="center" vertical="center"/>
    </xf>
    <xf numFmtId="0" fontId="20" fillId="58" borderId="0" xfId="0" applyFont="1" applyFill="1" applyBorder="1" applyAlignment="1">
      <alignment horizontal="center" vertical="center"/>
    </xf>
    <xf numFmtId="0" fontId="20" fillId="58" borderId="0" xfId="82" applyNumberFormat="1" applyFont="1" applyFill="1" applyBorder="1" applyAlignment="1">
      <alignment horizontal="left" wrapText="1"/>
    </xf>
    <xf numFmtId="0" fontId="20" fillId="0" borderId="0" xfId="0" applyFont="1" applyFill="1" applyBorder="1" applyAlignment="1">
      <alignment horizontal="center"/>
    </xf>
    <xf numFmtId="165" fontId="20" fillId="0" borderId="0" xfId="0" applyNumberFormat="1" applyFont="1" applyFill="1" applyBorder="1" applyAlignment="1">
      <alignment horizontal="center"/>
    </xf>
    <xf numFmtId="0" fontId="51" fillId="0" borderId="0" xfId="0" applyFont="1" applyBorder="1" applyAlignment="1">
      <alignment horizontal="center" vertical="center"/>
    </xf>
    <xf numFmtId="165" fontId="51" fillId="0" borderId="0" xfId="0" applyNumberFormat="1" applyFont="1" applyFill="1" applyBorder="1" applyAlignment="1">
      <alignment horizontal="center" vertical="center"/>
    </xf>
    <xf numFmtId="0" fontId="51" fillId="0" borderId="0" xfId="0" applyNumberFormat="1" applyFont="1" applyFill="1" applyBorder="1" applyAlignment="1">
      <alignment horizontal="center" vertical="center"/>
    </xf>
    <xf numFmtId="0" fontId="20" fillId="61" borderId="10" xfId="0" applyNumberFormat="1" applyFont="1" applyFill="1" applyBorder="1" applyAlignment="1">
      <alignment horizontal="center" vertical="center"/>
    </xf>
    <xf numFmtId="0" fontId="20" fillId="61" borderId="24" xfId="0" applyNumberFormat="1" applyFont="1" applyFill="1" applyBorder="1" applyAlignment="1">
      <alignment horizontal="center"/>
    </xf>
    <xf numFmtId="20" fontId="0" fillId="0" borderId="0" xfId="0" applyNumberFormat="1" applyFill="1"/>
    <xf numFmtId="0" fontId="20" fillId="0" borderId="0" xfId="82" applyNumberFormat="1" applyFont="1" applyBorder="1" applyAlignment="1">
      <alignment wrapText="1"/>
    </xf>
    <xf numFmtId="0" fontId="25" fillId="24" borderId="0" xfId="0" applyFont="1" applyFill="1" applyBorder="1" applyAlignment="1">
      <alignment horizontal="center" vertical="center"/>
    </xf>
    <xf numFmtId="0" fontId="20" fillId="0" borderId="17" xfId="0" applyFont="1" applyBorder="1" applyAlignment="1">
      <alignment horizontal="left" vertical="center"/>
    </xf>
    <xf numFmtId="0" fontId="20" fillId="0" borderId="16" xfId="0" applyFont="1" applyBorder="1" applyAlignment="1">
      <alignment horizontal="left" vertical="center"/>
    </xf>
    <xf numFmtId="0" fontId="21" fillId="0" borderId="0" xfId="0" applyFont="1" applyAlignment="1">
      <alignment wrapText="1"/>
    </xf>
    <xf numFmtId="0" fontId="20" fillId="0" borderId="16" xfId="0" applyFont="1" applyBorder="1"/>
    <xf numFmtId="0" fontId="20" fillId="0" borderId="10" xfId="0" applyFont="1" applyBorder="1" applyAlignment="1">
      <alignment horizontal="left"/>
    </xf>
    <xf numFmtId="0" fontId="20" fillId="0" borderId="15" xfId="0" applyFont="1" applyBorder="1" applyAlignment="1">
      <alignment horizontal="left"/>
    </xf>
    <xf numFmtId="0" fontId="20" fillId="0" borderId="18" xfId="0" applyFont="1" applyBorder="1" applyAlignment="1">
      <alignment horizontal="left"/>
    </xf>
    <xf numFmtId="3" fontId="20" fillId="0" borderId="0" xfId="0" applyNumberFormat="1" applyFont="1" applyFill="1" applyBorder="1" applyAlignment="1">
      <alignment horizontal="center"/>
    </xf>
    <xf numFmtId="0" fontId="28" fillId="0" borderId="0" xfId="0" applyNumberFormat="1" applyFont="1" applyFill="1" applyBorder="1" applyAlignment="1">
      <alignment horizontal="center"/>
    </xf>
    <xf numFmtId="0" fontId="20" fillId="0" borderId="0" xfId="0" applyNumberFormat="1" applyFont="1" applyFill="1" applyBorder="1" applyAlignment="1">
      <alignment vertical="center"/>
    </xf>
    <xf numFmtId="0" fontId="20" fillId="0" borderId="13" xfId="0" applyFont="1" applyBorder="1" applyAlignment="1">
      <alignment vertical="center"/>
    </xf>
    <xf numFmtId="1" fontId="54" fillId="0" borderId="0" xfId="0" applyNumberFormat="1" applyFont="1" applyBorder="1" applyAlignment="1">
      <alignment vertical="center"/>
    </xf>
    <xf numFmtId="0" fontId="54" fillId="0" borderId="0" xfId="0" applyFont="1" applyBorder="1" applyAlignment="1">
      <alignment vertical="center"/>
    </xf>
    <xf numFmtId="164" fontId="54" fillId="0" borderId="0" xfId="0" applyNumberFormat="1" applyFont="1" applyFill="1" applyBorder="1" applyAlignment="1">
      <alignment horizontal="center" vertical="center"/>
    </xf>
    <xf numFmtId="11" fontId="0" fillId="0" borderId="0" xfId="0" applyNumberFormat="1"/>
    <xf numFmtId="11" fontId="0" fillId="0" borderId="0" xfId="0" applyNumberFormat="1" applyFill="1"/>
    <xf numFmtId="0" fontId="20" fillId="0" borderId="17" xfId="0" applyFont="1" applyBorder="1" applyAlignment="1">
      <alignment horizontal="left" vertical="center"/>
    </xf>
    <xf numFmtId="0" fontId="20" fillId="0" borderId="10" xfId="0" applyFont="1" applyBorder="1" applyAlignment="1">
      <alignment horizontal="left"/>
    </xf>
    <xf numFmtId="0" fontId="20" fillId="0" borderId="15" xfId="0" applyFont="1" applyBorder="1" applyAlignment="1">
      <alignment horizontal="left"/>
    </xf>
    <xf numFmtId="0" fontId="20" fillId="0" borderId="18" xfId="0" applyFont="1" applyBorder="1" applyAlignment="1">
      <alignment horizontal="left"/>
    </xf>
    <xf numFmtId="0" fontId="20" fillId="0" borderId="16" xfId="0" applyFont="1" applyBorder="1" applyAlignment="1">
      <alignment horizontal="left" vertical="center"/>
    </xf>
    <xf numFmtId="0" fontId="20" fillId="56" borderId="16" xfId="0" applyNumberFormat="1" applyFont="1" applyFill="1" applyBorder="1" applyAlignment="1">
      <alignment horizontal="center"/>
    </xf>
    <xf numFmtId="0" fontId="20" fillId="0" borderId="0" xfId="0" applyNumberFormat="1" applyFont="1" applyFill="1" applyBorder="1" applyAlignment="1">
      <alignment vertical="center"/>
    </xf>
    <xf numFmtId="0" fontId="20" fillId="65" borderId="0" xfId="0" applyFont="1" applyFill="1"/>
    <xf numFmtId="0" fontId="25" fillId="65" borderId="0" xfId="0" applyFont="1" applyFill="1" applyBorder="1" applyAlignment="1">
      <alignment vertical="center"/>
    </xf>
    <xf numFmtId="0" fontId="20" fillId="65" borderId="0" xfId="0" applyFont="1" applyFill="1" applyBorder="1" applyAlignment="1">
      <alignment vertical="center"/>
    </xf>
    <xf numFmtId="0" fontId="25" fillId="65" borderId="0" xfId="0" applyFont="1" applyFill="1" applyBorder="1" applyAlignment="1">
      <alignment horizontal="center" vertical="center"/>
    </xf>
    <xf numFmtId="0" fontId="20" fillId="65" borderId="12" xfId="0" applyFont="1" applyFill="1" applyBorder="1"/>
    <xf numFmtId="0" fontId="20" fillId="65" borderId="0" xfId="0" applyFont="1" applyFill="1" applyBorder="1"/>
    <xf numFmtId="0" fontId="32" fillId="65" borderId="0" xfId="0" applyFont="1" applyFill="1"/>
    <xf numFmtId="0" fontId="30" fillId="65" borderId="0" xfId="0" applyFont="1" applyFill="1"/>
    <xf numFmtId="0" fontId="31" fillId="65" borderId="0" xfId="0" applyFont="1" applyFill="1" applyBorder="1" applyAlignment="1">
      <alignment horizontal="right"/>
    </xf>
    <xf numFmtId="0" fontId="31" fillId="65" borderId="0" xfId="0" applyFont="1" applyFill="1" applyAlignment="1"/>
    <xf numFmtId="0" fontId="31" fillId="65" borderId="0" xfId="0" applyFont="1" applyFill="1" applyAlignment="1">
      <alignment horizontal="right"/>
    </xf>
    <xf numFmtId="0" fontId="22" fillId="65" borderId="0" xfId="0" applyFont="1" applyFill="1" applyAlignment="1">
      <alignment horizontal="right"/>
    </xf>
    <xf numFmtId="0" fontId="53" fillId="65" borderId="0" xfId="0" applyFont="1" applyFill="1" applyBorder="1" applyAlignment="1">
      <alignment horizontal="right" vertical="center"/>
    </xf>
    <xf numFmtId="0" fontId="25" fillId="65" borderId="20" xfId="0" applyFont="1" applyFill="1" applyBorder="1" applyAlignment="1">
      <alignment horizontal="center" vertical="center" wrapText="1"/>
    </xf>
    <xf numFmtId="0" fontId="25" fillId="65" borderId="21" xfId="0" applyFont="1" applyFill="1" applyBorder="1" applyAlignment="1">
      <alignment vertical="center"/>
    </xf>
    <xf numFmtId="0" fontId="26" fillId="65" borderId="0" xfId="0" applyFont="1" applyFill="1" applyBorder="1" applyAlignment="1">
      <alignment vertical="center"/>
    </xf>
    <xf numFmtId="0" fontId="25" fillId="65" borderId="0" xfId="0" applyFont="1" applyFill="1" applyBorder="1" applyAlignment="1">
      <alignment vertical="center" textRotation="90" wrapText="1"/>
    </xf>
    <xf numFmtId="0" fontId="25" fillId="65" borderId="0" xfId="0" applyFont="1" applyFill="1" applyBorder="1" applyAlignment="1">
      <alignment vertical="center" wrapText="1"/>
    </xf>
    <xf numFmtId="0" fontId="25" fillId="65" borderId="21" xfId="0" applyFont="1" applyFill="1" applyBorder="1" applyAlignment="1">
      <alignment horizontal="center" vertical="center" textRotation="90" wrapText="1"/>
    </xf>
    <xf numFmtId="0" fontId="26" fillId="65" borderId="0" xfId="0" applyFont="1" applyFill="1" applyBorder="1" applyAlignment="1">
      <alignment horizontal="center" vertical="center" textRotation="90" wrapText="1"/>
    </xf>
    <xf numFmtId="0" fontId="26" fillId="65" borderId="20" xfId="0" applyFont="1" applyFill="1" applyBorder="1" applyAlignment="1">
      <alignment horizontal="center" vertical="center" textRotation="90" wrapText="1"/>
    </xf>
    <xf numFmtId="0" fontId="26" fillId="65" borderId="22" xfId="0" applyFont="1" applyFill="1" applyBorder="1" applyAlignment="1">
      <alignment horizontal="center" vertical="center" textRotation="90" wrapText="1"/>
    </xf>
    <xf numFmtId="0" fontId="25" fillId="65" borderId="0" xfId="0" applyFont="1" applyFill="1" applyBorder="1" applyAlignment="1">
      <alignment horizontal="center" vertical="center" textRotation="90" wrapText="1"/>
    </xf>
    <xf numFmtId="0" fontId="25" fillId="65" borderId="20" xfId="0" applyFont="1" applyFill="1" applyBorder="1" applyAlignment="1">
      <alignment horizontal="center" vertical="center"/>
    </xf>
    <xf numFmtId="0" fontId="26" fillId="65" borderId="0" xfId="0" applyFont="1" applyFill="1" applyBorder="1" applyAlignment="1">
      <alignment horizontal="center" vertical="center" wrapText="1"/>
    </xf>
    <xf numFmtId="0" fontId="25" fillId="65" borderId="0" xfId="0" applyFont="1" applyFill="1" applyBorder="1" applyAlignment="1">
      <alignment horizontal="center" vertical="center" wrapText="1"/>
    </xf>
    <xf numFmtId="0" fontId="25" fillId="65" borderId="14" xfId="0" applyFont="1" applyFill="1" applyBorder="1" applyAlignment="1">
      <alignment horizontal="left" vertical="center" wrapText="1" indent="1"/>
    </xf>
    <xf numFmtId="0" fontId="25" fillId="65" borderId="14" xfId="0" applyFont="1" applyFill="1" applyBorder="1" applyAlignment="1">
      <alignment horizontal="left" vertical="center" indent="1"/>
    </xf>
    <xf numFmtId="0" fontId="26" fillId="65" borderId="21" xfId="0" applyFont="1" applyFill="1" applyBorder="1" applyAlignment="1">
      <alignment horizontal="center" vertical="center"/>
    </xf>
    <xf numFmtId="0" fontId="26" fillId="65" borderId="0" xfId="0" applyFont="1" applyFill="1" applyBorder="1" applyAlignment="1">
      <alignment horizontal="center" vertical="center"/>
    </xf>
    <xf numFmtId="0" fontId="26" fillId="65" borderId="20" xfId="0" applyFont="1" applyFill="1" applyBorder="1" applyAlignment="1">
      <alignment horizontal="center" vertical="center"/>
    </xf>
    <xf numFmtId="0" fontId="26" fillId="65" borderId="22" xfId="0" applyFont="1" applyFill="1" applyBorder="1" applyAlignment="1">
      <alignment horizontal="center" vertical="center"/>
    </xf>
    <xf numFmtId="0" fontId="26" fillId="65" borderId="20" xfId="0" applyFont="1" applyFill="1" applyBorder="1" applyAlignment="1">
      <alignment vertical="center"/>
    </xf>
    <xf numFmtId="0" fontId="25" fillId="65" borderId="21" xfId="0" applyFont="1" applyFill="1" applyBorder="1" applyAlignment="1">
      <alignment horizontal="center" vertical="center"/>
    </xf>
    <xf numFmtId="0" fontId="53" fillId="65" borderId="0" xfId="0" applyFont="1" applyFill="1"/>
    <xf numFmtId="0" fontId="24" fillId="0" borderId="0" xfId="0" applyFont="1"/>
    <xf numFmtId="1" fontId="20" fillId="56" borderId="11" xfId="0" applyNumberFormat="1" applyFont="1" applyFill="1" applyBorder="1" applyAlignment="1">
      <alignment horizontal="center"/>
    </xf>
    <xf numFmtId="0" fontId="20" fillId="0" borderId="16" xfId="0" applyFont="1" applyFill="1" applyBorder="1" applyAlignment="1">
      <alignment horizontal="center" vertical="center"/>
    </xf>
    <xf numFmtId="0" fontId="20" fillId="0" borderId="32" xfId="0" applyFont="1" applyBorder="1" applyAlignment="1">
      <alignment horizontal="center" vertical="center"/>
    </xf>
    <xf numFmtId="166" fontId="20" fillId="0" borderId="23" xfId="0" applyNumberFormat="1" applyFont="1" applyBorder="1" applyAlignment="1">
      <alignment horizontal="center"/>
    </xf>
    <xf numFmtId="3" fontId="20" fillId="66" borderId="16" xfId="0" applyNumberFormat="1" applyFont="1" applyFill="1" applyBorder="1" applyAlignment="1">
      <alignment horizontal="center"/>
    </xf>
    <xf numFmtId="3" fontId="20" fillId="66" borderId="11" xfId="0" applyNumberFormat="1" applyFont="1" applyFill="1" applyBorder="1" applyAlignment="1">
      <alignment horizontal="center"/>
    </xf>
    <xf numFmtId="3" fontId="20" fillId="67" borderId="11" xfId="0" applyNumberFormat="1" applyFont="1" applyFill="1" applyBorder="1" applyAlignment="1">
      <alignment horizontal="center"/>
    </xf>
    <xf numFmtId="3" fontId="20" fillId="66" borderId="24" xfId="0" applyNumberFormat="1" applyFont="1" applyFill="1" applyBorder="1" applyAlignment="1">
      <alignment horizontal="center"/>
    </xf>
    <xf numFmtId="0" fontId="20" fillId="68" borderId="10" xfId="0" applyNumberFormat="1" applyFont="1" applyFill="1" applyBorder="1" applyAlignment="1">
      <alignment horizontal="center" vertical="center"/>
    </xf>
    <xf numFmtId="0" fontId="20" fillId="68" borderId="24" xfId="0" applyNumberFormat="1" applyFont="1" applyFill="1" applyBorder="1" applyAlignment="1">
      <alignment horizontal="center"/>
    </xf>
    <xf numFmtId="0" fontId="56" fillId="0" borderId="0" xfId="0" applyFont="1" applyBorder="1" applyAlignment="1">
      <alignment vertical="center"/>
    </xf>
    <xf numFmtId="0" fontId="56" fillId="0" borderId="0" xfId="0" applyFont="1" applyAlignment="1">
      <alignment vertical="center"/>
    </xf>
    <xf numFmtId="0" fontId="20" fillId="69" borderId="0" xfId="0" applyFont="1" applyFill="1"/>
    <xf numFmtId="0" fontId="20" fillId="69" borderId="12" xfId="0" applyFont="1" applyFill="1" applyBorder="1"/>
    <xf numFmtId="0" fontId="25" fillId="69" borderId="0" xfId="0" applyFont="1" applyFill="1" applyBorder="1" applyAlignment="1">
      <alignment vertical="center"/>
    </xf>
    <xf numFmtId="0" fontId="20" fillId="69" borderId="0" xfId="0" applyFont="1" applyFill="1" applyBorder="1" applyAlignment="1">
      <alignment vertical="center"/>
    </xf>
    <xf numFmtId="0" fontId="25" fillId="69" borderId="0" xfId="0" applyFont="1" applyFill="1" applyBorder="1" applyAlignment="1">
      <alignment horizontal="center" vertical="center"/>
    </xf>
    <xf numFmtId="0" fontId="20" fillId="70" borderId="0" xfId="0" applyFont="1" applyFill="1"/>
    <xf numFmtId="0" fontId="20" fillId="70" borderId="0" xfId="0" applyFont="1" applyFill="1" applyBorder="1"/>
    <xf numFmtId="0" fontId="32" fillId="70" borderId="0" xfId="0" applyFont="1" applyFill="1"/>
    <xf numFmtId="0" fontId="30" fillId="70" borderId="0" xfId="0" applyFont="1" applyFill="1"/>
    <xf numFmtId="0" fontId="31" fillId="70" borderId="0" xfId="0" applyFont="1" applyFill="1" applyBorder="1" applyAlignment="1">
      <alignment horizontal="right"/>
    </xf>
    <xf numFmtId="0" fontId="31" fillId="70" borderId="0" xfId="0" applyFont="1" applyFill="1" applyAlignment="1"/>
    <xf numFmtId="0" fontId="31" fillId="70" borderId="0" xfId="0" applyFont="1" applyFill="1" applyAlignment="1">
      <alignment horizontal="right"/>
    </xf>
    <xf numFmtId="0" fontId="22" fillId="70" borderId="0" xfId="0" applyFont="1" applyFill="1" applyAlignment="1">
      <alignment horizontal="right"/>
    </xf>
    <xf numFmtId="0" fontId="20" fillId="70" borderId="12" xfId="0" applyFont="1" applyFill="1" applyBorder="1"/>
    <xf numFmtId="0" fontId="53" fillId="70" borderId="0" xfId="0" applyFont="1" applyFill="1" applyBorder="1" applyAlignment="1">
      <alignment horizontal="right"/>
    </xf>
    <xf numFmtId="0" fontId="25" fillId="70" borderId="0" xfId="0" applyFont="1" applyFill="1" applyBorder="1" applyAlignment="1">
      <alignment vertical="center"/>
    </xf>
    <xf numFmtId="0" fontId="20" fillId="70" borderId="0" xfId="0" applyFont="1" applyFill="1" applyBorder="1" applyAlignment="1">
      <alignment vertical="center"/>
    </xf>
    <xf numFmtId="0" fontId="25" fillId="70" borderId="21" xfId="0" applyFont="1" applyFill="1" applyBorder="1" applyAlignment="1">
      <alignment vertical="center"/>
    </xf>
    <xf numFmtId="0" fontId="25" fillId="70" borderId="0" xfId="0" applyFont="1" applyFill="1" applyBorder="1" applyAlignment="1">
      <alignment vertical="center" textRotation="90" wrapText="1"/>
    </xf>
    <xf numFmtId="0" fontId="25" fillId="70" borderId="21" xfId="0" applyFont="1" applyFill="1" applyBorder="1" applyAlignment="1">
      <alignment horizontal="center" vertical="center" textRotation="90" wrapText="1"/>
    </xf>
    <xf numFmtId="0" fontId="25" fillId="70" borderId="22" xfId="0" applyFont="1" applyFill="1" applyBorder="1" applyAlignment="1">
      <alignment horizontal="center" vertical="center" textRotation="90" wrapText="1"/>
    </xf>
    <xf numFmtId="0" fontId="25" fillId="70" borderId="0" xfId="0" applyFont="1" applyFill="1" applyBorder="1" applyAlignment="1">
      <alignment horizontal="center" vertical="center" textRotation="90" wrapText="1"/>
    </xf>
    <xf numFmtId="0" fontId="25" fillId="70" borderId="20" xfId="0" applyFont="1" applyFill="1" applyBorder="1" applyAlignment="1">
      <alignment horizontal="center" vertical="center" textRotation="90" wrapText="1"/>
    </xf>
    <xf numFmtId="0" fontId="25" fillId="70" borderId="0" xfId="0" applyFont="1" applyFill="1" applyBorder="1" applyAlignment="1">
      <alignment vertical="center" wrapText="1"/>
    </xf>
    <xf numFmtId="0" fontId="25" fillId="70" borderId="21" xfId="0" applyFont="1" applyFill="1" applyBorder="1" applyAlignment="1">
      <alignment horizontal="center" vertical="center"/>
    </xf>
    <xf numFmtId="0" fontId="25" fillId="70" borderId="22" xfId="0" applyFont="1" applyFill="1" applyBorder="1" applyAlignment="1">
      <alignment horizontal="center" vertical="center"/>
    </xf>
    <xf numFmtId="0" fontId="25" fillId="70" borderId="0" xfId="0" applyFont="1" applyFill="1" applyBorder="1" applyAlignment="1">
      <alignment horizontal="center" vertical="center"/>
    </xf>
    <xf numFmtId="0" fontId="25" fillId="70" borderId="14" xfId="0" applyFont="1" applyFill="1" applyBorder="1" applyAlignment="1">
      <alignment horizontal="center" vertical="center"/>
    </xf>
    <xf numFmtId="0" fontId="25" fillId="70" borderId="20" xfId="0" applyFont="1" applyFill="1" applyBorder="1" applyAlignment="1">
      <alignment horizontal="center" vertical="center"/>
    </xf>
    <xf numFmtId="0" fontId="25" fillId="70" borderId="20" xfId="0" applyFont="1" applyFill="1" applyBorder="1" applyAlignment="1">
      <alignment vertical="center"/>
    </xf>
    <xf numFmtId="0" fontId="53" fillId="69" borderId="0" xfId="0" applyNumberFormat="1" applyFont="1" applyFill="1" applyAlignment="1">
      <alignment horizontal="center"/>
    </xf>
    <xf numFmtId="0" fontId="57" fillId="0" borderId="0" xfId="0" applyFont="1"/>
    <xf numFmtId="0" fontId="26" fillId="65" borderId="14" xfId="0" applyFont="1" applyFill="1" applyBorder="1" applyAlignment="1">
      <alignment vertical="center"/>
    </xf>
    <xf numFmtId="0" fontId="26" fillId="65" borderId="49" xfId="0" applyFont="1" applyFill="1" applyBorder="1" applyAlignment="1">
      <alignment vertical="center"/>
    </xf>
    <xf numFmtId="0" fontId="26" fillId="65" borderId="50" xfId="0" applyFont="1" applyFill="1" applyBorder="1" applyAlignment="1">
      <alignment vertical="center"/>
    </xf>
    <xf numFmtId="0" fontId="25" fillId="65" borderId="50" xfId="0" applyFont="1" applyFill="1" applyBorder="1" applyAlignment="1">
      <alignment horizontal="center" vertical="center" wrapText="1"/>
    </xf>
    <xf numFmtId="0" fontId="26" fillId="65" borderId="51" xfId="0" applyFont="1" applyFill="1" applyBorder="1" applyAlignment="1">
      <alignment vertical="center"/>
    </xf>
    <xf numFmtId="0" fontId="26" fillId="70" borderId="0" xfId="0" applyFont="1" applyFill="1" applyBorder="1" applyAlignment="1">
      <alignment vertical="center"/>
    </xf>
    <xf numFmtId="0" fontId="26" fillId="70" borderId="50" xfId="0" applyFont="1" applyFill="1" applyBorder="1" applyAlignment="1">
      <alignment vertical="center"/>
    </xf>
    <xf numFmtId="0" fontId="26" fillId="70" borderId="20" xfId="0" applyFont="1" applyFill="1" applyBorder="1" applyAlignment="1">
      <alignment vertical="center"/>
    </xf>
    <xf numFmtId="0" fontId="25" fillId="70" borderId="0" xfId="0" applyFont="1" applyFill="1" applyBorder="1" applyAlignment="1">
      <alignment horizontal="center" vertical="center" wrapText="1"/>
    </xf>
    <xf numFmtId="0" fontId="25" fillId="70" borderId="50" xfId="0" applyFont="1" applyFill="1" applyBorder="1" applyAlignment="1">
      <alignment horizontal="center" vertical="center" wrapText="1"/>
    </xf>
    <xf numFmtId="0" fontId="25" fillId="70" borderId="20" xfId="0" applyFont="1" applyFill="1" applyBorder="1" applyAlignment="1">
      <alignment horizontal="center" vertical="center" wrapText="1"/>
    </xf>
    <xf numFmtId="0" fontId="53" fillId="69" borderId="0" xfId="0" applyFont="1" applyFill="1"/>
    <xf numFmtId="1" fontId="20" fillId="56" borderId="24" xfId="0" applyNumberFormat="1" applyFont="1" applyFill="1" applyBorder="1" applyAlignment="1">
      <alignment horizontal="center"/>
    </xf>
    <xf numFmtId="0" fontId="57" fillId="0" borderId="0" xfId="0" applyFont="1" applyFill="1"/>
    <xf numFmtId="0" fontId="2" fillId="0" borderId="0" xfId="0" applyFont="1"/>
    <xf numFmtId="0" fontId="2" fillId="0" borderId="0" xfId="0" applyFont="1" applyFill="1"/>
    <xf numFmtId="3" fontId="20" fillId="0" borderId="0" xfId="0" applyNumberFormat="1" applyFont="1"/>
    <xf numFmtId="0" fontId="53" fillId="72" borderId="0" xfId="0" applyFont="1" applyFill="1"/>
    <xf numFmtId="0" fontId="53" fillId="72" borderId="0" xfId="0" applyFont="1" applyFill="1" applyAlignment="1">
      <alignment horizontal="center"/>
    </xf>
    <xf numFmtId="0" fontId="53" fillId="72" borderId="0" xfId="0" applyNumberFormat="1"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61" fillId="0" borderId="0" xfId="0" applyFont="1" applyAlignment="1">
      <alignment horizontal="center"/>
    </xf>
    <xf numFmtId="0" fontId="0" fillId="0" borderId="0" xfId="0" applyNumberFormat="1" applyAlignment="1">
      <alignment horizontal="center"/>
    </xf>
    <xf numFmtId="0" fontId="0" fillId="73" borderId="43" xfId="0" applyFill="1" applyBorder="1"/>
    <xf numFmtId="49" fontId="0" fillId="0" borderId="43" xfId="0" applyNumberFormat="1" applyFill="1" applyBorder="1"/>
    <xf numFmtId="167" fontId="0" fillId="0" borderId="43" xfId="0" applyNumberFormat="1" applyFill="1" applyBorder="1"/>
    <xf numFmtId="0" fontId="0" fillId="73" borderId="53" xfId="0" applyFill="1" applyBorder="1"/>
    <xf numFmtId="0" fontId="0" fillId="0" borderId="0" xfId="0" applyNumberFormat="1"/>
    <xf numFmtId="0" fontId="0" fillId="73" borderId="53" xfId="0" applyFont="1" applyFill="1" applyBorder="1"/>
    <xf numFmtId="167" fontId="0" fillId="0" borderId="0" xfId="0" applyNumberFormat="1" applyFill="1" applyBorder="1"/>
    <xf numFmtId="0" fontId="2" fillId="73" borderId="53" xfId="0" applyFont="1" applyFill="1" applyBorder="1"/>
    <xf numFmtId="0" fontId="20" fillId="0" borderId="11" xfId="0" applyFont="1" applyBorder="1" applyAlignment="1">
      <alignment horizontal="center" vertical="center"/>
    </xf>
    <xf numFmtId="0" fontId="20" fillId="0" borderId="16" xfId="0" applyFont="1" applyBorder="1" applyAlignment="1">
      <alignment horizontal="center" vertical="center"/>
    </xf>
    <xf numFmtId="0" fontId="20" fillId="0" borderId="11" xfId="0" applyFont="1" applyBorder="1" applyAlignment="1">
      <alignment horizontal="center" vertical="center" wrapText="1"/>
    </xf>
    <xf numFmtId="0" fontId="20" fillId="0" borderId="16" xfId="0" applyFont="1" applyBorder="1" applyAlignment="1">
      <alignment horizontal="center" vertical="center" wrapText="1"/>
    </xf>
    <xf numFmtId="164" fontId="20" fillId="0" borderId="19" xfId="0" applyNumberFormat="1" applyFont="1" applyBorder="1" applyAlignment="1">
      <alignment horizontal="left" vertical="center"/>
    </xf>
    <xf numFmtId="164" fontId="20" fillId="0" borderId="14" xfId="0" applyNumberFormat="1" applyFont="1" applyBorder="1" applyAlignment="1">
      <alignment horizontal="left" vertical="center"/>
    </xf>
    <xf numFmtId="0" fontId="20" fillId="0" borderId="17" xfId="0" applyFont="1" applyBorder="1" applyAlignment="1">
      <alignment horizontal="center" vertical="center"/>
    </xf>
    <xf numFmtId="14" fontId="20" fillId="0" borderId="11" xfId="0" applyNumberFormat="1" applyFont="1" applyBorder="1" applyAlignment="1">
      <alignment horizontal="center" vertical="center"/>
    </xf>
    <xf numFmtId="0" fontId="20" fillId="0" borderId="19" xfId="0" applyFont="1" applyBorder="1" applyAlignment="1">
      <alignment horizontal="center" vertical="center"/>
    </xf>
    <xf numFmtId="0" fontId="20" fillId="0" borderId="13" xfId="0" applyFont="1" applyBorder="1" applyAlignment="1">
      <alignment horizontal="center" vertical="center"/>
    </xf>
    <xf numFmtId="0" fontId="25" fillId="69" borderId="0" xfId="0" applyFont="1" applyFill="1" applyBorder="1" applyAlignment="1">
      <alignment horizontal="center" vertical="center"/>
    </xf>
    <xf numFmtId="0" fontId="20" fillId="0" borderId="14" xfId="0" applyFont="1" applyBorder="1" applyAlignment="1">
      <alignment horizontal="center" vertical="center"/>
    </xf>
    <xf numFmtId="14" fontId="20" fillId="0" borderId="19" xfId="0" applyNumberFormat="1" applyFont="1" applyBorder="1" applyAlignment="1">
      <alignment horizontal="center" vertical="center"/>
    </xf>
    <xf numFmtId="0" fontId="20" fillId="0" borderId="17" xfId="0" applyFont="1" applyBorder="1" applyAlignment="1" applyProtection="1">
      <alignment wrapText="1"/>
      <protection locked="0"/>
    </xf>
    <xf numFmtId="0" fontId="20" fillId="0" borderId="17" xfId="0" applyFont="1" applyBorder="1" applyAlignment="1">
      <alignment vertical="center"/>
    </xf>
    <xf numFmtId="0" fontId="20" fillId="0" borderId="14" xfId="0" applyFont="1" applyBorder="1" applyAlignment="1">
      <alignment vertical="center"/>
    </xf>
    <xf numFmtId="0" fontId="20" fillId="0" borderId="28" xfId="0" applyFont="1" applyBorder="1" applyAlignment="1">
      <alignment horizontal="left" vertical="center"/>
    </xf>
    <xf numFmtId="0" fontId="20" fillId="0" borderId="29" xfId="0" applyFont="1" applyBorder="1" applyAlignment="1">
      <alignment horizontal="left" vertical="center"/>
    </xf>
    <xf numFmtId="0" fontId="20" fillId="0" borderId="17" xfId="0" applyFont="1" applyBorder="1" applyAlignment="1">
      <alignment horizontal="left" vertical="center"/>
    </xf>
    <xf numFmtId="0" fontId="20" fillId="0" borderId="16" xfId="0" applyFont="1" applyBorder="1" applyAlignment="1">
      <alignment horizontal="left" vertical="center"/>
    </xf>
    <xf numFmtId="0" fontId="25" fillId="69" borderId="0" xfId="0" applyFont="1" applyFill="1" applyBorder="1" applyAlignment="1">
      <alignment horizontal="left" vertical="center"/>
    </xf>
    <xf numFmtId="1" fontId="20" fillId="0" borderId="11" xfId="0" applyNumberFormat="1" applyFont="1" applyBorder="1" applyAlignment="1">
      <alignment horizontal="left" vertical="center"/>
    </xf>
    <xf numFmtId="1" fontId="20" fillId="0" borderId="17" xfId="0" applyNumberFormat="1" applyFont="1" applyBorder="1" applyAlignment="1">
      <alignment horizontal="left" vertical="center"/>
    </xf>
    <xf numFmtId="164" fontId="20" fillId="0" borderId="30" xfId="0" applyNumberFormat="1" applyFont="1" applyBorder="1" applyAlignment="1">
      <alignment horizontal="left" vertical="center" wrapText="1"/>
    </xf>
    <xf numFmtId="164" fontId="20" fillId="0" borderId="28" xfId="0" applyNumberFormat="1" applyFont="1" applyBorder="1" applyAlignment="1">
      <alignment horizontal="left" vertical="center" wrapText="1"/>
    </xf>
    <xf numFmtId="164" fontId="20" fillId="0" borderId="30" xfId="0" applyNumberFormat="1" applyFont="1" applyBorder="1" applyAlignment="1">
      <alignment horizontal="center" vertical="center"/>
    </xf>
    <xf numFmtId="164" fontId="20" fillId="0" borderId="28" xfId="0" applyNumberFormat="1" applyFont="1" applyBorder="1" applyAlignment="1">
      <alignment horizontal="center" vertical="center"/>
    </xf>
    <xf numFmtId="164" fontId="24" fillId="0" borderId="11" xfId="0" applyNumberFormat="1" applyFont="1" applyBorder="1" applyAlignment="1">
      <alignment horizontal="left" vertical="center" wrapText="1"/>
    </xf>
    <xf numFmtId="164" fontId="24" fillId="0" borderId="17" xfId="0" applyNumberFormat="1" applyFont="1" applyBorder="1" applyAlignment="1">
      <alignment horizontal="left" vertical="center" wrapText="1"/>
    </xf>
    <xf numFmtId="164" fontId="20" fillId="0" borderId="19" xfId="0" applyNumberFormat="1" applyFont="1" applyBorder="1" applyAlignment="1">
      <alignment horizontal="left" vertical="center" wrapText="1"/>
    </xf>
    <xf numFmtId="164" fontId="20" fillId="0" borderId="14" xfId="0" applyNumberFormat="1" applyFont="1" applyBorder="1" applyAlignment="1">
      <alignment horizontal="left" vertical="center" wrapText="1"/>
    </xf>
    <xf numFmtId="164" fontId="20" fillId="0" borderId="11" xfId="0" applyNumberFormat="1" applyFont="1" applyBorder="1" applyAlignment="1">
      <alignment horizontal="left" vertical="center" wrapText="1"/>
    </xf>
    <xf numFmtId="164" fontId="20" fillId="0" borderId="17" xfId="0" applyNumberFormat="1" applyFont="1" applyBorder="1" applyAlignment="1">
      <alignment horizontal="left" vertical="center" wrapText="1"/>
    </xf>
    <xf numFmtId="0" fontId="20" fillId="0" borderId="28" xfId="0" applyFont="1" applyBorder="1" applyAlignment="1">
      <alignment horizontal="center" vertical="center"/>
    </xf>
    <xf numFmtId="0" fontId="20" fillId="0" borderId="29" xfId="0" applyFont="1" applyBorder="1" applyAlignment="1">
      <alignment horizontal="center" vertical="center"/>
    </xf>
    <xf numFmtId="0" fontId="53" fillId="69" borderId="0" xfId="0" applyFont="1" applyFill="1" applyBorder="1" applyAlignment="1">
      <alignment horizontal="right"/>
    </xf>
    <xf numFmtId="0" fontId="55" fillId="69" borderId="0" xfId="0" applyFont="1" applyFill="1" applyAlignment="1"/>
    <xf numFmtId="0" fontId="23" fillId="0" borderId="31" xfId="0" applyFont="1" applyBorder="1" applyAlignment="1">
      <alignment vertical="center" wrapText="1"/>
    </xf>
    <xf numFmtId="0" fontId="21" fillId="0" borderId="31" xfId="0" applyFont="1" applyBorder="1" applyAlignment="1">
      <alignment wrapText="1"/>
    </xf>
    <xf numFmtId="0" fontId="23" fillId="0" borderId="0" xfId="0" applyFont="1" applyAlignment="1">
      <alignment vertical="center" wrapText="1"/>
    </xf>
    <xf numFmtId="0" fontId="21" fillId="0" borderId="0" xfId="0" applyFont="1" applyAlignment="1">
      <alignment wrapText="1"/>
    </xf>
    <xf numFmtId="0" fontId="20" fillId="0" borderId="11" xfId="0" applyFont="1" applyBorder="1" applyAlignment="1">
      <alignment horizontal="left" vertical="center"/>
    </xf>
    <xf numFmtId="0" fontId="20" fillId="0" borderId="16" xfId="0" applyFont="1" applyBorder="1"/>
    <xf numFmtId="0" fontId="25" fillId="69" borderId="0" xfId="0" applyFont="1" applyFill="1" applyAlignment="1">
      <alignment vertical="center"/>
    </xf>
    <xf numFmtId="0" fontId="20" fillId="69" borderId="0" xfId="0" applyFont="1" applyFill="1" applyAlignment="1"/>
    <xf numFmtId="14" fontId="20" fillId="0" borderId="10" xfId="0" applyNumberFormat="1" applyFont="1" applyBorder="1" applyAlignment="1">
      <alignment horizontal="left"/>
    </xf>
    <xf numFmtId="0" fontId="20" fillId="0" borderId="10" xfId="0" applyFont="1" applyBorder="1" applyAlignment="1">
      <alignment horizontal="left"/>
    </xf>
    <xf numFmtId="0" fontId="20" fillId="0" borderId="11" xfId="0" applyFont="1" applyBorder="1" applyAlignment="1">
      <alignment horizontal="left"/>
    </xf>
    <xf numFmtId="0" fontId="20" fillId="0" borderId="19" xfId="0" applyFont="1" applyBorder="1" applyAlignment="1">
      <alignment horizontal="left" vertical="top" wrapText="1"/>
    </xf>
    <xf numFmtId="0" fontId="20" fillId="0" borderId="14" xfId="0" applyFont="1" applyBorder="1" applyAlignment="1">
      <alignment horizontal="left" vertical="top" wrapText="1"/>
    </xf>
    <xf numFmtId="0" fontId="20" fillId="0" borderId="14" xfId="0" applyFont="1" applyBorder="1" applyAlignment="1"/>
    <xf numFmtId="0" fontId="20" fillId="0" borderId="13" xfId="0" applyFont="1" applyBorder="1" applyAlignment="1"/>
    <xf numFmtId="0" fontId="20" fillId="0" borderId="15" xfId="0" applyFont="1" applyBorder="1" applyAlignment="1">
      <alignment horizontal="left"/>
    </xf>
    <xf numFmtId="0" fontId="20" fillId="0" borderId="19" xfId="0" applyFont="1" applyBorder="1" applyAlignment="1">
      <alignment horizontal="left"/>
    </xf>
    <xf numFmtId="1" fontId="20" fillId="0" borderId="19" xfId="0" applyNumberFormat="1" applyFont="1" applyBorder="1" applyAlignment="1">
      <alignment horizontal="center" vertical="center"/>
    </xf>
    <xf numFmtId="1" fontId="20" fillId="0" borderId="14" xfId="0" applyNumberFormat="1" applyFont="1" applyBorder="1" applyAlignment="1">
      <alignment horizontal="center" vertical="center"/>
    </xf>
    <xf numFmtId="0" fontId="20" fillId="0" borderId="18" xfId="0" applyFont="1" applyBorder="1" applyAlignment="1">
      <alignment horizontal="left"/>
    </xf>
    <xf numFmtId="0" fontId="20" fillId="0" borderId="28" xfId="0" applyFont="1" applyBorder="1" applyAlignment="1">
      <alignment horizontal="center"/>
    </xf>
    <xf numFmtId="0" fontId="20" fillId="0" borderId="28" xfId="0" applyFont="1" applyBorder="1" applyAlignment="1">
      <alignment horizontal="left"/>
    </xf>
    <xf numFmtId="3" fontId="20" fillId="62" borderId="33" xfId="0" applyNumberFormat="1" applyFont="1" applyFill="1" applyBorder="1" applyAlignment="1">
      <alignment horizontal="center"/>
    </xf>
    <xf numFmtId="3" fontId="20" fillId="62" borderId="32" xfId="0" applyNumberFormat="1" applyFont="1" applyFill="1" applyBorder="1" applyAlignment="1">
      <alignment horizontal="center"/>
    </xf>
    <xf numFmtId="3" fontId="20" fillId="63" borderId="33" xfId="0" applyNumberFormat="1" applyFont="1" applyFill="1" applyBorder="1" applyAlignment="1">
      <alignment horizontal="center"/>
    </xf>
    <xf numFmtId="3" fontId="20" fillId="63" borderId="32" xfId="0" applyNumberFormat="1" applyFont="1" applyFill="1" applyBorder="1" applyAlignment="1">
      <alignment horizontal="center"/>
    </xf>
    <xf numFmtId="3" fontId="20" fillId="64" borderId="33" xfId="0" applyNumberFormat="1" applyFont="1" applyFill="1" applyBorder="1" applyAlignment="1">
      <alignment horizontal="center"/>
    </xf>
    <xf numFmtId="3" fontId="20" fillId="64" borderId="32" xfId="0" applyNumberFormat="1" applyFont="1" applyFill="1" applyBorder="1" applyAlignment="1">
      <alignment horizontal="center"/>
    </xf>
    <xf numFmtId="0" fontId="20" fillId="61" borderId="11" xfId="0" applyNumberFormat="1" applyFont="1" applyFill="1" applyBorder="1" applyAlignment="1">
      <alignment horizontal="center" vertical="center"/>
    </xf>
    <xf numFmtId="0" fontId="20" fillId="61" borderId="17" xfId="0" applyNumberFormat="1" applyFont="1" applyFill="1" applyBorder="1" applyAlignment="1">
      <alignment horizontal="center" vertical="center"/>
    </xf>
    <xf numFmtId="0" fontId="20" fillId="61" borderId="16" xfId="0" applyNumberFormat="1" applyFont="1" applyFill="1" applyBorder="1" applyAlignment="1">
      <alignment horizontal="center" vertical="center"/>
    </xf>
    <xf numFmtId="0" fontId="20" fillId="0" borderId="11" xfId="82" applyNumberFormat="1" applyFont="1" applyFill="1" applyBorder="1" applyAlignment="1">
      <alignment horizontal="left" wrapText="1"/>
    </xf>
    <xf numFmtId="0" fontId="20" fillId="0" borderId="17" xfId="82" applyNumberFormat="1" applyFont="1" applyFill="1" applyBorder="1" applyAlignment="1">
      <alignment horizontal="left" wrapText="1"/>
    </xf>
    <xf numFmtId="0" fontId="20" fillId="0" borderId="32" xfId="82" applyNumberFormat="1" applyFont="1" applyFill="1" applyBorder="1" applyAlignment="1">
      <alignment horizontal="left" wrapText="1"/>
    </xf>
    <xf numFmtId="0" fontId="20" fillId="0" borderId="45" xfId="0" applyFont="1" applyBorder="1" applyAlignment="1">
      <alignment horizontal="center"/>
    </xf>
    <xf numFmtId="0" fontId="20" fillId="0" borderId="46" xfId="0" applyFont="1" applyBorder="1" applyAlignment="1">
      <alignment horizontal="center"/>
    </xf>
    <xf numFmtId="0" fontId="20" fillId="0" borderId="47" xfId="0" applyFont="1" applyBorder="1" applyAlignment="1">
      <alignment horizontal="center"/>
    </xf>
    <xf numFmtId="165" fontId="20" fillId="0" borderId="45" xfId="0" applyNumberFormat="1" applyFont="1" applyBorder="1" applyAlignment="1">
      <alignment horizontal="center"/>
    </xf>
    <xf numFmtId="165" fontId="20" fillId="0" borderId="47" xfId="0" applyNumberFormat="1" applyFont="1" applyBorder="1" applyAlignment="1">
      <alignment horizontal="center"/>
    </xf>
    <xf numFmtId="1" fontId="20" fillId="0" borderId="45" xfId="0" applyNumberFormat="1" applyFont="1" applyBorder="1" applyAlignment="1">
      <alignment horizontal="center"/>
    </xf>
    <xf numFmtId="1" fontId="20" fillId="0" borderId="47" xfId="0" applyNumberFormat="1" applyFont="1" applyBorder="1" applyAlignment="1">
      <alignment horizontal="center"/>
    </xf>
    <xf numFmtId="0" fontId="51" fillId="0" borderId="0" xfId="0" applyNumberFormat="1" applyFont="1" applyFill="1" applyBorder="1" applyAlignment="1">
      <alignment vertical="center"/>
    </xf>
    <xf numFmtId="0" fontId="20" fillId="0" borderId="0" xfId="82" applyNumberFormat="1" applyFont="1" applyBorder="1" applyAlignment="1">
      <alignment horizontal="left" wrapText="1"/>
    </xf>
    <xf numFmtId="3" fontId="20" fillId="0" borderId="0" xfId="0" applyNumberFormat="1" applyFont="1" applyFill="1" applyBorder="1" applyAlignment="1">
      <alignment horizontal="center"/>
    </xf>
    <xf numFmtId="0" fontId="28" fillId="0" borderId="0" xfId="0" applyNumberFormat="1" applyFont="1" applyFill="1" applyBorder="1" applyAlignment="1">
      <alignment horizontal="center"/>
    </xf>
    <xf numFmtId="0" fontId="20" fillId="0" borderId="0" xfId="0" applyNumberFormat="1" applyFont="1" applyFill="1" applyBorder="1" applyAlignment="1">
      <alignment vertical="center"/>
    </xf>
    <xf numFmtId="0" fontId="20" fillId="0" borderId="43" xfId="0" applyFont="1" applyBorder="1" applyAlignment="1">
      <alignment horizontal="center"/>
    </xf>
    <xf numFmtId="1" fontId="20" fillId="0" borderId="0" xfId="82" applyNumberFormat="1" applyFont="1" applyBorder="1" applyAlignment="1">
      <alignment horizontal="left" wrapText="1"/>
    </xf>
    <xf numFmtId="0" fontId="20" fillId="0" borderId="17" xfId="0" applyNumberFormat="1" applyFont="1" applyFill="1" applyBorder="1" applyAlignment="1">
      <alignment vertical="center"/>
    </xf>
    <xf numFmtId="0" fontId="20" fillId="0" borderId="32" xfId="0" applyNumberFormat="1" applyFont="1" applyFill="1" applyBorder="1" applyAlignment="1">
      <alignment vertical="center"/>
    </xf>
    <xf numFmtId="0" fontId="20" fillId="0" borderId="33" xfId="0" applyNumberFormat="1" applyFont="1" applyFill="1" applyBorder="1" applyAlignment="1">
      <alignment vertical="center"/>
    </xf>
    <xf numFmtId="0" fontId="20" fillId="0" borderId="16" xfId="0" applyNumberFormat="1" applyFont="1" applyFill="1" applyBorder="1" applyAlignment="1">
      <alignment vertical="center"/>
    </xf>
    <xf numFmtId="0" fontId="25" fillId="65" borderId="0" xfId="0" applyFont="1" applyFill="1" applyAlignment="1">
      <alignment vertical="center"/>
    </xf>
    <xf numFmtId="0" fontId="20" fillId="65" borderId="0" xfId="0" applyFont="1" applyFill="1" applyAlignment="1"/>
    <xf numFmtId="0" fontId="28" fillId="0" borderId="19" xfId="0" applyFont="1" applyBorder="1" applyAlignment="1">
      <alignment horizontal="left" vertical="top" wrapText="1"/>
    </xf>
    <xf numFmtId="0" fontId="25" fillId="65" borderId="0" xfId="0" applyFont="1" applyFill="1" applyBorder="1" applyAlignment="1">
      <alignment horizontal="center" vertical="center"/>
    </xf>
    <xf numFmtId="0" fontId="25" fillId="65" borderId="20" xfId="0" applyFont="1" applyFill="1" applyBorder="1" applyAlignment="1">
      <alignment horizontal="center" vertical="center"/>
    </xf>
    <xf numFmtId="0" fontId="25" fillId="65" borderId="22" xfId="0" applyFont="1" applyFill="1" applyBorder="1" applyAlignment="1">
      <alignment horizontal="center" vertical="center" wrapText="1"/>
    </xf>
    <xf numFmtId="0" fontId="25" fillId="65" borderId="0" xfId="0" applyFont="1" applyFill="1" applyBorder="1" applyAlignment="1">
      <alignment horizontal="center" vertical="center" wrapText="1"/>
    </xf>
    <xf numFmtId="0" fontId="25" fillId="65" borderId="20" xfId="0" applyFont="1" applyFill="1" applyBorder="1" applyAlignment="1">
      <alignment horizontal="center" vertical="center" wrapText="1"/>
    </xf>
    <xf numFmtId="0" fontId="26" fillId="65" borderId="22" xfId="0" applyFont="1" applyFill="1" applyBorder="1" applyAlignment="1">
      <alignment horizontal="center" vertical="center" wrapText="1"/>
    </xf>
    <xf numFmtId="0" fontId="26" fillId="65" borderId="0" xfId="0" applyFont="1" applyFill="1" applyBorder="1" applyAlignment="1">
      <alignment horizontal="center" vertical="center" wrapText="1"/>
    </xf>
    <xf numFmtId="0" fontId="28" fillId="0" borderId="17" xfId="0" applyFont="1" applyBorder="1" applyAlignment="1">
      <alignment horizontal="left" vertical="center"/>
    </xf>
    <xf numFmtId="1" fontId="29" fillId="0" borderId="11" xfId="0" applyNumberFormat="1" applyFont="1" applyBorder="1" applyAlignment="1">
      <alignment vertical="center"/>
    </xf>
    <xf numFmtId="1" fontId="29" fillId="0" borderId="17" xfId="0" applyNumberFormat="1" applyFont="1" applyBorder="1" applyAlignment="1">
      <alignment vertical="center"/>
    </xf>
    <xf numFmtId="1" fontId="24" fillId="0" borderId="11" xfId="0" applyNumberFormat="1" applyFont="1" applyBorder="1" applyAlignment="1">
      <alignment vertical="center"/>
    </xf>
    <xf numFmtId="0" fontId="26" fillId="65" borderId="20" xfId="0" applyFont="1" applyFill="1" applyBorder="1" applyAlignment="1">
      <alignment horizontal="center" vertical="center" textRotation="90" wrapText="1"/>
    </xf>
    <xf numFmtId="0" fontId="26" fillId="65" borderId="22" xfId="0" applyFont="1" applyFill="1" applyBorder="1" applyAlignment="1">
      <alignment horizontal="center" vertical="center"/>
    </xf>
    <xf numFmtId="0" fontId="26" fillId="65" borderId="0" xfId="0" applyFont="1" applyFill="1" applyBorder="1" applyAlignment="1">
      <alignment horizontal="center" vertical="center"/>
    </xf>
    <xf numFmtId="0" fontId="26" fillId="65" borderId="20" xfId="0" applyFont="1" applyFill="1" applyBorder="1" applyAlignment="1">
      <alignment horizontal="center" vertical="center"/>
    </xf>
    <xf numFmtId="0" fontId="26" fillId="65" borderId="20" xfId="0" applyFont="1" applyFill="1" applyBorder="1" applyAlignment="1">
      <alignment horizontal="center" vertical="center" wrapText="1"/>
    </xf>
    <xf numFmtId="0" fontId="25" fillId="65" borderId="50" xfId="0" applyFont="1" applyFill="1" applyBorder="1" applyAlignment="1">
      <alignment horizontal="center" vertical="center" wrapText="1"/>
    </xf>
    <xf numFmtId="0" fontId="25" fillId="65" borderId="52" xfId="0" applyFont="1" applyFill="1" applyBorder="1" applyAlignment="1">
      <alignment horizontal="center" vertical="center" wrapText="1"/>
    </xf>
    <xf numFmtId="0" fontId="28" fillId="0" borderId="14" xfId="0" applyFont="1" applyBorder="1" applyAlignment="1">
      <alignment vertical="center"/>
    </xf>
    <xf numFmtId="0" fontId="20" fillId="0" borderId="13" xfId="0" applyFont="1" applyBorder="1" applyAlignment="1">
      <alignment vertical="center"/>
    </xf>
    <xf numFmtId="1" fontId="28" fillId="0" borderId="19" xfId="0" applyNumberFormat="1" applyFont="1" applyBorder="1" applyAlignment="1">
      <alignment vertical="center"/>
    </xf>
    <xf numFmtId="1" fontId="20" fillId="0" borderId="14" xfId="0" applyNumberFormat="1" applyFont="1" applyBorder="1" applyAlignment="1">
      <alignment vertical="center"/>
    </xf>
    <xf numFmtId="0" fontId="26" fillId="65" borderId="48" xfId="0" applyFont="1" applyFill="1" applyBorder="1" applyAlignment="1">
      <alignment horizontal="center" vertical="center"/>
    </xf>
    <xf numFmtId="0" fontId="26" fillId="65" borderId="14" xfId="0" applyFont="1" applyFill="1" applyBorder="1" applyAlignment="1">
      <alignment horizontal="center" vertical="center"/>
    </xf>
    <xf numFmtId="0" fontId="26" fillId="65" borderId="49" xfId="0" applyFont="1" applyFill="1" applyBorder="1" applyAlignment="1">
      <alignment horizontal="center" vertical="center"/>
    </xf>
    <xf numFmtId="0" fontId="20" fillId="56" borderId="11" xfId="0" applyFont="1" applyFill="1" applyBorder="1" applyAlignment="1">
      <alignment horizontal="center" vertical="center"/>
    </xf>
    <xf numFmtId="0" fontId="20" fillId="56" borderId="17" xfId="0" applyFont="1" applyFill="1" applyBorder="1" applyAlignment="1">
      <alignment horizontal="center" vertical="center"/>
    </xf>
    <xf numFmtId="0" fontId="20" fillId="56" borderId="32" xfId="0" applyFont="1" applyFill="1" applyBorder="1" applyAlignment="1">
      <alignment horizontal="center" vertical="center"/>
    </xf>
    <xf numFmtId="0" fontId="20" fillId="56" borderId="33" xfId="0" applyNumberFormat="1" applyFont="1" applyFill="1" applyBorder="1" applyAlignment="1">
      <alignment horizontal="center"/>
    </xf>
    <xf numFmtId="0" fontId="20" fillId="56" borderId="17" xfId="0" applyNumberFormat="1" applyFont="1" applyFill="1" applyBorder="1" applyAlignment="1">
      <alignment horizontal="center"/>
    </xf>
    <xf numFmtId="0" fontId="20" fillId="56" borderId="16" xfId="0" applyNumberFormat="1" applyFont="1" applyFill="1" applyBorder="1" applyAlignment="1">
      <alignment horizontal="center"/>
    </xf>
    <xf numFmtId="0" fontId="20" fillId="56" borderId="33" xfId="0" applyNumberFormat="1" applyFont="1" applyFill="1" applyBorder="1" applyAlignment="1">
      <alignment horizontal="center" vertical="center"/>
    </xf>
    <xf numFmtId="0" fontId="20" fillId="56" borderId="17" xfId="0" applyNumberFormat="1" applyFont="1" applyFill="1" applyBorder="1" applyAlignment="1">
      <alignment horizontal="center" vertical="center"/>
    </xf>
    <xf numFmtId="0" fontId="20" fillId="56" borderId="16" xfId="0" applyNumberFormat="1" applyFont="1" applyFill="1" applyBorder="1" applyAlignment="1">
      <alignment horizontal="center" vertical="center"/>
    </xf>
    <xf numFmtId="0" fontId="20" fillId="56" borderId="32" xfId="0" applyNumberFormat="1" applyFont="1" applyFill="1" applyBorder="1" applyAlignment="1">
      <alignment horizontal="center" vertical="center"/>
    </xf>
    <xf numFmtId="0" fontId="20" fillId="0" borderId="11" xfId="0" applyFont="1" applyFill="1" applyBorder="1" applyAlignment="1">
      <alignment horizontal="left" vertical="center"/>
    </xf>
    <xf numFmtId="0" fontId="20" fillId="0" borderId="17" xfId="0" applyFont="1" applyFill="1" applyBorder="1" applyAlignment="1">
      <alignment horizontal="left" vertical="center"/>
    </xf>
    <xf numFmtId="0" fontId="20" fillId="0" borderId="16" xfId="0" applyFont="1" applyFill="1" applyBorder="1" applyAlignment="1">
      <alignment horizontal="left" vertical="center"/>
    </xf>
    <xf numFmtId="0" fontId="58" fillId="68" borderId="17" xfId="0" applyNumberFormat="1" applyFont="1" applyFill="1" applyBorder="1" applyAlignment="1"/>
    <xf numFmtId="0" fontId="58" fillId="68" borderId="16" xfId="0" applyNumberFormat="1" applyFont="1" applyFill="1" applyBorder="1" applyAlignment="1"/>
    <xf numFmtId="0" fontId="25" fillId="70" borderId="22" xfId="0" applyFont="1" applyFill="1" applyBorder="1" applyAlignment="1">
      <alignment horizontal="center" vertical="center" wrapText="1"/>
    </xf>
    <xf numFmtId="0" fontId="25" fillId="70" borderId="0" xfId="0" applyFont="1" applyFill="1" applyBorder="1" applyAlignment="1">
      <alignment horizontal="center" vertical="center" wrapText="1"/>
    </xf>
    <xf numFmtId="0" fontId="25" fillId="70" borderId="52" xfId="0" applyFont="1" applyFill="1" applyBorder="1" applyAlignment="1">
      <alignment horizontal="center" vertical="center" wrapText="1"/>
    </xf>
    <xf numFmtId="0" fontId="25" fillId="70" borderId="50" xfId="0" applyFont="1" applyFill="1" applyBorder="1" applyAlignment="1">
      <alignment horizontal="center" vertical="center" wrapText="1"/>
    </xf>
    <xf numFmtId="0" fontId="25" fillId="70" borderId="20" xfId="0" applyFont="1" applyFill="1" applyBorder="1" applyAlignment="1">
      <alignment horizontal="center" vertical="center" wrapText="1"/>
    </xf>
    <xf numFmtId="1" fontId="24" fillId="0" borderId="17" xfId="0" applyNumberFormat="1" applyFont="1" applyBorder="1" applyAlignment="1">
      <alignment vertical="center"/>
    </xf>
    <xf numFmtId="1" fontId="24" fillId="0" borderId="11" xfId="0" applyNumberFormat="1" applyFont="1" applyFill="1" applyBorder="1" applyAlignment="1">
      <alignment vertical="center"/>
    </xf>
    <xf numFmtId="1" fontId="24" fillId="0" borderId="17" xfId="0" applyNumberFormat="1" applyFont="1" applyFill="1" applyBorder="1" applyAlignment="1">
      <alignment vertical="center"/>
    </xf>
    <xf numFmtId="0" fontId="25" fillId="70" borderId="22" xfId="0" applyFont="1" applyFill="1" applyBorder="1" applyAlignment="1">
      <alignment horizontal="center" vertical="center"/>
    </xf>
    <xf numFmtId="0" fontId="25" fillId="70" borderId="0" xfId="0" applyFont="1" applyFill="1" applyBorder="1" applyAlignment="1">
      <alignment horizontal="center" vertical="center"/>
    </xf>
    <xf numFmtId="0" fontId="25" fillId="70" borderId="20" xfId="0" applyFont="1" applyFill="1" applyBorder="1" applyAlignment="1">
      <alignment horizontal="center" vertical="center"/>
    </xf>
    <xf numFmtId="1" fontId="20" fillId="56" borderId="17" xfId="0" applyNumberFormat="1" applyFont="1" applyFill="1" applyBorder="1" applyAlignment="1">
      <alignment horizontal="center"/>
    </xf>
    <xf numFmtId="1" fontId="20" fillId="56" borderId="16" xfId="0" applyNumberFormat="1" applyFont="1" applyFill="1" applyBorder="1" applyAlignment="1">
      <alignment horizontal="center"/>
    </xf>
    <xf numFmtId="0" fontId="25" fillId="70" borderId="0" xfId="0" applyFont="1" applyFill="1" applyAlignment="1">
      <alignment vertical="center"/>
    </xf>
    <xf numFmtId="0" fontId="20" fillId="70" borderId="0" xfId="0" applyFont="1" applyFill="1" applyAlignment="1"/>
    <xf numFmtId="1" fontId="20" fillId="0" borderId="19" xfId="0" applyNumberFormat="1" applyFont="1" applyBorder="1" applyAlignment="1">
      <alignment vertical="center"/>
    </xf>
    <xf numFmtId="0" fontId="20" fillId="71" borderId="11" xfId="0" applyFont="1" applyFill="1" applyBorder="1" applyAlignment="1">
      <alignment horizontal="left" vertical="center"/>
    </xf>
    <xf numFmtId="0" fontId="20" fillId="71" borderId="17" xfId="0" applyFont="1" applyFill="1" applyBorder="1" applyAlignment="1">
      <alignment horizontal="left" vertical="center"/>
    </xf>
    <xf numFmtId="0" fontId="20" fillId="71" borderId="16" xfId="0" applyFont="1" applyFill="1" applyBorder="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cellXfs>
  <cellStyles count="134">
    <cellStyle name="20% - Accent1" xfId="1" builtinId="30" customBuiltin="1"/>
    <cellStyle name="20% - Accent1 2" xfId="2"/>
    <cellStyle name="20% - Accent1 3" xfId="3"/>
    <cellStyle name="20% - Accent2" xfId="4" builtinId="34" customBuiltin="1"/>
    <cellStyle name="20% - Accent2 2" xfId="5"/>
    <cellStyle name="20% - Accent2 3" xfId="6"/>
    <cellStyle name="20% - Accent3" xfId="7" builtinId="38" customBuiltin="1"/>
    <cellStyle name="20% - Accent3 2" xfId="8"/>
    <cellStyle name="20% - Accent3 3" xfId="9"/>
    <cellStyle name="20% - Accent4" xfId="10" builtinId="42" customBuiltin="1"/>
    <cellStyle name="20% - Accent4 2" xfId="11"/>
    <cellStyle name="20% - Accent4 3" xfId="12"/>
    <cellStyle name="20% - Accent5" xfId="13" builtinId="46" customBuiltin="1"/>
    <cellStyle name="20% - Accent5 2" xfId="14"/>
    <cellStyle name="20% - Accent5 3" xfId="15"/>
    <cellStyle name="20% - Accent6" xfId="16" builtinId="50" customBuiltin="1"/>
    <cellStyle name="20% - Accent6 2" xfId="17"/>
    <cellStyle name="20% - Accent6 3" xfId="18"/>
    <cellStyle name="40% - Accent1" xfId="19" builtinId="31" customBuiltin="1"/>
    <cellStyle name="40% - Accent1 2" xfId="20"/>
    <cellStyle name="40% - Accent1 3" xfId="21"/>
    <cellStyle name="40% - Accent2" xfId="22" builtinId="35" customBuiltin="1"/>
    <cellStyle name="40% - Accent2 2" xfId="23"/>
    <cellStyle name="40% - Accent2 3" xfId="24"/>
    <cellStyle name="40% - Accent3" xfId="25" builtinId="39" customBuiltin="1"/>
    <cellStyle name="40% - Accent3 2" xfId="26"/>
    <cellStyle name="40% - Accent3 3" xfId="27"/>
    <cellStyle name="40% - Accent4" xfId="28" builtinId="43" customBuiltin="1"/>
    <cellStyle name="40% - Accent4 2" xfId="29"/>
    <cellStyle name="40% - Accent4 3" xfId="30"/>
    <cellStyle name="40% - Accent5" xfId="31" builtinId="47" customBuiltin="1"/>
    <cellStyle name="40% - Accent5 2" xfId="32"/>
    <cellStyle name="40% - Accent5 3" xfId="33"/>
    <cellStyle name="40% - Accent6" xfId="34" builtinId="51" customBuiltin="1"/>
    <cellStyle name="40% - Accent6 2" xfId="35"/>
    <cellStyle name="40% - Accent6 3" xfId="36"/>
    <cellStyle name="60% - Accent1" xfId="37" builtinId="32" customBuiltin="1"/>
    <cellStyle name="60% - Accent1 2" xfId="38"/>
    <cellStyle name="60% - Accent1 3" xfId="39"/>
    <cellStyle name="60% - Accent2" xfId="40" builtinId="36" customBuiltin="1"/>
    <cellStyle name="60% - Accent2 2" xfId="41"/>
    <cellStyle name="60% - Accent2 3" xfId="42"/>
    <cellStyle name="60% - Accent3" xfId="43" builtinId="40" customBuiltin="1"/>
    <cellStyle name="60% - Accent3 2" xfId="44"/>
    <cellStyle name="60% - Accent3 3" xfId="45"/>
    <cellStyle name="60% - Accent4" xfId="46" builtinId="44" customBuiltin="1"/>
    <cellStyle name="60% - Accent4 2" xfId="47"/>
    <cellStyle name="60% - Accent4 3" xfId="48"/>
    <cellStyle name="60% - Accent5" xfId="49" builtinId="48" customBuiltin="1"/>
    <cellStyle name="60% - Accent5 2" xfId="50"/>
    <cellStyle name="60% - Accent5 3" xfId="51"/>
    <cellStyle name="60% - Accent6" xfId="52" builtinId="52" customBuiltin="1"/>
    <cellStyle name="60% - Accent6 2" xfId="53"/>
    <cellStyle name="60% - Accent6 3" xfId="54"/>
    <cellStyle name="Accent1" xfId="55" builtinId="29" customBuiltin="1"/>
    <cellStyle name="Accent1 2" xfId="56"/>
    <cellStyle name="Accent1 3" xfId="57"/>
    <cellStyle name="Accent2" xfId="58" builtinId="33" customBuiltin="1"/>
    <cellStyle name="Accent2 2" xfId="59"/>
    <cellStyle name="Accent2 3" xfId="60"/>
    <cellStyle name="Accent3" xfId="61" builtinId="37" customBuiltin="1"/>
    <cellStyle name="Accent3 2" xfId="62"/>
    <cellStyle name="Accent3 3" xfId="63"/>
    <cellStyle name="Accent4" xfId="64" builtinId="41" customBuiltin="1"/>
    <cellStyle name="Accent4 2" xfId="65"/>
    <cellStyle name="Accent4 3" xfId="66"/>
    <cellStyle name="Accent5" xfId="67" builtinId="45" customBuiltin="1"/>
    <cellStyle name="Accent5 2" xfId="68"/>
    <cellStyle name="Accent5 3" xfId="69"/>
    <cellStyle name="Accent6" xfId="70" builtinId="49" customBuiltin="1"/>
    <cellStyle name="Accent6 2" xfId="71"/>
    <cellStyle name="Accent6 3" xfId="72"/>
    <cellStyle name="Bad" xfId="73" builtinId="27" customBuiltin="1"/>
    <cellStyle name="Bad 2" xfId="74"/>
    <cellStyle name="Bad 3" xfId="75"/>
    <cellStyle name="Calculation" xfId="76" builtinId="22" customBuiltin="1"/>
    <cellStyle name="Calculation 2" xfId="77"/>
    <cellStyle name="Calculation 3" xfId="78"/>
    <cellStyle name="Check Cell" xfId="79" builtinId="23" customBuiltin="1"/>
    <cellStyle name="Check Cell 2" xfId="80"/>
    <cellStyle name="Check Cell 3" xfId="81"/>
    <cellStyle name="Comma" xfId="82" builtinId="3"/>
    <cellStyle name="Comma 2" xfId="83"/>
    <cellStyle name="Comma 2 2" xfId="131"/>
    <cellStyle name="Explanatory Text" xfId="84" builtinId="53" customBuiltin="1"/>
    <cellStyle name="Explanatory Text 2" xfId="85"/>
    <cellStyle name="Explanatory Text 3" xfId="86"/>
    <cellStyle name="Good" xfId="87" builtinId="26" customBuiltin="1"/>
    <cellStyle name="Good 2" xfId="88"/>
    <cellStyle name="Good 3" xfId="89"/>
    <cellStyle name="Heading 1" xfId="90" builtinId="16" customBuiltin="1"/>
    <cellStyle name="Heading 1 2" xfId="91"/>
    <cellStyle name="Heading 1 3" xfId="92"/>
    <cellStyle name="Heading 2" xfId="93" builtinId="17" customBuiltin="1"/>
    <cellStyle name="Heading 2 2" xfId="94"/>
    <cellStyle name="Heading 2 3" xfId="95"/>
    <cellStyle name="Heading 3" xfId="96" builtinId="18" customBuiltin="1"/>
    <cellStyle name="Heading 3 2" xfId="97"/>
    <cellStyle name="Heading 3 3" xfId="98"/>
    <cellStyle name="Heading 4" xfId="99" builtinId="19" customBuiltin="1"/>
    <cellStyle name="Heading 4 2" xfId="100"/>
    <cellStyle name="Heading 4 3" xfId="101"/>
    <cellStyle name="Input" xfId="102" builtinId="20" customBuiltin="1"/>
    <cellStyle name="Input 2" xfId="103"/>
    <cellStyle name="Input 3" xfId="104"/>
    <cellStyle name="Linked Cell" xfId="105" builtinId="24" customBuiltin="1"/>
    <cellStyle name="Linked Cell 2" xfId="106"/>
    <cellStyle name="Linked Cell 3" xfId="107"/>
    <cellStyle name="Neutral" xfId="108" builtinId="28" customBuiltin="1"/>
    <cellStyle name="Neutral 2" xfId="109"/>
    <cellStyle name="Neutral 2 2" xfId="132"/>
    <cellStyle name="Neutral 3" xfId="110"/>
    <cellStyle name="Normal" xfId="0" builtinId="0"/>
    <cellStyle name="Normal 2" xfId="111"/>
    <cellStyle name="Normal 2 2" xfId="130"/>
    <cellStyle name="Normal 3" xfId="112"/>
    <cellStyle name="Normal 3 2" xfId="129"/>
    <cellStyle name="Normal 4" xfId="128"/>
    <cellStyle name="Note" xfId="113" builtinId="10" customBuiltin="1"/>
    <cellStyle name="Note 2" xfId="114"/>
    <cellStyle name="Note 3" xfId="115"/>
    <cellStyle name="Output" xfId="116" builtinId="21" customBuiltin="1"/>
    <cellStyle name="Output 2" xfId="117"/>
    <cellStyle name="Output 3" xfId="118"/>
    <cellStyle name="Percent 2" xfId="133"/>
    <cellStyle name="Title" xfId="119" builtinId="15" customBuiltin="1"/>
    <cellStyle name="Title 2" xfId="120"/>
    <cellStyle name="Title 3" xfId="121"/>
    <cellStyle name="Total" xfId="122" builtinId="25" customBuiltin="1"/>
    <cellStyle name="Total 2" xfId="123"/>
    <cellStyle name="Total 3" xfId="124"/>
    <cellStyle name="Warning Text" xfId="125" builtinId="11" customBuiltin="1"/>
    <cellStyle name="Warning Text 2" xfId="126"/>
    <cellStyle name="Warning Text 3" xfId="127"/>
  </cellStyles>
  <dxfs count="2">
    <dxf>
      <font>
        <color rgb="FF9C0006"/>
      </font>
      <fill>
        <patternFill>
          <bgColor rgb="FFFFC7CE"/>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3</xdr:col>
      <xdr:colOff>149775</xdr:colOff>
      <xdr:row>2</xdr:row>
      <xdr:rowOff>83067</xdr:rowOff>
    </xdr:to>
    <xdr:pic>
      <xdr:nvPicPr>
        <xdr:cNvPr id="3" name="Picture 2" descr="ArupLogo2010_w_OvaWord1000mm_CompoundTransparent_3May2012.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47625"/>
          <a:ext cx="1188000" cy="3592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41</xdr:col>
      <xdr:colOff>144558</xdr:colOff>
      <xdr:row>2</xdr:row>
      <xdr:rowOff>95250</xdr:rowOff>
    </xdr:from>
    <xdr:to>
      <xdr:col>54</xdr:col>
      <xdr:colOff>247652</xdr:colOff>
      <xdr:row>17</xdr:row>
      <xdr:rowOff>95250</xdr:rowOff>
    </xdr:to>
    <xdr:sp macro="" textlink="">
      <xdr:nvSpPr>
        <xdr:cNvPr id="3" name="TextBox 2"/>
        <xdr:cNvSpPr txBox="1"/>
      </xdr:nvSpPr>
      <xdr:spPr>
        <a:xfrm>
          <a:off x="15127383" y="381000"/>
          <a:ext cx="7684994" cy="2781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400" u="sng"/>
            <a:t>Edit as appropriate to summarise:</a:t>
          </a:r>
        </a:p>
        <a:p>
          <a:endParaRPr lang="en-GB" sz="1400"/>
        </a:p>
        <a:p>
          <a:r>
            <a:rPr lang="en-GB" sz="1400"/>
            <a:t>External design temp based upon</a:t>
          </a:r>
          <a:r>
            <a:rPr lang="en-GB" sz="1400" baseline="0"/>
            <a:t> 30 deg C db, 20 wb</a:t>
          </a:r>
        </a:p>
        <a:p>
          <a:r>
            <a:rPr lang="en-GB" sz="1400"/>
            <a:t>Infiltration</a:t>
          </a:r>
          <a:r>
            <a:rPr lang="en-GB" sz="1400" baseline="0"/>
            <a:t> based on 0.25ACH</a:t>
          </a:r>
          <a:endParaRPr lang="en-GB" sz="1400"/>
        </a:p>
        <a:p>
          <a:r>
            <a:rPr lang="en-GB" sz="1400"/>
            <a:t>No mechanical ventilation load included (assumed dealt</a:t>
          </a:r>
          <a:r>
            <a:rPr lang="en-GB" sz="1400" baseline="0"/>
            <a:t> with at AHU)</a:t>
          </a:r>
        </a:p>
        <a:p>
          <a:r>
            <a:rPr lang="en-GB" sz="1400" baseline="0"/>
            <a:t>Occupant gains are 75W/P sensible, 55W/P latent. Latent load taken by AHU.</a:t>
          </a:r>
        </a:p>
        <a:p>
          <a:r>
            <a:rPr lang="en-GB" sz="1400" baseline="0"/>
            <a:t>Ocupant and Equipment Changes have been made at room level (not template)</a:t>
          </a:r>
        </a:p>
        <a:p>
          <a:r>
            <a:rPr lang="en-GB" sz="1400" baseline="0"/>
            <a:t>10W/m2 lighting </a:t>
          </a:r>
        </a:p>
        <a:p>
          <a:r>
            <a:rPr lang="en-GB" sz="1400" baseline="0"/>
            <a:t>25W/m2 equipment</a:t>
          </a:r>
        </a:p>
        <a:p>
          <a:r>
            <a:rPr lang="en-GB" sz="1400" baseline="0"/>
            <a:t>Occupancy times = 9am-6pm (constant, no diversity)</a:t>
          </a:r>
        </a:p>
        <a:p>
          <a:r>
            <a:rPr lang="en-GB" sz="1400" baseline="0"/>
            <a:t>Surrounding rooms have run as programmed (i.e. no upper limit has been artificially been imposed)</a:t>
          </a:r>
        </a:p>
      </xdr:txBody>
    </xdr:sp>
    <xdr:clientData/>
  </xdr:twoCellAnchor>
  <xdr:twoCellAnchor>
    <xdr:from>
      <xdr:col>41</xdr:col>
      <xdr:colOff>190500</xdr:colOff>
      <xdr:row>18</xdr:row>
      <xdr:rowOff>95249</xdr:rowOff>
    </xdr:from>
    <xdr:to>
      <xdr:col>46</xdr:col>
      <xdr:colOff>1586948</xdr:colOff>
      <xdr:row>42</xdr:row>
      <xdr:rowOff>133350</xdr:rowOff>
    </xdr:to>
    <xdr:sp macro="" textlink="">
      <xdr:nvSpPr>
        <xdr:cNvPr id="4" name="TextBox 3"/>
        <xdr:cNvSpPr txBox="1"/>
      </xdr:nvSpPr>
      <xdr:spPr>
        <a:xfrm>
          <a:off x="15173325" y="3305174"/>
          <a:ext cx="3644348" cy="379095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t>Usage Instructions</a:t>
          </a:r>
        </a:p>
        <a:p>
          <a:endParaRPr lang="en-GB" sz="1100"/>
        </a:p>
        <a:p>
          <a:r>
            <a:rPr lang="en-GB" sz="1100"/>
            <a:t>Please paste data into "Full</a:t>
          </a:r>
          <a:r>
            <a:rPr lang="en-GB" sz="1100" baseline="0"/>
            <a:t> IES Export Tab" as indicated within the tab - both cooling loads and room areas are required (this can be obtained from tabular room data within ModelIT).  It would be wise to restrict this selection just to the rooms requiring cooling.</a:t>
          </a:r>
        </a:p>
        <a:p>
          <a:endParaRPr lang="en-GB" sz="1100" baseline="0"/>
        </a:p>
        <a:p>
          <a:r>
            <a:rPr lang="en-GB" sz="1100" baseline="0"/>
            <a:t>Lighting, occupancy and equipment (columns AJ, AK, AL) must be input manually - tabular room data can assist with this.</a:t>
          </a:r>
        </a:p>
        <a:p>
          <a:endParaRPr lang="en-GB" sz="1100" baseline="0"/>
        </a:p>
        <a:p>
          <a:r>
            <a:rPr lang="en-GB" sz="1100" baseline="0"/>
            <a:t>Rooms with a decimal cooling setupoint are actually uncooled spaces - and hence highlighted in blue in the Room Outputs section.</a:t>
          </a:r>
        </a:p>
        <a:p>
          <a:endParaRPr lang="en-GB" sz="1100" baseline="0"/>
        </a:p>
        <a:p>
          <a:r>
            <a:rPr lang="en-GB" sz="1100" baseline="0"/>
            <a:t>Conditional formatting is </a:t>
          </a:r>
          <a:r>
            <a:rPr lang="en-GB" sz="1100" b="1" baseline="0"/>
            <a:t>not </a:t>
          </a:r>
          <a:r>
            <a:rPr lang="en-GB" sz="1100" baseline="0"/>
            <a:t>setup on this sheet as each space should be carefully examined, however anything greater than 120W/m</a:t>
          </a:r>
          <a:r>
            <a:rPr lang="en-GB" sz="1100" baseline="30000"/>
            <a:t>2</a:t>
          </a:r>
          <a:r>
            <a:rPr lang="en-GB" sz="1100" baseline="0"/>
            <a:t> should be checked for accuracy.</a:t>
          </a:r>
        </a:p>
        <a:p>
          <a:endParaRPr lang="en-GB" sz="1100" baseline="0"/>
        </a:p>
        <a:p>
          <a:r>
            <a:rPr lang="en-GB" sz="1100" baseline="0"/>
            <a:t>Steve B - 1/07/2014</a:t>
          </a:r>
        </a:p>
      </xdr:txBody>
    </xdr:sp>
    <xdr:clientData/>
  </xdr:twoCellAnchor>
  <xdr:twoCellAnchor>
    <xdr:from>
      <xdr:col>2</xdr:col>
      <xdr:colOff>133350</xdr:colOff>
      <xdr:row>80</xdr:row>
      <xdr:rowOff>123825</xdr:rowOff>
    </xdr:from>
    <xdr:to>
      <xdr:col>15</xdr:col>
      <xdr:colOff>238125</xdr:colOff>
      <xdr:row>87</xdr:row>
      <xdr:rowOff>28575</xdr:rowOff>
    </xdr:to>
    <xdr:sp macro="" textlink="">
      <xdr:nvSpPr>
        <xdr:cNvPr id="5" name="TextBox 4"/>
        <xdr:cNvSpPr txBox="1"/>
      </xdr:nvSpPr>
      <xdr:spPr>
        <a:xfrm>
          <a:off x="895350" y="29594175"/>
          <a:ext cx="5095875" cy="1038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Diversified</a:t>
          </a:r>
          <a:r>
            <a:rPr lang="en-GB" sz="1100" baseline="0"/>
            <a:t> load accounts for the solar gains around the building (i.e. only one "half" will be heated simultaneously) - and therefore the peak recorded load for the building is expressed here.</a:t>
          </a:r>
        </a:p>
        <a:p>
          <a:endParaRPr lang="en-GB" sz="1100" baseline="0"/>
        </a:p>
        <a:p>
          <a:r>
            <a:rPr lang="en-GB" sz="1100" baseline="0"/>
            <a:t>This may help in sizing the primary circuit/selecting the chillers</a:t>
          </a:r>
          <a:endParaRPr lang="en-GB" sz="1100"/>
        </a:p>
      </xdr:txBody>
    </xdr:sp>
    <xdr:clientData/>
  </xdr:twoCellAnchor>
  <xdr:twoCellAnchor>
    <xdr:from>
      <xdr:col>16</xdr:col>
      <xdr:colOff>28575</xdr:colOff>
      <xdr:row>80</xdr:row>
      <xdr:rowOff>114300</xdr:rowOff>
    </xdr:from>
    <xdr:to>
      <xdr:col>28</xdr:col>
      <xdr:colOff>238125</xdr:colOff>
      <xdr:row>87</xdr:row>
      <xdr:rowOff>19050</xdr:rowOff>
    </xdr:to>
    <xdr:sp macro="" textlink="">
      <xdr:nvSpPr>
        <xdr:cNvPr id="6" name="TextBox 5"/>
        <xdr:cNvSpPr txBox="1"/>
      </xdr:nvSpPr>
      <xdr:spPr>
        <a:xfrm>
          <a:off x="6162675" y="29584650"/>
          <a:ext cx="5095875" cy="10382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Latent gain has been added to the sensible cooling load to estimate the total cooling</a:t>
          </a:r>
          <a:r>
            <a:rPr lang="en-GB" sz="1100" baseline="0"/>
            <a:t> load (this presents the worst case analysis at the moment)</a:t>
          </a:r>
          <a:endParaRPr lang="en-GB" sz="1100"/>
        </a:p>
      </xdr:txBody>
    </xdr:sp>
    <xdr:clientData/>
  </xdr:twoCellAnchor>
  <xdr:twoCellAnchor editAs="oneCell">
    <xdr:from>
      <xdr:col>0</xdr:col>
      <xdr:colOff>104775</xdr:colOff>
      <xdr:row>0</xdr:row>
      <xdr:rowOff>38100</xdr:rowOff>
    </xdr:from>
    <xdr:to>
      <xdr:col>3</xdr:col>
      <xdr:colOff>149775</xdr:colOff>
      <xdr:row>2</xdr:row>
      <xdr:rowOff>111642</xdr:rowOff>
    </xdr:to>
    <xdr:pic>
      <xdr:nvPicPr>
        <xdr:cNvPr id="7" name="Picture 6" descr="ArupLogo2010_w_OvaWord1000mm_CompoundTransparent_3May2012.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38100"/>
          <a:ext cx="1188000" cy="3592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35</xdr:col>
      <xdr:colOff>191956</xdr:colOff>
      <xdr:row>2</xdr:row>
      <xdr:rowOff>1243</xdr:rowOff>
    </xdr:from>
    <xdr:to>
      <xdr:col>45</xdr:col>
      <xdr:colOff>54136</xdr:colOff>
      <xdr:row>10</xdr:row>
      <xdr:rowOff>98763</xdr:rowOff>
    </xdr:to>
    <xdr:sp macro="" textlink="">
      <xdr:nvSpPr>
        <xdr:cNvPr id="3" name="TextBox 2"/>
        <xdr:cNvSpPr txBox="1"/>
      </xdr:nvSpPr>
      <xdr:spPr>
        <a:xfrm>
          <a:off x="13565056" y="286993"/>
          <a:ext cx="3672180" cy="12405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400" b="0" u="sng"/>
            <a:t>Edit</a:t>
          </a:r>
          <a:r>
            <a:rPr lang="en-GB" sz="1400" b="0" u="sng" baseline="0"/>
            <a:t> as appropriate to summarise:</a:t>
          </a:r>
          <a:endParaRPr lang="en-GB" sz="1400" b="0" u="sng"/>
        </a:p>
        <a:p>
          <a:endParaRPr lang="en-GB" sz="1400"/>
        </a:p>
        <a:p>
          <a:r>
            <a:rPr lang="en-GB" sz="1400"/>
            <a:t>External design temp based upon</a:t>
          </a:r>
          <a:r>
            <a:rPr lang="en-GB" sz="1400" baseline="0"/>
            <a:t> -4 deg C</a:t>
          </a:r>
        </a:p>
        <a:p>
          <a:r>
            <a:rPr lang="en-GB" sz="1400"/>
            <a:t>Infiltration</a:t>
          </a:r>
          <a:r>
            <a:rPr lang="en-GB" sz="1400" baseline="0"/>
            <a:t> based on 0.25ACH</a:t>
          </a:r>
          <a:endParaRPr lang="en-GB" sz="1400"/>
        </a:p>
      </xdr:txBody>
    </xdr:sp>
    <xdr:clientData/>
  </xdr:twoCellAnchor>
  <xdr:twoCellAnchor>
    <xdr:from>
      <xdr:col>35</xdr:col>
      <xdr:colOff>213443</xdr:colOff>
      <xdr:row>12</xdr:row>
      <xdr:rowOff>0</xdr:rowOff>
    </xdr:from>
    <xdr:to>
      <xdr:col>45</xdr:col>
      <xdr:colOff>49686</xdr:colOff>
      <xdr:row>27</xdr:row>
      <xdr:rowOff>66261</xdr:rowOff>
    </xdr:to>
    <xdr:sp macro="" textlink="">
      <xdr:nvSpPr>
        <xdr:cNvPr id="4" name="TextBox 3"/>
        <xdr:cNvSpPr txBox="1"/>
      </xdr:nvSpPr>
      <xdr:spPr>
        <a:xfrm>
          <a:off x="13586543" y="1714500"/>
          <a:ext cx="3646243" cy="286661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t>Usage Instructions</a:t>
          </a:r>
        </a:p>
        <a:p>
          <a:endParaRPr lang="en-GB" sz="1100"/>
        </a:p>
        <a:p>
          <a:r>
            <a:rPr lang="en-GB" sz="1100"/>
            <a:t>Please paste data into "Full</a:t>
          </a:r>
          <a:r>
            <a:rPr lang="en-GB" sz="1100" baseline="0"/>
            <a:t> IES Export Tab" as indicated within the tab - both heating loads and room areas are required (this can be obtained from tabular room data within ModelIT)</a:t>
          </a:r>
        </a:p>
        <a:p>
          <a:endParaRPr lang="en-GB" sz="1100" baseline="0"/>
        </a:p>
        <a:p>
          <a:r>
            <a:rPr lang="en-GB" sz="1100" baseline="0"/>
            <a:t>Rooms with a decimal heating setupoint are actually unheated spaces - and hence highlighted in blue in the Room Outputs section.</a:t>
          </a:r>
        </a:p>
        <a:p>
          <a:endParaRPr lang="en-GB" sz="1100" baseline="0"/>
        </a:p>
        <a:p>
          <a:r>
            <a:rPr lang="en-GB" sz="1100" baseline="0"/>
            <a:t>Conditional formatting is setup on the "Installed heating" to check for loads greater than 70W/m</a:t>
          </a:r>
          <a:r>
            <a:rPr lang="en-GB" sz="1100" baseline="30000"/>
            <a:t>2</a:t>
          </a:r>
          <a:r>
            <a:rPr lang="en-GB" sz="1100" baseline="0"/>
            <a:t> - we should be cautious if values are significantly higher than this.</a:t>
          </a:r>
        </a:p>
        <a:p>
          <a:endParaRPr lang="en-GB" sz="1100" baseline="0"/>
        </a:p>
        <a:p>
          <a:r>
            <a:rPr lang="en-GB" sz="1100" baseline="0"/>
            <a:t>Steve B - 1/07/2014</a:t>
          </a:r>
        </a:p>
      </xdr:txBody>
    </xdr:sp>
    <xdr:clientData/>
  </xdr:twoCellAnchor>
  <xdr:twoCellAnchor editAs="oneCell">
    <xdr:from>
      <xdr:col>0</xdr:col>
      <xdr:colOff>103119</xdr:colOff>
      <xdr:row>0</xdr:row>
      <xdr:rowOff>41413</xdr:rowOff>
    </xdr:from>
    <xdr:to>
      <xdr:col>3</xdr:col>
      <xdr:colOff>148119</xdr:colOff>
      <xdr:row>2</xdr:row>
      <xdr:rowOff>119096</xdr:rowOff>
    </xdr:to>
    <xdr:pic>
      <xdr:nvPicPr>
        <xdr:cNvPr id="5" name="Picture 4" descr="ArupLogo2010_w_OvaWord1000mm_CompoundTransparent_3May2012.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119" y="41413"/>
          <a:ext cx="1188000" cy="363433"/>
        </a:xfrm>
        <a:prstGeom prst="rect">
          <a:avLst/>
        </a:prstGeom>
      </xdr:spPr>
    </xdr:pic>
    <xdr:clientData/>
  </xdr:twoCellAnchor>
</xdr:wsDr>
</file>

<file path=xl/theme/theme1.xml><?xml version="1.0" encoding="utf-8"?>
<a:theme xmlns:a="http://schemas.openxmlformats.org/drawingml/2006/main" name="arup standard theme test">
  <a:themeElements>
    <a:clrScheme name="arup standard theme test">
      <a:dk1>
        <a:srgbClr val="000000"/>
      </a:dk1>
      <a:lt1>
        <a:srgbClr val="FFFFFF"/>
      </a:lt1>
      <a:dk2>
        <a:srgbClr val="D2D2D2"/>
      </a:dk2>
      <a:lt2>
        <a:srgbClr val="828282"/>
      </a:lt2>
      <a:accent1>
        <a:srgbClr val="D22D7D"/>
      </a:accent1>
      <a:accent2>
        <a:srgbClr val="28AAE1"/>
      </a:accent2>
      <a:accent3>
        <a:srgbClr val="F05023"/>
      </a:accent3>
      <a:accent4>
        <a:srgbClr val="696EB4"/>
      </a:accent4>
      <a:accent5>
        <a:srgbClr val="FA9B1E"/>
      </a:accent5>
      <a:accent6>
        <a:srgbClr val="28AF73"/>
      </a:accent6>
      <a:hlink>
        <a:srgbClr val="7F7F7F"/>
      </a:hlink>
      <a:folHlink>
        <a:srgbClr val="7F7F7F"/>
      </a:folHlink>
    </a:clrScheme>
    <a:fontScheme name="arup standard theme test">
      <a:majorFont>
        <a:latin typeface="Times New Roman" panose="02020603050405020304"/>
        <a:ea typeface=""/>
        <a:cs typeface=""/>
      </a:majorFont>
      <a:minorFont>
        <a:latin typeface="Times New Roman" panose="02020603050405020304"/>
        <a:ea typeface=""/>
        <a:cs typeface=""/>
      </a:minorFont>
    </a:fontScheme>
    <a:fmtScheme name="arup standard theme tes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arup standard theme test" id="{98EB6D7F-B9FE-47A6-AB51-66E7B6E5A17A}" vid="{64AB668F-5BDA-4BA2-8D5D-D7C60843F7F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39997558519241921"/>
  </sheetPr>
  <dimension ref="A1:R93"/>
  <sheetViews>
    <sheetView view="pageBreakPreview" zoomScaleNormal="100" zoomScaleSheetLayoutView="100" workbookViewId="0">
      <selection activeCell="T18" sqref="T18"/>
    </sheetView>
  </sheetViews>
  <sheetFormatPr defaultColWidth="9.140625" defaultRowHeight="12.75" customHeight="1" x14ac:dyDescent="0.2"/>
  <cols>
    <col min="1" max="5" width="5.7109375" style="5" customWidth="1"/>
    <col min="6" max="6" width="5.85546875" style="5" customWidth="1"/>
    <col min="7" max="16" width="5.7109375" style="5" customWidth="1"/>
    <col min="17" max="16384" width="9.140625" style="5"/>
  </cols>
  <sheetData>
    <row r="1" spans="1:18" ht="12.75" customHeight="1" x14ac:dyDescent="0.2">
      <c r="A1" s="170"/>
      <c r="B1" s="170"/>
      <c r="C1" s="170"/>
      <c r="D1" s="170"/>
      <c r="E1" s="170"/>
      <c r="F1" s="170"/>
      <c r="G1" s="170"/>
      <c r="H1" s="170"/>
      <c r="I1" s="170"/>
      <c r="J1" s="170"/>
      <c r="K1" s="170"/>
      <c r="L1" s="170"/>
      <c r="M1" s="170"/>
      <c r="N1" s="170"/>
      <c r="O1" s="170"/>
      <c r="P1" s="170"/>
    </row>
    <row r="2" spans="1:18" ht="12.75" customHeight="1" x14ac:dyDescent="0.2">
      <c r="A2" s="170"/>
      <c r="B2" s="170"/>
      <c r="C2" s="170"/>
      <c r="D2" s="170"/>
      <c r="E2" s="170"/>
      <c r="F2" s="170"/>
      <c r="G2" s="170"/>
      <c r="H2" s="170"/>
      <c r="I2" s="269" t="s">
        <v>15</v>
      </c>
      <c r="J2" s="270"/>
      <c r="K2" s="270"/>
      <c r="L2" s="270"/>
      <c r="M2" s="270"/>
      <c r="N2" s="270"/>
      <c r="O2" s="270"/>
      <c r="P2" s="270"/>
    </row>
    <row r="3" spans="1:18" ht="12.75" customHeight="1" x14ac:dyDescent="0.2">
      <c r="A3" s="171"/>
      <c r="B3" s="171"/>
      <c r="C3" s="171"/>
      <c r="D3" s="171"/>
      <c r="E3" s="171"/>
      <c r="F3" s="171"/>
      <c r="G3" s="171"/>
      <c r="H3" s="171"/>
      <c r="I3" s="171"/>
      <c r="J3" s="171"/>
      <c r="K3" s="171"/>
      <c r="L3" s="171"/>
      <c r="M3" s="171"/>
      <c r="N3" s="171"/>
      <c r="O3" s="171"/>
      <c r="P3" s="171"/>
      <c r="Q3" s="6"/>
    </row>
    <row r="4" spans="1:18" ht="12.75" customHeight="1" x14ac:dyDescent="0.2">
      <c r="A4" s="271" t="s">
        <v>91</v>
      </c>
      <c r="B4" s="271"/>
      <c r="C4" s="271"/>
      <c r="D4" s="271"/>
      <c r="E4" s="271"/>
      <c r="F4" s="271"/>
      <c r="G4" s="272"/>
      <c r="N4" s="6"/>
      <c r="O4" s="6"/>
      <c r="P4" s="6"/>
      <c r="R4" s="7"/>
    </row>
    <row r="5" spans="1:18" ht="12.75" customHeight="1" x14ac:dyDescent="0.2">
      <c r="A5" s="273"/>
      <c r="B5" s="273"/>
      <c r="C5" s="273"/>
      <c r="D5" s="273"/>
      <c r="E5" s="273"/>
      <c r="F5" s="273"/>
      <c r="G5" s="274"/>
      <c r="P5" s="8"/>
    </row>
    <row r="6" spans="1:18" ht="12.75" customHeight="1" x14ac:dyDescent="0.2">
      <c r="A6" s="273"/>
      <c r="B6" s="273"/>
      <c r="C6" s="273"/>
      <c r="D6" s="273"/>
      <c r="E6" s="273"/>
      <c r="F6" s="273"/>
      <c r="G6" s="274"/>
    </row>
    <row r="7" spans="1:18" ht="12.75" customHeight="1" x14ac:dyDescent="0.2">
      <c r="A7" s="277" t="s">
        <v>0</v>
      </c>
      <c r="B7" s="277"/>
      <c r="C7" s="278"/>
      <c r="D7" s="278"/>
      <c r="E7" s="278"/>
      <c r="F7" s="278"/>
      <c r="G7" s="278"/>
      <c r="H7" s="170"/>
      <c r="I7" s="170"/>
      <c r="J7" s="170"/>
      <c r="K7" s="170"/>
      <c r="L7" s="170"/>
      <c r="M7" s="170"/>
      <c r="N7" s="170"/>
      <c r="O7" s="170"/>
      <c r="P7" s="170"/>
    </row>
    <row r="8" spans="1:18" ht="12.75" customHeight="1" x14ac:dyDescent="0.2">
      <c r="A8" s="9" t="s">
        <v>1</v>
      </c>
      <c r="B8" s="10"/>
      <c r="C8" s="282" t="s">
        <v>92</v>
      </c>
      <c r="D8" s="283"/>
      <c r="E8" s="283"/>
      <c r="F8" s="283"/>
      <c r="G8" s="284"/>
      <c r="H8" s="284"/>
      <c r="I8" s="284"/>
      <c r="J8" s="284"/>
      <c r="K8" s="285"/>
      <c r="L8" s="11" t="s">
        <v>2</v>
      </c>
      <c r="M8" s="286" t="s">
        <v>133</v>
      </c>
      <c r="N8" s="286"/>
      <c r="O8" s="286"/>
      <c r="P8" s="287"/>
    </row>
    <row r="9" spans="1:18" ht="12.75" customHeight="1" x14ac:dyDescent="0.2">
      <c r="A9" s="12" t="s">
        <v>3</v>
      </c>
      <c r="B9" s="13"/>
      <c r="C9" s="275">
        <v>248507</v>
      </c>
      <c r="D9" s="252"/>
      <c r="E9" s="252"/>
      <c r="F9" s="252"/>
      <c r="G9" s="276"/>
      <c r="H9" s="14" t="s">
        <v>4</v>
      </c>
      <c r="I9" s="240" t="s">
        <v>39</v>
      </c>
      <c r="J9" s="240"/>
      <c r="K9" s="235"/>
      <c r="L9" s="15" t="s">
        <v>5</v>
      </c>
      <c r="M9" s="279">
        <v>42901</v>
      </c>
      <c r="N9" s="280"/>
      <c r="O9" s="280"/>
      <c r="P9" s="281"/>
    </row>
    <row r="10" spans="1:18" ht="12.75" customHeight="1" x14ac:dyDescent="0.2">
      <c r="A10" s="267"/>
      <c r="B10" s="268"/>
      <c r="C10" s="251"/>
      <c r="D10" s="251"/>
      <c r="E10" s="251"/>
      <c r="F10" s="251"/>
      <c r="G10" s="290"/>
      <c r="H10" s="25"/>
      <c r="I10" s="291"/>
      <c r="J10" s="291"/>
      <c r="K10" s="291"/>
      <c r="L10" s="16"/>
      <c r="M10" s="292"/>
      <c r="N10" s="292"/>
      <c r="O10" s="292"/>
      <c r="P10" s="292"/>
    </row>
    <row r="11" spans="1:18" s="4" customFormat="1" ht="12.75" customHeight="1" x14ac:dyDescent="0.2">
      <c r="A11" s="172" t="s">
        <v>6</v>
      </c>
      <c r="B11" s="172"/>
      <c r="C11" s="173"/>
      <c r="D11" s="173"/>
      <c r="E11" s="173"/>
      <c r="F11" s="173"/>
      <c r="G11" s="173"/>
      <c r="H11" s="173"/>
      <c r="I11" s="173"/>
      <c r="J11" s="173"/>
      <c r="K11" s="173"/>
      <c r="L11" s="173"/>
      <c r="M11" s="173"/>
      <c r="N11" s="173"/>
      <c r="O11" s="173"/>
      <c r="P11" s="173"/>
    </row>
    <row r="12" spans="1:18" s="4" customFormat="1" ht="12.75" customHeight="1" x14ac:dyDescent="0.2">
      <c r="A12" s="245"/>
      <c r="B12" s="245"/>
      <c r="C12" s="245"/>
      <c r="D12" s="245"/>
      <c r="E12" s="245"/>
      <c r="F12" s="245"/>
      <c r="G12" s="243"/>
      <c r="H12" s="19"/>
      <c r="I12" s="288"/>
      <c r="J12" s="289"/>
      <c r="K12" s="289"/>
      <c r="L12" s="289"/>
      <c r="M12" s="289"/>
      <c r="N12" s="289"/>
      <c r="O12" s="289"/>
      <c r="P12" s="289"/>
    </row>
    <row r="13" spans="1:18" s="4" customFormat="1" ht="12.75" customHeight="1" x14ac:dyDescent="0.2">
      <c r="A13" s="252" t="s">
        <v>9</v>
      </c>
      <c r="B13" s="252"/>
      <c r="C13" s="252"/>
      <c r="D13" s="252"/>
      <c r="E13" s="252"/>
      <c r="F13" s="252"/>
      <c r="G13" s="253"/>
      <c r="H13" s="20"/>
      <c r="I13" s="255" t="s">
        <v>91</v>
      </c>
      <c r="J13" s="256"/>
      <c r="K13" s="256"/>
      <c r="L13" s="256"/>
      <c r="M13" s="256"/>
      <c r="N13" s="256"/>
      <c r="O13" s="256"/>
      <c r="P13" s="256"/>
    </row>
    <row r="14" spans="1:18" s="4" customFormat="1" ht="12.75" customHeight="1" x14ac:dyDescent="0.2">
      <c r="A14" s="250" t="s">
        <v>10</v>
      </c>
      <c r="B14" s="250"/>
      <c r="C14" s="250"/>
      <c r="D14" s="250"/>
      <c r="E14" s="250"/>
      <c r="F14" s="250"/>
      <c r="G14" s="251"/>
      <c r="H14" s="21"/>
      <c r="I14" s="257" t="str">
        <f ca="1">MID(CELL("filename"),SEARCH("[",CELL("filename"))+1, SEARCH("]",CELL("filename"))-SEARCH("[",CELL("filename"))-1)</f>
        <v>TM_Heating &amp; Cooling.xlsx</v>
      </c>
      <c r="J14" s="258"/>
      <c r="K14" s="258"/>
      <c r="L14" s="258"/>
      <c r="M14" s="258"/>
      <c r="N14" s="258"/>
      <c r="O14" s="258"/>
      <c r="P14" s="258"/>
    </row>
    <row r="15" spans="1:18" s="4" customFormat="1" ht="12.75" customHeight="1" x14ac:dyDescent="0.2">
      <c r="A15" s="267"/>
      <c r="B15" s="267"/>
      <c r="C15" s="267"/>
      <c r="D15" s="267"/>
      <c r="E15" s="267"/>
      <c r="F15" s="267"/>
      <c r="G15" s="268"/>
      <c r="H15" s="22"/>
      <c r="I15" s="259"/>
      <c r="J15" s="260"/>
      <c r="K15" s="260"/>
      <c r="L15" s="260"/>
      <c r="M15" s="260"/>
      <c r="N15" s="260"/>
      <c r="O15" s="260"/>
      <c r="P15" s="260"/>
    </row>
    <row r="16" spans="1:18" s="4" customFormat="1" ht="12.75" customHeight="1" x14ac:dyDescent="0.2">
      <c r="A16" s="244" t="s">
        <v>11</v>
      </c>
      <c r="B16" s="244"/>
      <c r="C16" s="244" t="s">
        <v>12</v>
      </c>
      <c r="D16" s="244"/>
      <c r="E16" s="244" t="s">
        <v>17</v>
      </c>
      <c r="F16" s="244"/>
      <c r="G16" s="174" t="s">
        <v>13</v>
      </c>
      <c r="H16" s="174" t="s">
        <v>14</v>
      </c>
      <c r="I16" s="254" t="s">
        <v>16</v>
      </c>
      <c r="J16" s="254"/>
      <c r="K16" s="254"/>
      <c r="L16" s="254"/>
      <c r="M16" s="254"/>
      <c r="N16" s="254"/>
      <c r="O16" s="254"/>
      <c r="P16" s="254"/>
    </row>
    <row r="17" spans="1:16" s="4" customFormat="1" ht="25.5" customHeight="1" x14ac:dyDescent="0.2">
      <c r="A17" s="245" t="s">
        <v>40</v>
      </c>
      <c r="B17" s="243"/>
      <c r="C17" s="246">
        <v>42867</v>
      </c>
      <c r="D17" s="243"/>
      <c r="E17" s="242" t="s">
        <v>39</v>
      </c>
      <c r="F17" s="243"/>
      <c r="G17" s="23" t="s">
        <v>71</v>
      </c>
      <c r="H17" s="24" t="s">
        <v>93</v>
      </c>
      <c r="I17" s="263" t="s">
        <v>72</v>
      </c>
      <c r="J17" s="264"/>
      <c r="K17" s="264"/>
      <c r="L17" s="264"/>
      <c r="M17" s="264"/>
      <c r="N17" s="264"/>
      <c r="O17" s="264"/>
      <c r="P17" s="264"/>
    </row>
    <row r="18" spans="1:16" s="4" customFormat="1" ht="52.5" customHeight="1" x14ac:dyDescent="0.2">
      <c r="A18" s="240" t="s">
        <v>133</v>
      </c>
      <c r="B18" s="235"/>
      <c r="C18" s="241">
        <v>42901</v>
      </c>
      <c r="D18" s="235"/>
      <c r="E18" s="242" t="s">
        <v>39</v>
      </c>
      <c r="F18" s="243"/>
      <c r="G18" s="1" t="s">
        <v>71</v>
      </c>
      <c r="H18" s="2" t="s">
        <v>134</v>
      </c>
      <c r="I18" s="261" t="s">
        <v>138</v>
      </c>
      <c r="J18" s="262"/>
      <c r="K18" s="262"/>
      <c r="L18" s="262"/>
      <c r="M18" s="262"/>
      <c r="N18" s="262"/>
      <c r="O18" s="262"/>
      <c r="P18" s="262"/>
    </row>
    <row r="19" spans="1:16" s="4" customFormat="1" ht="25.5" customHeight="1" x14ac:dyDescent="0.2">
      <c r="A19" s="240"/>
      <c r="B19" s="235"/>
      <c r="C19" s="241"/>
      <c r="D19" s="235"/>
      <c r="E19" s="236"/>
      <c r="F19" s="237"/>
      <c r="G19" s="1"/>
      <c r="H19" s="24"/>
      <c r="I19" s="265"/>
      <c r="J19" s="266"/>
      <c r="K19" s="266"/>
      <c r="L19" s="266"/>
      <c r="M19" s="266"/>
      <c r="N19" s="266"/>
      <c r="O19" s="266"/>
      <c r="P19" s="266"/>
    </row>
    <row r="20" spans="1:16" s="4" customFormat="1" ht="25.5" customHeight="1" x14ac:dyDescent="0.2">
      <c r="A20" s="240"/>
      <c r="B20" s="235"/>
      <c r="C20" s="241"/>
      <c r="D20" s="235"/>
      <c r="E20" s="236"/>
      <c r="F20" s="237"/>
      <c r="G20" s="1"/>
      <c r="H20" s="2"/>
      <c r="I20" s="265"/>
      <c r="J20" s="266"/>
      <c r="K20" s="266"/>
      <c r="L20" s="266"/>
      <c r="M20" s="266"/>
      <c r="N20" s="266"/>
      <c r="O20" s="266"/>
      <c r="P20" s="266"/>
    </row>
    <row r="21" spans="1:16" s="4" customFormat="1" ht="25.5" customHeight="1" x14ac:dyDescent="0.2">
      <c r="A21" s="240"/>
      <c r="B21" s="235"/>
      <c r="C21" s="241"/>
      <c r="D21" s="235"/>
      <c r="E21" s="236"/>
      <c r="F21" s="237"/>
      <c r="G21" s="1"/>
      <c r="H21" s="2"/>
      <c r="I21" s="263"/>
      <c r="J21" s="264"/>
      <c r="K21" s="264"/>
      <c r="L21" s="264"/>
      <c r="M21" s="264"/>
      <c r="N21" s="264"/>
      <c r="O21" s="264"/>
      <c r="P21" s="264"/>
    </row>
    <row r="22" spans="1:16" s="4" customFormat="1" ht="39" customHeight="1" x14ac:dyDescent="0.2">
      <c r="A22" s="240"/>
      <c r="B22" s="235"/>
      <c r="C22" s="241"/>
      <c r="D22" s="235"/>
      <c r="E22" s="236"/>
      <c r="F22" s="237"/>
      <c r="G22" s="1"/>
      <c r="H22" s="2"/>
      <c r="I22" s="263"/>
      <c r="J22" s="264"/>
      <c r="K22" s="264"/>
      <c r="L22" s="264"/>
      <c r="M22" s="264"/>
      <c r="N22" s="264"/>
      <c r="O22" s="264"/>
      <c r="P22" s="264"/>
    </row>
    <row r="23" spans="1:16" s="4" customFormat="1" ht="25.5" customHeight="1" x14ac:dyDescent="0.2">
      <c r="A23" s="240"/>
      <c r="B23" s="235"/>
      <c r="C23" s="241"/>
      <c r="D23" s="235"/>
      <c r="E23" s="236"/>
      <c r="F23" s="237"/>
      <c r="G23" s="1"/>
      <c r="H23" s="2"/>
      <c r="I23" s="238"/>
      <c r="J23" s="239"/>
      <c r="K23" s="239"/>
      <c r="L23" s="239"/>
      <c r="M23" s="239"/>
      <c r="N23" s="239"/>
      <c r="O23" s="239"/>
      <c r="P23" s="239"/>
    </row>
    <row r="24" spans="1:16" s="4" customFormat="1" ht="25.5" customHeight="1" x14ac:dyDescent="0.2">
      <c r="A24" s="240"/>
      <c r="B24" s="235"/>
      <c r="C24" s="241"/>
      <c r="D24" s="235"/>
      <c r="E24" s="236"/>
      <c r="F24" s="237"/>
      <c r="G24" s="3"/>
      <c r="H24" s="2"/>
      <c r="I24" s="238"/>
      <c r="J24" s="239"/>
      <c r="K24" s="239"/>
      <c r="L24" s="239"/>
      <c r="M24" s="239"/>
      <c r="N24" s="239"/>
      <c r="O24" s="239"/>
      <c r="P24" s="239"/>
    </row>
    <row r="25" spans="1:16" s="4" customFormat="1" ht="25.5" customHeight="1" x14ac:dyDescent="0.2">
      <c r="A25" s="240"/>
      <c r="B25" s="235"/>
      <c r="C25" s="241"/>
      <c r="D25" s="235"/>
      <c r="E25" s="236"/>
      <c r="F25" s="237"/>
      <c r="G25" s="3"/>
      <c r="H25" s="2"/>
      <c r="I25" s="238"/>
      <c r="J25" s="239"/>
      <c r="K25" s="239"/>
      <c r="L25" s="239"/>
      <c r="M25" s="239"/>
      <c r="N25" s="239"/>
      <c r="O25" s="239"/>
      <c r="P25" s="239"/>
    </row>
    <row r="26" spans="1:16" s="4" customFormat="1" ht="25.5" customHeight="1" x14ac:dyDescent="0.2">
      <c r="A26" s="240"/>
      <c r="B26" s="235"/>
      <c r="C26" s="234"/>
      <c r="D26" s="235"/>
      <c r="E26" s="236"/>
      <c r="F26" s="237"/>
      <c r="G26" s="3"/>
      <c r="H26" s="2"/>
      <c r="I26" s="238"/>
      <c r="J26" s="239"/>
      <c r="K26" s="239"/>
      <c r="L26" s="239"/>
      <c r="M26" s="239"/>
      <c r="N26" s="239"/>
      <c r="O26" s="239"/>
      <c r="P26" s="239"/>
    </row>
    <row r="27" spans="1:16" s="4" customFormat="1" ht="25.5" customHeight="1" x14ac:dyDescent="0.2">
      <c r="A27" s="240"/>
      <c r="B27" s="235"/>
      <c r="C27" s="234"/>
      <c r="D27" s="235"/>
      <c r="E27" s="236"/>
      <c r="F27" s="237"/>
      <c r="G27" s="3"/>
      <c r="H27" s="2"/>
      <c r="I27" s="238"/>
      <c r="J27" s="239"/>
      <c r="K27" s="239"/>
      <c r="L27" s="239"/>
      <c r="M27" s="239"/>
      <c r="N27" s="239"/>
      <c r="O27" s="239"/>
      <c r="P27" s="239"/>
    </row>
    <row r="28" spans="1:16" s="4" customFormat="1" ht="25.5" customHeight="1" x14ac:dyDescent="0.2">
      <c r="A28" s="240"/>
      <c r="B28" s="235"/>
      <c r="C28" s="234"/>
      <c r="D28" s="235"/>
      <c r="E28" s="236"/>
      <c r="F28" s="237"/>
      <c r="G28" s="3"/>
      <c r="H28" s="2"/>
      <c r="I28" s="238"/>
      <c r="J28" s="239"/>
      <c r="K28" s="239"/>
      <c r="L28" s="239"/>
      <c r="M28" s="239"/>
      <c r="N28" s="239"/>
      <c r="O28" s="239"/>
      <c r="P28" s="239"/>
    </row>
    <row r="29" spans="1:16" s="4" customFormat="1" ht="25.5" customHeight="1" x14ac:dyDescent="0.2">
      <c r="A29" s="240"/>
      <c r="B29" s="235"/>
      <c r="C29" s="234"/>
      <c r="D29" s="235"/>
      <c r="E29" s="236"/>
      <c r="F29" s="237"/>
      <c r="G29" s="3"/>
      <c r="H29" s="2"/>
      <c r="I29" s="238"/>
      <c r="J29" s="239"/>
      <c r="K29" s="239"/>
      <c r="L29" s="239"/>
      <c r="M29" s="239"/>
      <c r="N29" s="239"/>
      <c r="O29" s="239"/>
      <c r="P29" s="239"/>
    </row>
    <row r="30" spans="1:16" s="4" customFormat="1" ht="25.5" customHeight="1" x14ac:dyDescent="0.2">
      <c r="A30" s="240"/>
      <c r="B30" s="235"/>
      <c r="C30" s="234"/>
      <c r="D30" s="235"/>
      <c r="E30" s="236"/>
      <c r="F30" s="237"/>
      <c r="G30" s="3"/>
      <c r="H30" s="2"/>
      <c r="I30" s="238"/>
      <c r="J30" s="239"/>
      <c r="K30" s="239"/>
      <c r="L30" s="239"/>
      <c r="M30" s="239"/>
      <c r="N30" s="239"/>
      <c r="O30" s="239"/>
      <c r="P30" s="239"/>
    </row>
    <row r="31" spans="1:16" s="4" customFormat="1" ht="25.5" customHeight="1" x14ac:dyDescent="0.2">
      <c r="A31" s="240"/>
      <c r="B31" s="235"/>
      <c r="C31" s="234"/>
      <c r="D31" s="235"/>
      <c r="E31" s="236"/>
      <c r="F31" s="237"/>
      <c r="G31" s="3"/>
      <c r="H31" s="2"/>
      <c r="I31" s="238"/>
      <c r="J31" s="239"/>
      <c r="K31" s="239"/>
      <c r="L31" s="239"/>
      <c r="M31" s="239"/>
      <c r="N31" s="239"/>
      <c r="O31" s="239"/>
      <c r="P31" s="239"/>
    </row>
    <row r="32" spans="1:16" s="4" customFormat="1" ht="25.5" customHeight="1" x14ac:dyDescent="0.2">
      <c r="A32" s="240"/>
      <c r="B32" s="235"/>
      <c r="C32" s="234"/>
      <c r="D32" s="235"/>
      <c r="E32" s="236"/>
      <c r="F32" s="237"/>
      <c r="G32" s="3"/>
      <c r="H32" s="2"/>
      <c r="I32" s="238"/>
      <c r="J32" s="239"/>
      <c r="K32" s="239"/>
      <c r="L32" s="239"/>
      <c r="M32" s="239"/>
      <c r="N32" s="239"/>
      <c r="O32" s="239"/>
      <c r="P32" s="239"/>
    </row>
    <row r="33" spans="1:16" s="4" customFormat="1" ht="25.5" customHeight="1" x14ac:dyDescent="0.2">
      <c r="A33" s="240"/>
      <c r="B33" s="235"/>
      <c r="C33" s="234"/>
      <c r="D33" s="235"/>
      <c r="E33" s="236"/>
      <c r="F33" s="237"/>
      <c r="G33" s="3"/>
      <c r="H33" s="2"/>
      <c r="I33" s="238"/>
      <c r="J33" s="239"/>
      <c r="K33" s="239"/>
      <c r="L33" s="239"/>
      <c r="M33" s="239"/>
      <c r="N33" s="239"/>
      <c r="O33" s="239"/>
      <c r="P33" s="239"/>
    </row>
    <row r="34" spans="1:16" s="4" customFormat="1" ht="25.5" customHeight="1" x14ac:dyDescent="0.2">
      <c r="A34" s="240"/>
      <c r="B34" s="235"/>
      <c r="C34" s="234"/>
      <c r="D34" s="235"/>
      <c r="E34" s="236"/>
      <c r="F34" s="237"/>
      <c r="G34" s="3"/>
      <c r="H34" s="2"/>
      <c r="I34" s="238"/>
      <c r="J34" s="239"/>
      <c r="K34" s="239"/>
      <c r="L34" s="239"/>
      <c r="M34" s="239"/>
      <c r="N34" s="239"/>
      <c r="O34" s="239"/>
      <c r="P34" s="239"/>
    </row>
    <row r="35" spans="1:16" s="4" customFormat="1" ht="25.5" customHeight="1" x14ac:dyDescent="0.2">
      <c r="A35" s="240"/>
      <c r="B35" s="235"/>
      <c r="C35" s="234"/>
      <c r="D35" s="235"/>
      <c r="E35" s="236"/>
      <c r="F35" s="237"/>
      <c r="G35" s="3"/>
      <c r="H35" s="2"/>
      <c r="I35" s="238"/>
      <c r="J35" s="239"/>
      <c r="K35" s="239"/>
      <c r="L35" s="239"/>
      <c r="M35" s="239"/>
      <c r="N35" s="239"/>
      <c r="O35" s="239"/>
      <c r="P35" s="239"/>
    </row>
    <row r="36" spans="1:16" s="4" customFormat="1" ht="25.5" customHeight="1" x14ac:dyDescent="0.2">
      <c r="A36" s="240"/>
      <c r="B36" s="235"/>
      <c r="C36" s="234"/>
      <c r="D36" s="235"/>
      <c r="E36" s="236"/>
      <c r="F36" s="237"/>
      <c r="G36" s="3"/>
      <c r="H36" s="2"/>
      <c r="I36" s="238"/>
      <c r="J36" s="239"/>
      <c r="K36" s="239"/>
      <c r="L36" s="239"/>
      <c r="M36" s="239"/>
      <c r="N36" s="239"/>
      <c r="O36" s="239"/>
      <c r="P36" s="239"/>
    </row>
    <row r="37" spans="1:16" s="4" customFormat="1" ht="12.75" customHeight="1" x14ac:dyDescent="0.2">
      <c r="A37" s="17" t="s">
        <v>8</v>
      </c>
      <c r="B37" s="17"/>
      <c r="C37" s="17"/>
      <c r="D37" s="17"/>
      <c r="E37" s="17"/>
      <c r="F37" s="17"/>
      <c r="G37" s="17"/>
      <c r="H37" s="18"/>
      <c r="I37" s="18"/>
      <c r="J37" s="18"/>
      <c r="K37" s="18"/>
      <c r="L37" s="18"/>
      <c r="M37" s="18"/>
      <c r="N37" s="18"/>
      <c r="O37" s="18"/>
      <c r="P37" s="18"/>
    </row>
    <row r="38" spans="1:16" s="4" customFormat="1" ht="12.75" customHeight="1" x14ac:dyDescent="0.2">
      <c r="A38" s="249"/>
      <c r="B38" s="249"/>
      <c r="C38" s="249"/>
      <c r="D38" s="249"/>
      <c r="E38" s="249"/>
      <c r="F38" s="249"/>
      <c r="G38" s="249"/>
      <c r="H38" s="249"/>
      <c r="I38" s="249"/>
      <c r="J38" s="249"/>
      <c r="K38" s="249"/>
      <c r="L38" s="249"/>
      <c r="M38" s="249"/>
      <c r="N38" s="249"/>
      <c r="O38" s="249"/>
      <c r="P38" s="249"/>
    </row>
    <row r="39" spans="1:16" s="4" customFormat="1" ht="12.75" customHeight="1" x14ac:dyDescent="0.2">
      <c r="A39" s="247"/>
      <c r="B39" s="247"/>
      <c r="C39" s="247"/>
      <c r="D39" s="247"/>
      <c r="E39" s="247"/>
      <c r="F39" s="247"/>
      <c r="G39" s="247"/>
      <c r="H39" s="247"/>
      <c r="I39" s="247"/>
      <c r="J39" s="247"/>
      <c r="K39" s="247"/>
      <c r="L39" s="247"/>
      <c r="M39" s="247"/>
      <c r="N39" s="247"/>
      <c r="O39" s="247"/>
      <c r="P39" s="247"/>
    </row>
    <row r="40" spans="1:16" s="4" customFormat="1" ht="12.75" customHeight="1" x14ac:dyDescent="0.2">
      <c r="A40" s="248"/>
      <c r="B40" s="248"/>
      <c r="C40" s="248"/>
      <c r="D40" s="248"/>
      <c r="E40" s="248"/>
      <c r="F40" s="248"/>
      <c r="G40" s="248"/>
      <c r="H40" s="248"/>
      <c r="I40" s="248"/>
      <c r="J40" s="248"/>
      <c r="K40" s="248"/>
      <c r="L40" s="248"/>
      <c r="M40" s="248"/>
      <c r="N40" s="248"/>
      <c r="O40" s="248"/>
      <c r="P40" s="248"/>
    </row>
    <row r="41" spans="1:16" s="4" customFormat="1" ht="12.75" customHeight="1" x14ac:dyDescent="0.2">
      <c r="A41" s="248"/>
      <c r="B41" s="248"/>
      <c r="C41" s="248"/>
      <c r="D41" s="248"/>
      <c r="E41" s="248"/>
      <c r="F41" s="248"/>
      <c r="G41" s="248"/>
      <c r="H41" s="248"/>
      <c r="I41" s="248"/>
      <c r="J41" s="248"/>
      <c r="K41" s="248"/>
      <c r="L41" s="248"/>
      <c r="M41" s="248"/>
      <c r="N41" s="248"/>
      <c r="O41" s="248"/>
      <c r="P41" s="248"/>
    </row>
    <row r="42" spans="1:16" s="4" customFormat="1" ht="12.75" customHeight="1" x14ac:dyDescent="0.2">
      <c r="A42" s="248"/>
      <c r="B42" s="248"/>
      <c r="C42" s="248"/>
      <c r="D42" s="248"/>
      <c r="E42" s="248"/>
      <c r="F42" s="248"/>
      <c r="G42" s="248"/>
      <c r="H42" s="248"/>
      <c r="I42" s="248"/>
      <c r="J42" s="248"/>
      <c r="K42" s="248"/>
      <c r="L42" s="248"/>
      <c r="M42" s="248"/>
      <c r="N42" s="248"/>
      <c r="O42" s="248"/>
      <c r="P42" s="248"/>
    </row>
    <row r="43" spans="1:16" s="4" customFormat="1" ht="12.75" customHeight="1" x14ac:dyDescent="0.2"/>
    <row r="44" spans="1:16" s="4" customFormat="1" ht="12.75" customHeight="1" x14ac:dyDescent="0.2"/>
    <row r="45" spans="1:16" s="4" customFormat="1" ht="12.75" customHeight="1" x14ac:dyDescent="0.2"/>
    <row r="46" spans="1:16" s="4" customFormat="1" ht="12.75" customHeight="1" x14ac:dyDescent="0.2"/>
    <row r="47" spans="1:16" s="4" customFormat="1" ht="12.75" customHeight="1" x14ac:dyDescent="0.2"/>
    <row r="48" spans="1:16" s="4" customFormat="1" ht="12.75" customHeight="1" x14ac:dyDescent="0.2"/>
    <row r="49" s="4" customFormat="1" ht="12.75" customHeight="1" x14ac:dyDescent="0.2"/>
    <row r="50" s="4" customFormat="1" ht="12.75" customHeight="1" x14ac:dyDescent="0.2"/>
    <row r="51" s="4" customFormat="1" ht="12.75" customHeight="1" x14ac:dyDescent="0.2"/>
    <row r="52" s="4" customFormat="1" ht="12.75" customHeight="1" x14ac:dyDescent="0.2"/>
    <row r="53" s="4" customFormat="1" ht="12.75" customHeight="1" x14ac:dyDescent="0.2"/>
    <row r="54" s="4" customFormat="1" ht="12.75" customHeight="1" x14ac:dyDescent="0.2"/>
    <row r="55" s="4" customFormat="1" ht="12.75" customHeight="1" x14ac:dyDescent="0.2"/>
    <row r="56" s="4" customFormat="1" ht="12.75" customHeight="1" x14ac:dyDescent="0.2"/>
    <row r="57" s="4" customFormat="1" ht="12.75" customHeight="1" x14ac:dyDescent="0.2"/>
    <row r="58" s="4" customFormat="1" ht="12.75" customHeight="1" x14ac:dyDescent="0.2"/>
    <row r="59" s="4" customFormat="1" ht="12.75" customHeight="1" x14ac:dyDescent="0.2"/>
    <row r="60" s="4" customFormat="1" ht="12.75" customHeight="1" x14ac:dyDescent="0.2"/>
    <row r="61" s="4" customFormat="1" ht="12.75" customHeight="1" x14ac:dyDescent="0.2"/>
    <row r="62" s="4" customFormat="1" ht="12.75" customHeight="1" x14ac:dyDescent="0.2"/>
    <row r="63" s="4" customFormat="1" ht="12.75" customHeight="1" x14ac:dyDescent="0.2"/>
    <row r="64" s="4" customFormat="1" ht="12.75" customHeight="1" x14ac:dyDescent="0.2"/>
    <row r="65" s="4" customFormat="1" ht="12.75" customHeight="1" x14ac:dyDescent="0.2"/>
    <row r="66" s="4" customFormat="1" ht="12.75" customHeight="1" x14ac:dyDescent="0.2"/>
    <row r="67" s="4" customFormat="1" ht="12.75" customHeight="1" x14ac:dyDescent="0.2"/>
    <row r="68" s="4" customFormat="1" ht="12.75" customHeight="1" x14ac:dyDescent="0.2"/>
    <row r="69" s="4" customFormat="1" ht="12.75" customHeight="1" x14ac:dyDescent="0.2"/>
    <row r="70" s="4" customFormat="1" ht="12.75" customHeight="1" x14ac:dyDescent="0.2"/>
    <row r="71" s="4" customFormat="1" ht="12.75" customHeight="1" x14ac:dyDescent="0.2"/>
    <row r="72" s="4" customFormat="1" ht="12.75" customHeight="1" x14ac:dyDescent="0.2"/>
    <row r="73" s="4" customFormat="1" ht="12.75" customHeight="1" x14ac:dyDescent="0.2"/>
    <row r="74" s="4" customFormat="1" ht="12.75" customHeight="1" x14ac:dyDescent="0.2"/>
    <row r="75" s="4" customFormat="1" ht="12.75" customHeight="1" x14ac:dyDescent="0.2"/>
    <row r="76" s="4" customFormat="1" ht="12.75" customHeight="1" x14ac:dyDescent="0.2"/>
    <row r="77" s="4" customFormat="1" ht="12.75" customHeight="1" x14ac:dyDescent="0.2"/>
    <row r="78" s="4" customFormat="1" ht="12.75" customHeight="1" x14ac:dyDescent="0.2"/>
    <row r="79" s="4" customFormat="1" ht="12.75" customHeight="1" x14ac:dyDescent="0.2"/>
    <row r="80" s="4" customFormat="1" ht="12.75" customHeight="1" x14ac:dyDescent="0.2"/>
    <row r="81" spans="1:16" s="4" customFormat="1" ht="12.75" customHeight="1" x14ac:dyDescent="0.2"/>
    <row r="82" spans="1:16" s="4" customFormat="1" ht="12.75" customHeight="1" x14ac:dyDescent="0.2"/>
    <row r="83" spans="1:16" s="4" customFormat="1" ht="12.75" customHeight="1" x14ac:dyDescent="0.2"/>
    <row r="84" spans="1:16" s="4" customFormat="1" ht="12.75" customHeight="1" x14ac:dyDescent="0.2"/>
    <row r="85" spans="1:16" s="4" customFormat="1" ht="12.75" customHeight="1" x14ac:dyDescent="0.2"/>
    <row r="86" spans="1:16" s="4" customFormat="1" ht="12.75" customHeight="1" x14ac:dyDescent="0.2"/>
    <row r="87" spans="1:16" s="4" customFormat="1" ht="12.75" customHeight="1" x14ac:dyDescent="0.2"/>
    <row r="88" spans="1:16" s="4" customFormat="1" ht="12.75" customHeight="1" x14ac:dyDescent="0.2"/>
    <row r="89" spans="1:16" s="4" customFormat="1" ht="12.75" customHeight="1" x14ac:dyDescent="0.2"/>
    <row r="90" spans="1:16" s="4" customFormat="1" ht="12.75" customHeight="1" x14ac:dyDescent="0.2"/>
    <row r="91" spans="1:16" s="4" customFormat="1" ht="12.75" customHeight="1" x14ac:dyDescent="0.2"/>
    <row r="92" spans="1:16" s="4" customFormat="1" ht="12.75" customHeight="1" x14ac:dyDescent="0.2"/>
    <row r="93" spans="1:16" ht="12.75" customHeight="1" x14ac:dyDescent="0.2">
      <c r="A93" s="4"/>
      <c r="B93" s="4"/>
      <c r="C93" s="4"/>
      <c r="D93" s="4"/>
      <c r="E93" s="4"/>
      <c r="F93" s="4"/>
      <c r="G93" s="4"/>
      <c r="H93" s="4"/>
      <c r="I93" s="4"/>
      <c r="J93" s="4"/>
      <c r="K93" s="4"/>
      <c r="L93" s="4"/>
      <c r="M93" s="4"/>
      <c r="N93" s="4"/>
      <c r="O93" s="4"/>
      <c r="P93" s="4"/>
    </row>
  </sheetData>
  <mergeCells count="109">
    <mergeCell ref="A42:P42"/>
    <mergeCell ref="A10:B10"/>
    <mergeCell ref="I10:K10"/>
    <mergeCell ref="A41:P41"/>
    <mergeCell ref="M10:P10"/>
    <mergeCell ref="I29:P29"/>
    <mergeCell ref="I30:P30"/>
    <mergeCell ref="A23:B23"/>
    <mergeCell ref="C23:D23"/>
    <mergeCell ref="E23:F23"/>
    <mergeCell ref="I23:P23"/>
    <mergeCell ref="A24:B24"/>
    <mergeCell ref="C36:D36"/>
    <mergeCell ref="E36:F36"/>
    <mergeCell ref="I36:P36"/>
    <mergeCell ref="A35:B35"/>
    <mergeCell ref="C35:D35"/>
    <mergeCell ref="C24:D24"/>
    <mergeCell ref="E24:F24"/>
    <mergeCell ref="A25:B25"/>
    <mergeCell ref="I24:P24"/>
    <mergeCell ref="A34:B34"/>
    <mergeCell ref="C34:D34"/>
    <mergeCell ref="E34:F34"/>
    <mergeCell ref="I2:P2"/>
    <mergeCell ref="A4:G6"/>
    <mergeCell ref="C9:G9"/>
    <mergeCell ref="A7:G7"/>
    <mergeCell ref="M9:P9"/>
    <mergeCell ref="C8:K8"/>
    <mergeCell ref="M8:P8"/>
    <mergeCell ref="I9:K9"/>
    <mergeCell ref="I17:P17"/>
    <mergeCell ref="I12:P12"/>
    <mergeCell ref="C10:G10"/>
    <mergeCell ref="A16:B16"/>
    <mergeCell ref="A39:P39"/>
    <mergeCell ref="A40:P40"/>
    <mergeCell ref="A38:P38"/>
    <mergeCell ref="A14:G14"/>
    <mergeCell ref="A13:G13"/>
    <mergeCell ref="A12:G12"/>
    <mergeCell ref="I16:P16"/>
    <mergeCell ref="I13:P13"/>
    <mergeCell ref="I27:P27"/>
    <mergeCell ref="A36:B36"/>
    <mergeCell ref="E35:F35"/>
    <mergeCell ref="I35:P35"/>
    <mergeCell ref="I34:P34"/>
    <mergeCell ref="I25:P25"/>
    <mergeCell ref="I28:P28"/>
    <mergeCell ref="I14:P14"/>
    <mergeCell ref="I15:P15"/>
    <mergeCell ref="I26:P26"/>
    <mergeCell ref="I18:P18"/>
    <mergeCell ref="I21:P21"/>
    <mergeCell ref="I22:P22"/>
    <mergeCell ref="I19:P19"/>
    <mergeCell ref="I20:P20"/>
    <mergeCell ref="A15:G15"/>
    <mergeCell ref="A18:B18"/>
    <mergeCell ref="E18:F18"/>
    <mergeCell ref="C16:D16"/>
    <mergeCell ref="C18:D18"/>
    <mergeCell ref="A17:B17"/>
    <mergeCell ref="C17:D17"/>
    <mergeCell ref="E17:F17"/>
    <mergeCell ref="E16:F16"/>
    <mergeCell ref="A21:B21"/>
    <mergeCell ref="C21:D21"/>
    <mergeCell ref="E21:F21"/>
    <mergeCell ref="A22:B22"/>
    <mergeCell ref="C22:D22"/>
    <mergeCell ref="E22:F22"/>
    <mergeCell ref="A19:B19"/>
    <mergeCell ref="C19:D19"/>
    <mergeCell ref="E19:F19"/>
    <mergeCell ref="A20:B20"/>
    <mergeCell ref="C20:D20"/>
    <mergeCell ref="E20:F20"/>
    <mergeCell ref="C25:D25"/>
    <mergeCell ref="E25:F25"/>
    <mergeCell ref="A29:B29"/>
    <mergeCell ref="C29:D29"/>
    <mergeCell ref="E29:F29"/>
    <mergeCell ref="A26:B26"/>
    <mergeCell ref="C26:D26"/>
    <mergeCell ref="E26:F26"/>
    <mergeCell ref="A27:B27"/>
    <mergeCell ref="C27:D27"/>
    <mergeCell ref="C33:D33"/>
    <mergeCell ref="E33:F33"/>
    <mergeCell ref="I33:P33"/>
    <mergeCell ref="A32:B32"/>
    <mergeCell ref="C32:D32"/>
    <mergeCell ref="E32:F32"/>
    <mergeCell ref="I32:P32"/>
    <mergeCell ref="A33:B33"/>
    <mergeCell ref="E27:F27"/>
    <mergeCell ref="A31:B31"/>
    <mergeCell ref="C31:D31"/>
    <mergeCell ref="E31:F31"/>
    <mergeCell ref="A30:B30"/>
    <mergeCell ref="C30:D30"/>
    <mergeCell ref="E30:F30"/>
    <mergeCell ref="A28:B28"/>
    <mergeCell ref="C28:D28"/>
    <mergeCell ref="E28:F28"/>
    <mergeCell ref="I31:P31"/>
  </mergeCells>
  <phoneticPr fontId="20" type="noConversion"/>
  <printOptions horizontalCentered="1"/>
  <pageMargins left="0.74803149606299213" right="0.35433070866141736" top="0.59055118110236227" bottom="0.59055118110236227" header="0.51181102362204722" footer="0.31496062992125984"/>
  <pageSetup paperSize="9" orientation="portrait" r:id="rId1"/>
  <headerFooter alignWithMargins="0">
    <oddFooter xml:space="preserve">&amp;L&amp;6&amp;Z&amp;F&amp;R&amp;8&amp;A &amp;P of &amp;N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Z79"/>
  <sheetViews>
    <sheetView tabSelected="1" view="pageBreakPreview" zoomScaleNormal="85" zoomScaleSheetLayoutView="100" workbookViewId="0">
      <pane xSplit="8" ySplit="20" topLeftCell="I21" activePane="bottomRight" state="frozen"/>
      <selection pane="topRight" activeCell="I1" sqref="I1"/>
      <selection pane="bottomLeft" activeCell="A21" sqref="A21"/>
      <selection pane="bottomRight" activeCell="Y970" sqref="Y970"/>
    </sheetView>
  </sheetViews>
  <sheetFormatPr defaultColWidth="5.7109375" defaultRowHeight="12.75" customHeight="1" x14ac:dyDescent="0.2"/>
  <cols>
    <col min="1" max="2" width="5.7109375" style="5" customWidth="1"/>
    <col min="3" max="4" width="5.7109375" style="5"/>
    <col min="5" max="5" width="6.28515625" style="5" bestFit="1" customWidth="1"/>
    <col min="6" max="9" width="5.7109375" style="5"/>
    <col min="10" max="23" width="5.7109375" style="5" customWidth="1"/>
    <col min="24" max="24" width="7.7109375" style="5" customWidth="1"/>
    <col min="25" max="25" width="6.85546875" style="5" customWidth="1"/>
    <col min="26" max="26" width="5.7109375" style="5" customWidth="1"/>
    <col min="27" max="27" width="7.28515625" style="5" customWidth="1"/>
    <col min="28" max="39" width="5.7109375" style="5" customWidth="1"/>
    <col min="40" max="40" width="5.7109375" style="5"/>
    <col min="41" max="44" width="8" style="6" customWidth="1"/>
    <col min="45" max="45" width="5.7109375" style="6" customWidth="1"/>
    <col min="46" max="46" width="4" style="5" customWidth="1"/>
    <col min="47" max="47" width="40" style="5" customWidth="1"/>
    <col min="48" max="50" width="5.7109375" style="5" customWidth="1"/>
    <col min="51" max="16384" width="5.7109375" style="5"/>
  </cols>
  <sheetData>
    <row r="1" spans="1:49" ht="11.25" customHeight="1" x14ac:dyDescent="0.2">
      <c r="A1" s="122"/>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7"/>
      <c r="AW1" s="38"/>
    </row>
    <row r="2" spans="1:49" ht="11.25" customHeight="1" x14ac:dyDescent="0.25">
      <c r="A2" s="122"/>
      <c r="B2" s="122"/>
      <c r="C2" s="122"/>
      <c r="D2" s="122"/>
      <c r="E2" s="128"/>
      <c r="F2" s="129"/>
      <c r="G2" s="129"/>
      <c r="H2" s="129"/>
      <c r="I2" s="129"/>
      <c r="J2" s="130"/>
      <c r="K2" s="131"/>
      <c r="L2" s="131"/>
      <c r="M2" s="131"/>
      <c r="N2" s="131"/>
      <c r="O2" s="131"/>
      <c r="P2" s="131"/>
      <c r="Q2" s="131"/>
      <c r="R2" s="131"/>
      <c r="S2" s="131"/>
      <c r="T2" s="131"/>
      <c r="U2" s="131"/>
      <c r="V2" s="131"/>
      <c r="W2" s="131"/>
      <c r="X2" s="131"/>
      <c r="Y2" s="131"/>
      <c r="Z2" s="132"/>
      <c r="AA2" s="132"/>
      <c r="AB2" s="132"/>
      <c r="AC2" s="133"/>
      <c r="AD2" s="133"/>
      <c r="AE2" s="133"/>
      <c r="AF2" s="133"/>
      <c r="AG2" s="133"/>
      <c r="AH2" s="133"/>
      <c r="AI2" s="133"/>
      <c r="AJ2" s="133"/>
      <c r="AK2" s="133"/>
      <c r="AL2" s="133"/>
      <c r="AM2" s="133"/>
      <c r="AN2" s="133"/>
      <c r="AO2" s="134" t="s">
        <v>7</v>
      </c>
      <c r="AP2" s="30"/>
      <c r="AQ2" s="30"/>
      <c r="AR2" s="30"/>
    </row>
    <row r="3" spans="1:49" ht="11.25" customHeight="1" x14ac:dyDescent="0.2">
      <c r="A3" s="126"/>
      <c r="B3" s="126"/>
      <c r="C3" s="126"/>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row>
    <row r="4" spans="1:49" ht="11.25" customHeight="1" x14ac:dyDescent="0.2">
      <c r="A4" s="271" t="s">
        <v>94</v>
      </c>
      <c r="B4" s="271"/>
      <c r="C4" s="271"/>
      <c r="D4" s="271"/>
      <c r="E4" s="271"/>
      <c r="F4" s="271"/>
      <c r="G4" s="272"/>
      <c r="H4" s="58"/>
      <c r="O4" s="6"/>
      <c r="P4" s="6"/>
      <c r="Q4" s="6"/>
      <c r="R4" s="6"/>
      <c r="S4" s="6"/>
      <c r="T4" s="6"/>
      <c r="U4" s="6"/>
      <c r="V4" s="6"/>
      <c r="W4" s="6"/>
      <c r="X4" s="6"/>
      <c r="Y4" s="6"/>
      <c r="Z4" s="6"/>
      <c r="AA4" s="6"/>
      <c r="AB4" s="6"/>
      <c r="AC4" s="6"/>
      <c r="AD4" s="6"/>
      <c r="AE4" s="6"/>
      <c r="AF4" s="6"/>
      <c r="AG4" s="6"/>
      <c r="AH4" s="6"/>
      <c r="AI4" s="6"/>
      <c r="AJ4" s="6"/>
      <c r="AK4" s="6"/>
      <c r="AL4" s="6"/>
      <c r="AM4" s="6"/>
      <c r="AN4" s="6"/>
    </row>
    <row r="5" spans="1:49" ht="11.25" customHeight="1" x14ac:dyDescent="0.2">
      <c r="A5" s="273"/>
      <c r="B5" s="273"/>
      <c r="C5" s="273"/>
      <c r="D5" s="273"/>
      <c r="E5" s="273"/>
      <c r="F5" s="273"/>
      <c r="G5" s="274"/>
      <c r="H5" s="101"/>
      <c r="R5" s="8"/>
      <c r="S5" s="8"/>
      <c r="T5" s="8"/>
      <c r="U5" s="8"/>
      <c r="V5" s="8"/>
      <c r="W5" s="8"/>
      <c r="X5" s="8"/>
      <c r="Y5" s="8"/>
      <c r="Z5" s="8"/>
      <c r="AA5" s="8"/>
      <c r="AB5" s="8"/>
      <c r="AC5" s="8"/>
      <c r="AD5" s="8"/>
      <c r="AE5" s="8"/>
      <c r="AF5" s="8"/>
      <c r="AG5" s="8"/>
      <c r="AH5" s="8"/>
      <c r="AI5" s="8"/>
      <c r="AJ5" s="8"/>
      <c r="AK5" s="8"/>
      <c r="AL5" s="8"/>
      <c r="AM5" s="8"/>
      <c r="AN5" s="8"/>
      <c r="AO5" s="31"/>
      <c r="AP5" s="31"/>
      <c r="AQ5" s="31"/>
      <c r="AR5" s="31"/>
      <c r="AW5" s="39"/>
    </row>
    <row r="6" spans="1:49" ht="11.25" customHeight="1" x14ac:dyDescent="0.2">
      <c r="A6" s="273"/>
      <c r="B6" s="273"/>
      <c r="C6" s="273"/>
      <c r="D6" s="273"/>
      <c r="E6" s="273"/>
      <c r="F6" s="273"/>
      <c r="G6" s="274"/>
      <c r="H6" s="101"/>
    </row>
    <row r="7" spans="1:49" ht="11.25" customHeight="1" x14ac:dyDescent="0.2">
      <c r="A7" s="323" t="s">
        <v>0</v>
      </c>
      <c r="B7" s="323"/>
      <c r="C7" s="324"/>
      <c r="D7" s="324"/>
      <c r="E7" s="324"/>
      <c r="F7" s="324"/>
      <c r="G7" s="324"/>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7"/>
      <c r="AP7" s="32"/>
      <c r="AQ7" s="32"/>
      <c r="AR7" s="32"/>
    </row>
    <row r="8" spans="1:49" ht="11.25" customHeight="1" x14ac:dyDescent="0.2">
      <c r="A8" s="9" t="s">
        <v>1</v>
      </c>
      <c r="B8" s="10"/>
      <c r="C8" s="325" t="str">
        <f>Cover!C8</f>
        <v>GPU</v>
      </c>
      <c r="D8" s="283"/>
      <c r="E8" s="283"/>
      <c r="F8" s="283"/>
      <c r="G8" s="284"/>
      <c r="H8" s="284"/>
      <c r="I8" s="284"/>
      <c r="J8" s="284"/>
      <c r="K8" s="284"/>
      <c r="L8" s="284"/>
      <c r="M8" s="285"/>
      <c r="N8" s="104" t="s">
        <v>2</v>
      </c>
      <c r="O8" s="286" t="str">
        <f>Cover!M8</f>
        <v>P2</v>
      </c>
      <c r="P8" s="286"/>
      <c r="Q8" s="287"/>
      <c r="R8" s="287"/>
    </row>
    <row r="9" spans="1:49" ht="11.25" customHeight="1" x14ac:dyDescent="0.2">
      <c r="A9" s="100" t="s">
        <v>3</v>
      </c>
      <c r="B9" s="99"/>
      <c r="C9" s="275">
        <f>Cover!C9</f>
        <v>248507</v>
      </c>
      <c r="D9" s="252"/>
      <c r="E9" s="252"/>
      <c r="F9" s="252"/>
      <c r="G9" s="276"/>
      <c r="H9" s="102"/>
      <c r="I9" s="14" t="s">
        <v>4</v>
      </c>
      <c r="J9" s="240" t="str">
        <f>Cover!I9</f>
        <v>Preliminary</v>
      </c>
      <c r="K9" s="240"/>
      <c r="L9" s="240"/>
      <c r="M9" s="235"/>
      <c r="N9" s="103" t="s">
        <v>5</v>
      </c>
      <c r="O9" s="279">
        <f>Cover!M9</f>
        <v>42901</v>
      </c>
      <c r="P9" s="280"/>
      <c r="Q9" s="281"/>
      <c r="R9" s="281"/>
      <c r="S9" s="26"/>
      <c r="T9" s="26"/>
      <c r="U9" s="26"/>
      <c r="V9" s="26"/>
      <c r="W9" s="26"/>
      <c r="X9" s="26"/>
      <c r="Y9" s="26"/>
      <c r="Z9" s="26"/>
      <c r="AA9" s="26"/>
      <c r="AB9" s="26"/>
      <c r="AC9" s="26"/>
      <c r="AD9" s="26"/>
      <c r="AE9" s="26"/>
      <c r="AF9" s="26"/>
      <c r="AG9" s="26"/>
      <c r="AH9" s="26"/>
      <c r="AI9" s="26"/>
      <c r="AJ9" s="26"/>
      <c r="AK9" s="26"/>
      <c r="AL9" s="26"/>
      <c r="AM9" s="26"/>
      <c r="AN9" s="26"/>
      <c r="AO9" s="26"/>
    </row>
    <row r="10" spans="1:49" ht="11.25" customHeight="1" x14ac:dyDescent="0.2">
      <c r="A10" s="267"/>
      <c r="B10" s="268"/>
      <c r="C10" s="251"/>
      <c r="D10" s="251"/>
      <c r="E10" s="251"/>
      <c r="F10" s="251"/>
      <c r="G10" s="290"/>
      <c r="H10" s="105"/>
      <c r="I10" s="25"/>
      <c r="J10" s="291"/>
      <c r="K10" s="291"/>
      <c r="L10" s="291"/>
      <c r="M10" s="291"/>
      <c r="N10" s="105"/>
      <c r="O10" s="292"/>
      <c r="P10" s="292"/>
      <c r="Q10" s="292"/>
      <c r="R10" s="292"/>
    </row>
    <row r="11" spans="1:49" s="4" customFormat="1" ht="11.25" customHeight="1" x14ac:dyDescent="0.2">
      <c r="A11" s="123" t="s">
        <v>6</v>
      </c>
      <c r="B11" s="123"/>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8"/>
      <c r="AQ11" s="18"/>
      <c r="AR11" s="18"/>
      <c r="AS11" s="29"/>
    </row>
    <row r="12" spans="1:49" s="4" customFormat="1" ht="11.25" customHeight="1" x14ac:dyDescent="0.2">
      <c r="A12" s="344" t="s">
        <v>16</v>
      </c>
      <c r="B12" s="249"/>
      <c r="C12" s="249"/>
      <c r="D12" s="249"/>
      <c r="E12" s="249"/>
      <c r="F12" s="249"/>
      <c r="G12" s="345"/>
      <c r="H12" s="109"/>
      <c r="I12" s="19"/>
      <c r="J12" s="346"/>
      <c r="K12" s="347"/>
      <c r="L12" s="347"/>
      <c r="M12" s="347"/>
      <c r="N12" s="347"/>
      <c r="O12" s="347"/>
      <c r="P12" s="347"/>
      <c r="Q12" s="347"/>
      <c r="R12" s="347"/>
      <c r="S12" s="347"/>
      <c r="T12" s="347"/>
      <c r="U12" s="347"/>
      <c r="V12" s="347"/>
      <c r="W12" s="347"/>
      <c r="X12" s="347"/>
      <c r="Y12" s="347"/>
      <c r="Z12" s="347"/>
      <c r="AA12" s="347"/>
      <c r="AB12" s="347"/>
      <c r="AC12" s="347"/>
      <c r="AD12" s="347"/>
      <c r="AE12" s="347"/>
      <c r="AF12" s="347"/>
      <c r="AG12" s="347"/>
      <c r="AH12" s="347"/>
      <c r="AI12" s="347"/>
      <c r="AJ12" s="347"/>
      <c r="AK12" s="347"/>
      <c r="AL12" s="347"/>
      <c r="AM12" s="347"/>
      <c r="AN12" s="347"/>
      <c r="AO12" s="347"/>
      <c r="AP12" s="60"/>
      <c r="AQ12" s="60"/>
      <c r="AR12" s="60"/>
      <c r="AS12" s="29"/>
    </row>
    <row r="13" spans="1:49" s="4" customFormat="1" ht="11.25" customHeight="1" x14ac:dyDescent="0.2">
      <c r="A13" s="333" t="s">
        <v>21</v>
      </c>
      <c r="B13" s="252"/>
      <c r="C13" s="252"/>
      <c r="D13" s="252"/>
      <c r="E13" s="252"/>
      <c r="F13" s="252"/>
      <c r="G13" s="253"/>
      <c r="H13" s="100"/>
      <c r="I13" s="20"/>
      <c r="J13" s="334"/>
      <c r="K13" s="335"/>
      <c r="L13" s="335"/>
      <c r="M13" s="335"/>
      <c r="N13" s="335"/>
      <c r="O13" s="335"/>
      <c r="P13" s="335"/>
      <c r="Q13" s="335"/>
      <c r="R13" s="335"/>
      <c r="S13" s="335"/>
      <c r="T13" s="335"/>
      <c r="U13" s="335"/>
      <c r="V13" s="335"/>
      <c r="W13" s="335"/>
      <c r="X13" s="335"/>
      <c r="Y13" s="335"/>
      <c r="Z13" s="335"/>
      <c r="AA13" s="335"/>
      <c r="AB13" s="335"/>
      <c r="AC13" s="335"/>
      <c r="AD13" s="335"/>
      <c r="AE13" s="335"/>
      <c r="AF13" s="335"/>
      <c r="AG13" s="335"/>
      <c r="AH13" s="335"/>
      <c r="AI13" s="335"/>
      <c r="AJ13" s="335"/>
      <c r="AK13" s="335"/>
      <c r="AL13" s="335"/>
      <c r="AM13" s="335"/>
      <c r="AN13" s="335"/>
      <c r="AO13" s="335"/>
      <c r="AP13" s="61"/>
      <c r="AQ13" s="61"/>
      <c r="AR13" s="61"/>
      <c r="AS13" s="29"/>
    </row>
    <row r="14" spans="1:49" s="4" customFormat="1" ht="11.25" customHeight="1" x14ac:dyDescent="0.2">
      <c r="A14" s="333" t="s">
        <v>36</v>
      </c>
      <c r="B14" s="252"/>
      <c r="C14" s="252"/>
      <c r="D14" s="252"/>
      <c r="E14" s="252"/>
      <c r="F14" s="252"/>
      <c r="G14" s="253"/>
      <c r="H14" s="100"/>
      <c r="I14" s="20"/>
      <c r="J14" s="336" t="s">
        <v>135</v>
      </c>
      <c r="K14" s="335"/>
      <c r="L14" s="335"/>
      <c r="M14" s="335"/>
      <c r="N14" s="335"/>
      <c r="O14" s="335"/>
      <c r="P14" s="335"/>
      <c r="Q14" s="335"/>
      <c r="R14" s="335"/>
      <c r="S14" s="335"/>
      <c r="T14" s="335"/>
      <c r="U14" s="335"/>
      <c r="V14" s="335"/>
      <c r="W14" s="335"/>
      <c r="X14" s="335"/>
      <c r="Y14" s="335"/>
      <c r="Z14" s="335"/>
      <c r="AA14" s="335"/>
      <c r="AB14" s="335"/>
      <c r="AC14" s="335"/>
      <c r="AD14" s="335"/>
      <c r="AE14" s="335"/>
      <c r="AF14" s="335"/>
      <c r="AG14" s="335"/>
      <c r="AH14" s="335"/>
      <c r="AI14" s="335"/>
      <c r="AJ14" s="335"/>
      <c r="AK14" s="335"/>
      <c r="AL14" s="335"/>
      <c r="AM14" s="335"/>
      <c r="AN14" s="335"/>
      <c r="AO14" s="335"/>
      <c r="AP14" s="61"/>
      <c r="AQ14" s="61"/>
      <c r="AR14" s="61"/>
      <c r="AS14" s="29"/>
    </row>
    <row r="15" spans="1:49" s="4" customFormat="1" ht="11.25" customHeight="1" x14ac:dyDescent="0.2">
      <c r="A15" s="27"/>
      <c r="B15" s="27"/>
      <c r="C15" s="27"/>
      <c r="D15" s="27"/>
      <c r="E15" s="27"/>
      <c r="F15" s="27"/>
      <c r="G15" s="27"/>
      <c r="H15" s="27"/>
      <c r="I15" s="28"/>
      <c r="J15" s="28"/>
      <c r="K15" s="28"/>
      <c r="L15" s="28"/>
      <c r="M15" s="28"/>
      <c r="N15" s="28"/>
      <c r="O15" s="28"/>
      <c r="P15" s="28"/>
      <c r="Q15" s="28"/>
      <c r="R15" s="28"/>
      <c r="AO15" s="29"/>
      <c r="AP15" s="29"/>
      <c r="AQ15" s="29"/>
      <c r="AR15" s="29"/>
      <c r="AS15" s="29"/>
    </row>
    <row r="16" spans="1:49" s="4" customFormat="1" ht="12.75" customHeight="1" x14ac:dyDescent="0.2">
      <c r="A16" s="329" t="s">
        <v>22</v>
      </c>
      <c r="B16" s="329"/>
      <c r="C16" s="329"/>
      <c r="D16" s="329"/>
      <c r="E16" s="329"/>
      <c r="F16" s="329"/>
      <c r="G16" s="329"/>
      <c r="H16" s="330"/>
      <c r="I16" s="337" t="s">
        <v>44</v>
      </c>
      <c r="J16" s="136"/>
      <c r="K16" s="338" t="s">
        <v>23</v>
      </c>
      <c r="L16" s="339"/>
      <c r="M16" s="339"/>
      <c r="N16" s="339"/>
      <c r="O16" s="339"/>
      <c r="P16" s="340"/>
      <c r="Q16" s="331" t="s">
        <v>25</v>
      </c>
      <c r="R16" s="332"/>
      <c r="S16" s="332"/>
      <c r="T16" s="332"/>
      <c r="U16" s="332"/>
      <c r="V16" s="341"/>
      <c r="W16" s="338" t="s">
        <v>32</v>
      </c>
      <c r="X16" s="339"/>
      <c r="Y16" s="339"/>
      <c r="Z16" s="340"/>
      <c r="AA16" s="338" t="s">
        <v>38</v>
      </c>
      <c r="AB16" s="340"/>
      <c r="AC16" s="137"/>
      <c r="AD16" s="137"/>
      <c r="AE16" s="138"/>
      <c r="AF16" s="137"/>
      <c r="AG16" s="137"/>
      <c r="AH16" s="204"/>
      <c r="AI16" s="137"/>
      <c r="AJ16" s="137"/>
      <c r="AK16" s="137"/>
      <c r="AL16" s="154"/>
      <c r="AM16" s="136"/>
      <c r="AN16" s="136"/>
      <c r="AO16" s="136"/>
      <c r="AP16" s="17"/>
      <c r="AQ16" s="17"/>
      <c r="AR16" s="17"/>
      <c r="AS16" s="29"/>
    </row>
    <row r="17" spans="1:52" s="4" customFormat="1" ht="60" customHeight="1" x14ac:dyDescent="0.2">
      <c r="A17" s="139" t="s">
        <v>18</v>
      </c>
      <c r="B17" s="326" t="s">
        <v>16</v>
      </c>
      <c r="C17" s="326"/>
      <c r="D17" s="326"/>
      <c r="E17" s="326"/>
      <c r="F17" s="326"/>
      <c r="G17" s="326"/>
      <c r="H17" s="327"/>
      <c r="I17" s="337"/>
      <c r="J17" s="140" t="s">
        <v>19</v>
      </c>
      <c r="K17" s="328" t="s">
        <v>77</v>
      </c>
      <c r="L17" s="329"/>
      <c r="M17" s="329" t="s">
        <v>78</v>
      </c>
      <c r="N17" s="329"/>
      <c r="O17" s="329" t="s">
        <v>79</v>
      </c>
      <c r="P17" s="330"/>
      <c r="Q17" s="331" t="s">
        <v>41</v>
      </c>
      <c r="R17" s="332"/>
      <c r="S17" s="332"/>
      <c r="T17" s="141" t="s">
        <v>28</v>
      </c>
      <c r="U17" s="141" t="s">
        <v>29</v>
      </c>
      <c r="V17" s="142" t="s">
        <v>31</v>
      </c>
      <c r="W17" s="143" t="s">
        <v>26</v>
      </c>
      <c r="X17" s="144" t="s">
        <v>65</v>
      </c>
      <c r="Y17" s="144" t="s">
        <v>64</v>
      </c>
      <c r="Z17" s="142" t="s">
        <v>33</v>
      </c>
      <c r="AA17" s="143" t="s">
        <v>42</v>
      </c>
      <c r="AB17" s="142" t="s">
        <v>43</v>
      </c>
      <c r="AC17" s="328" t="s">
        <v>118</v>
      </c>
      <c r="AD17" s="329"/>
      <c r="AE17" s="329"/>
      <c r="AF17" s="329"/>
      <c r="AG17" s="343"/>
      <c r="AH17" s="342" t="s">
        <v>37</v>
      </c>
      <c r="AI17" s="329"/>
      <c r="AJ17" s="329"/>
      <c r="AK17" s="329"/>
      <c r="AL17" s="330"/>
      <c r="AM17" s="140" t="s">
        <v>56</v>
      </c>
      <c r="AN17" s="140" t="s">
        <v>57</v>
      </c>
      <c r="AO17" s="140" t="s">
        <v>58</v>
      </c>
      <c r="AP17" s="62"/>
      <c r="AQ17" s="62"/>
      <c r="AR17" s="62"/>
      <c r="AS17" s="29"/>
    </row>
    <row r="18" spans="1:52" s="4" customFormat="1" ht="11.25" customHeight="1" x14ac:dyDescent="0.2">
      <c r="A18" s="139"/>
      <c r="B18" s="125"/>
      <c r="C18" s="125"/>
      <c r="D18" s="125"/>
      <c r="E18" s="125"/>
      <c r="F18" s="125"/>
      <c r="G18" s="125"/>
      <c r="H18" s="145"/>
      <c r="I18" s="142"/>
      <c r="J18" s="140"/>
      <c r="K18" s="328"/>
      <c r="L18" s="329"/>
      <c r="M18" s="329"/>
      <c r="N18" s="329"/>
      <c r="O18" s="329"/>
      <c r="P18" s="330"/>
      <c r="Q18" s="146"/>
      <c r="R18" s="146"/>
      <c r="S18" s="146"/>
      <c r="T18" s="141"/>
      <c r="U18" s="141"/>
      <c r="V18" s="142"/>
      <c r="W18" s="143"/>
      <c r="X18" s="141"/>
      <c r="Y18" s="141"/>
      <c r="Z18" s="142"/>
      <c r="AA18" s="143"/>
      <c r="AB18" s="142"/>
      <c r="AC18" s="147"/>
      <c r="AD18" s="147"/>
      <c r="AE18" s="147"/>
      <c r="AF18" s="147"/>
      <c r="AG18" s="147"/>
      <c r="AH18" s="205"/>
      <c r="AI18" s="147"/>
      <c r="AJ18" s="147"/>
      <c r="AK18" s="147"/>
      <c r="AL18" s="135"/>
      <c r="AM18" s="140"/>
      <c r="AN18" s="140"/>
      <c r="AO18" s="140"/>
      <c r="AP18" s="62"/>
      <c r="AQ18" s="62"/>
      <c r="AR18" s="62"/>
      <c r="AS18" s="29"/>
    </row>
    <row r="19" spans="1:52" s="29" customFormat="1" ht="12.75" customHeight="1" x14ac:dyDescent="0.2">
      <c r="A19" s="139"/>
      <c r="B19" s="148"/>
      <c r="C19" s="149"/>
      <c r="D19" s="149"/>
      <c r="E19" s="149"/>
      <c r="F19" s="149"/>
      <c r="G19" s="149"/>
      <c r="H19" s="145"/>
      <c r="I19" s="145" t="s">
        <v>45</v>
      </c>
      <c r="J19" s="150" t="s">
        <v>20</v>
      </c>
      <c r="K19" s="348" t="s">
        <v>24</v>
      </c>
      <c r="L19" s="349"/>
      <c r="M19" s="349"/>
      <c r="N19" s="349"/>
      <c r="O19" s="349"/>
      <c r="P19" s="350"/>
      <c r="Q19" s="123"/>
      <c r="R19" s="123"/>
      <c r="S19" s="123"/>
      <c r="T19" s="151" t="s">
        <v>30</v>
      </c>
      <c r="U19" s="151" t="s">
        <v>30</v>
      </c>
      <c r="V19" s="152" t="s">
        <v>30</v>
      </c>
      <c r="W19" s="153" t="s">
        <v>27</v>
      </c>
      <c r="X19" s="125" t="s">
        <v>24</v>
      </c>
      <c r="Y19" s="151" t="s">
        <v>24</v>
      </c>
      <c r="Z19" s="154" t="s">
        <v>34</v>
      </c>
      <c r="AA19" s="153" t="s">
        <v>35</v>
      </c>
      <c r="AB19" s="152" t="s">
        <v>35</v>
      </c>
      <c r="AC19" s="137"/>
      <c r="AD19" s="137"/>
      <c r="AE19" s="123"/>
      <c r="AF19" s="137"/>
      <c r="AG19" s="137"/>
      <c r="AH19" s="206"/>
      <c r="AI19" s="202"/>
      <c r="AJ19" s="202"/>
      <c r="AK19" s="202"/>
      <c r="AL19" s="203"/>
      <c r="AM19" s="155" t="s">
        <v>132</v>
      </c>
      <c r="AN19" s="155" t="s">
        <v>76</v>
      </c>
      <c r="AO19" s="155" t="s">
        <v>132</v>
      </c>
      <c r="AP19" s="98"/>
      <c r="AQ19" s="98"/>
      <c r="AR19" s="98"/>
    </row>
    <row r="20" spans="1:52" s="4" customFormat="1" ht="11.25" customHeight="1" x14ac:dyDescent="0.2">
      <c r="A20" s="51"/>
      <c r="B20" s="351"/>
      <c r="C20" s="352"/>
      <c r="D20" s="352"/>
      <c r="E20" s="352"/>
      <c r="F20" s="352"/>
      <c r="G20" s="352"/>
      <c r="H20" s="353"/>
      <c r="I20" s="46"/>
      <c r="J20" s="33"/>
      <c r="K20" s="354"/>
      <c r="L20" s="355"/>
      <c r="M20" s="355"/>
      <c r="N20" s="355"/>
      <c r="O20" s="355"/>
      <c r="P20" s="355"/>
      <c r="Q20" s="354"/>
      <c r="R20" s="355"/>
      <c r="S20" s="356"/>
      <c r="T20" s="34"/>
      <c r="U20" s="34"/>
      <c r="V20" s="35"/>
      <c r="W20" s="36"/>
      <c r="X20" s="65"/>
      <c r="Y20" s="44"/>
      <c r="Z20" s="45"/>
      <c r="AA20" s="37"/>
      <c r="AB20" s="43"/>
      <c r="AC20" s="357"/>
      <c r="AD20" s="358"/>
      <c r="AE20" s="358"/>
      <c r="AF20" s="358"/>
      <c r="AG20" s="359"/>
      <c r="AH20" s="358"/>
      <c r="AI20" s="358"/>
      <c r="AJ20" s="358"/>
      <c r="AK20" s="358"/>
      <c r="AL20" s="360"/>
      <c r="AM20" s="33"/>
      <c r="AN20" s="33"/>
      <c r="AO20" s="33"/>
      <c r="AP20" s="63"/>
      <c r="AQ20" s="63"/>
      <c r="AR20" s="63"/>
      <c r="AS20" s="29"/>
      <c r="AT20" s="29"/>
      <c r="AU20" s="29"/>
      <c r="AV20" s="29"/>
    </row>
    <row r="21" spans="1:52" s="4" customFormat="1" ht="11.25" customHeight="1" x14ac:dyDescent="0.2">
      <c r="A21" s="64" t="str">
        <f>LEFT(B21,2)</f>
        <v>G.</v>
      </c>
      <c r="B21" s="302" t="str">
        <f>'RAW IES Results'!C3</f>
        <v>G.24 Pool Clean</v>
      </c>
      <c r="C21" s="303"/>
      <c r="D21" s="303"/>
      <c r="E21" s="303"/>
      <c r="F21" s="303"/>
      <c r="G21" s="303"/>
      <c r="H21" s="304"/>
      <c r="I21" s="50">
        <f>'RAW IES Results'!BK3</f>
        <v>0</v>
      </c>
      <c r="J21" s="47">
        <f>'RAW IES Results'!G3</f>
        <v>8.1110000000000007</v>
      </c>
      <c r="K21" s="293">
        <f>'RAW IES Results'!Y3*1000</f>
        <v>0</v>
      </c>
      <c r="L21" s="294"/>
      <c r="M21" s="295">
        <f>'RAW IES Results'!AI3*1000</f>
        <v>0</v>
      </c>
      <c r="N21" s="296"/>
      <c r="O21" s="297">
        <f>SUM(K21:N21)</f>
        <v>0</v>
      </c>
      <c r="P21" s="298"/>
      <c r="Q21" s="299"/>
      <c r="R21" s="300"/>
      <c r="S21" s="301"/>
      <c r="T21" s="94">
        <v>6</v>
      </c>
      <c r="U21" s="94">
        <v>12</v>
      </c>
      <c r="V21" s="95">
        <f>U21-T21</f>
        <v>6</v>
      </c>
      <c r="W21" s="41">
        <v>0.15</v>
      </c>
      <c r="X21" s="54">
        <f>K21*(1+W21)</f>
        <v>0</v>
      </c>
      <c r="Y21" s="54">
        <f>O21*(1+W21)</f>
        <v>0</v>
      </c>
      <c r="Z21" s="48">
        <f>ROUNDUP((Y21/1000)/(4.187*V21),3)</f>
        <v>0</v>
      </c>
      <c r="AA21" s="42">
        <f>(M21+K21)/J21</f>
        <v>0</v>
      </c>
      <c r="AB21" s="40">
        <f>Y21/J21</f>
        <v>0</v>
      </c>
      <c r="AC21" s="321">
        <f>'RAW IES Results'!S3</f>
        <v>0</v>
      </c>
      <c r="AD21" s="319"/>
      <c r="AE21" s="319"/>
      <c r="AF21" s="319"/>
      <c r="AG21" s="322"/>
      <c r="AH21" s="319"/>
      <c r="AI21" s="319"/>
      <c r="AJ21" s="319"/>
      <c r="AK21" s="319"/>
      <c r="AL21" s="320"/>
      <c r="AM21" s="55">
        <f>'RAW IES Results'!AO3</f>
        <v>0</v>
      </c>
      <c r="AN21" s="56">
        <f>'RAW IES Results'!AQ3</f>
        <v>0</v>
      </c>
      <c r="AO21" s="57">
        <f>'RAW IES Results'!AS3</f>
        <v>0</v>
      </c>
      <c r="AP21" s="66"/>
      <c r="AQ21" s="67"/>
      <c r="AR21" s="67"/>
      <c r="AS21" s="68"/>
      <c r="AT21" s="69"/>
      <c r="AU21" s="70"/>
      <c r="AV21" s="71"/>
    </row>
    <row r="22" spans="1:52" s="4" customFormat="1" ht="11.25" customHeight="1" x14ac:dyDescent="0.2">
      <c r="A22" s="64" t="str">
        <f t="shared" ref="A22:A72" si="0">LEFT(B22,2)</f>
        <v>G.</v>
      </c>
      <c r="B22" s="302" t="str">
        <f>'RAW IES Results'!C4</f>
        <v>G.17 Squash Court</v>
      </c>
      <c r="C22" s="303"/>
      <c r="D22" s="303"/>
      <c r="E22" s="303"/>
      <c r="F22" s="303"/>
      <c r="G22" s="303"/>
      <c r="H22" s="304"/>
      <c r="I22" s="50">
        <f>'RAW IES Results'!BK4</f>
        <v>0</v>
      </c>
      <c r="J22" s="47">
        <f>'RAW IES Results'!G4</f>
        <v>65.509</v>
      </c>
      <c r="K22" s="293">
        <f>'RAW IES Results'!Y4*1000</f>
        <v>0</v>
      </c>
      <c r="L22" s="294"/>
      <c r="M22" s="295">
        <f>'RAW IES Results'!AI4*1000</f>
        <v>0</v>
      </c>
      <c r="N22" s="296"/>
      <c r="O22" s="297">
        <f t="shared" ref="O22:O72" si="1">SUM(K22:N22)</f>
        <v>0</v>
      </c>
      <c r="P22" s="298"/>
      <c r="Q22" s="299"/>
      <c r="R22" s="300"/>
      <c r="S22" s="301"/>
      <c r="T22" s="94">
        <v>6</v>
      </c>
      <c r="U22" s="94">
        <v>12</v>
      </c>
      <c r="V22" s="95">
        <f t="shared" ref="V22:V72" si="2">U22-T22</f>
        <v>6</v>
      </c>
      <c r="W22" s="41">
        <v>0.15</v>
      </c>
      <c r="X22" s="54">
        <f t="shared" ref="X22:X72" si="3">K22*(1+W22)</f>
        <v>0</v>
      </c>
      <c r="Y22" s="54">
        <f t="shared" ref="Y22:Y72" si="4">O22*(1+W22)</f>
        <v>0</v>
      </c>
      <c r="Z22" s="48">
        <f t="shared" ref="Z22:Z72" si="5">ROUNDUP((Y22/1000)/(4.187*V22),3)</f>
        <v>0</v>
      </c>
      <c r="AA22" s="42">
        <f t="shared" ref="AA22:AA72" si="6">(M22+K22)/J22</f>
        <v>0</v>
      </c>
      <c r="AB22" s="40">
        <f t="shared" ref="AB22:AB72" si="7">Y22/J22</f>
        <v>0</v>
      </c>
      <c r="AC22" s="321">
        <f>'RAW IES Results'!S4</f>
        <v>0</v>
      </c>
      <c r="AD22" s="319"/>
      <c r="AE22" s="319"/>
      <c r="AF22" s="319"/>
      <c r="AG22" s="322"/>
      <c r="AH22" s="319"/>
      <c r="AI22" s="319"/>
      <c r="AJ22" s="319"/>
      <c r="AK22" s="319"/>
      <c r="AL22" s="320"/>
      <c r="AM22" s="55">
        <f>'RAW IES Results'!AO4</f>
        <v>0</v>
      </c>
      <c r="AN22" s="56">
        <f>'RAW IES Results'!AQ4</f>
        <v>0</v>
      </c>
      <c r="AO22" s="57">
        <f>'RAW IES Results'!AS4</f>
        <v>0</v>
      </c>
      <c r="AP22" s="66"/>
      <c r="AQ22" s="67"/>
      <c r="AR22" s="67"/>
      <c r="AS22" s="68"/>
      <c r="AT22" s="69"/>
      <c r="AU22" s="72"/>
      <c r="AV22" s="73"/>
    </row>
    <row r="23" spans="1:52" s="4" customFormat="1" ht="11.25" customHeight="1" x14ac:dyDescent="0.2">
      <c r="A23" s="64" t="str">
        <f t="shared" si="0"/>
        <v>G.</v>
      </c>
      <c r="B23" s="302" t="str">
        <f>'RAW IES Results'!C5</f>
        <v>G.18 Squash Court</v>
      </c>
      <c r="C23" s="303"/>
      <c r="D23" s="303"/>
      <c r="E23" s="303"/>
      <c r="F23" s="303"/>
      <c r="G23" s="303"/>
      <c r="H23" s="304"/>
      <c r="I23" s="50">
        <f>'RAW IES Results'!BK5</f>
        <v>0</v>
      </c>
      <c r="J23" s="47">
        <f>'RAW IES Results'!G5</f>
        <v>65.715999999999994</v>
      </c>
      <c r="K23" s="293">
        <f>'RAW IES Results'!Y5*1000</f>
        <v>0</v>
      </c>
      <c r="L23" s="294"/>
      <c r="M23" s="295">
        <f>'RAW IES Results'!AI5*1000</f>
        <v>0</v>
      </c>
      <c r="N23" s="296"/>
      <c r="O23" s="297">
        <f t="shared" si="1"/>
        <v>0</v>
      </c>
      <c r="P23" s="298"/>
      <c r="Q23" s="299"/>
      <c r="R23" s="300"/>
      <c r="S23" s="301"/>
      <c r="T23" s="94">
        <v>6</v>
      </c>
      <c r="U23" s="94">
        <v>12</v>
      </c>
      <c r="V23" s="95">
        <f t="shared" si="2"/>
        <v>6</v>
      </c>
      <c r="W23" s="41">
        <v>0.15</v>
      </c>
      <c r="X23" s="54">
        <f t="shared" si="3"/>
        <v>0</v>
      </c>
      <c r="Y23" s="54">
        <f t="shared" si="4"/>
        <v>0</v>
      </c>
      <c r="Z23" s="48">
        <f t="shared" si="5"/>
        <v>0</v>
      </c>
      <c r="AA23" s="42">
        <f t="shared" si="6"/>
        <v>0</v>
      </c>
      <c r="AB23" s="40">
        <f t="shared" si="7"/>
        <v>0</v>
      </c>
      <c r="AC23" s="321">
        <f>'RAW IES Results'!S5</f>
        <v>0</v>
      </c>
      <c r="AD23" s="319"/>
      <c r="AE23" s="319"/>
      <c r="AF23" s="319"/>
      <c r="AG23" s="322"/>
      <c r="AH23" s="319"/>
      <c r="AI23" s="319"/>
      <c r="AJ23" s="319"/>
      <c r="AK23" s="319"/>
      <c r="AL23" s="320"/>
      <c r="AM23" s="55">
        <f>'RAW IES Results'!AO5</f>
        <v>0</v>
      </c>
      <c r="AN23" s="56">
        <f>'RAW IES Results'!AQ5</f>
        <v>0</v>
      </c>
      <c r="AO23" s="57">
        <f>'RAW IES Results'!AS5</f>
        <v>0</v>
      </c>
      <c r="AP23" s="66"/>
      <c r="AQ23" s="67"/>
      <c r="AR23" s="67"/>
      <c r="AS23" s="68"/>
      <c r="AT23" s="69"/>
      <c r="AU23" s="70"/>
      <c r="AV23" s="71"/>
    </row>
    <row r="24" spans="1:52" s="4" customFormat="1" ht="11.25" customHeight="1" x14ac:dyDescent="0.2">
      <c r="A24" s="64" t="str">
        <f t="shared" si="0"/>
        <v>Ex</v>
      </c>
      <c r="B24" s="302" t="str">
        <f>'RAW IES Results'!C6</f>
        <v>Existing Changing Area</v>
      </c>
      <c r="C24" s="303"/>
      <c r="D24" s="303"/>
      <c r="E24" s="303"/>
      <c r="F24" s="303"/>
      <c r="G24" s="303"/>
      <c r="H24" s="304"/>
      <c r="I24" s="50">
        <f>'RAW IES Results'!BK6</f>
        <v>0</v>
      </c>
      <c r="J24" s="47">
        <f>'RAW IES Results'!G6</f>
        <v>296.64999999999998</v>
      </c>
      <c r="K24" s="293">
        <f>'RAW IES Results'!Y6*1000</f>
        <v>0</v>
      </c>
      <c r="L24" s="294"/>
      <c r="M24" s="295">
        <f>'RAW IES Results'!AI6*1000</f>
        <v>0</v>
      </c>
      <c r="N24" s="296"/>
      <c r="O24" s="297">
        <f t="shared" si="1"/>
        <v>0</v>
      </c>
      <c r="P24" s="298"/>
      <c r="Q24" s="299"/>
      <c r="R24" s="300"/>
      <c r="S24" s="301"/>
      <c r="T24" s="94">
        <v>6</v>
      </c>
      <c r="U24" s="94">
        <v>12</v>
      </c>
      <c r="V24" s="95">
        <f t="shared" si="2"/>
        <v>6</v>
      </c>
      <c r="W24" s="41">
        <v>0.15</v>
      </c>
      <c r="X24" s="54">
        <f t="shared" si="3"/>
        <v>0</v>
      </c>
      <c r="Y24" s="54">
        <f t="shared" si="4"/>
        <v>0</v>
      </c>
      <c r="Z24" s="48">
        <f t="shared" si="5"/>
        <v>0</v>
      </c>
      <c r="AA24" s="42">
        <f t="shared" si="6"/>
        <v>0</v>
      </c>
      <c r="AB24" s="40">
        <f t="shared" si="7"/>
        <v>0</v>
      </c>
      <c r="AC24" s="321">
        <f>'RAW IES Results'!S6</f>
        <v>0</v>
      </c>
      <c r="AD24" s="319"/>
      <c r="AE24" s="319"/>
      <c r="AF24" s="319"/>
      <c r="AG24" s="322"/>
      <c r="AH24" s="319"/>
      <c r="AI24" s="319"/>
      <c r="AJ24" s="319"/>
      <c r="AK24" s="319"/>
      <c r="AL24" s="320"/>
      <c r="AM24" s="55">
        <f>'RAW IES Results'!AO6</f>
        <v>0</v>
      </c>
      <c r="AN24" s="56">
        <f>'RAW IES Results'!AQ6</f>
        <v>0</v>
      </c>
      <c r="AO24" s="57">
        <f>'RAW IES Results'!AS6</f>
        <v>0</v>
      </c>
      <c r="AP24" s="66"/>
      <c r="AQ24" s="67"/>
      <c r="AR24" s="67"/>
      <c r="AS24" s="68"/>
      <c r="AT24" s="69"/>
      <c r="AU24" s="70"/>
      <c r="AV24" s="71"/>
    </row>
    <row r="25" spans="1:52" s="4" customFormat="1" ht="11.25" customHeight="1" x14ac:dyDescent="0.2">
      <c r="A25" s="64" t="str">
        <f t="shared" si="0"/>
        <v>G.</v>
      </c>
      <c r="B25" s="302" t="str">
        <f>'RAW IES Results'!C7</f>
        <v>G.15 Circulation</v>
      </c>
      <c r="C25" s="303"/>
      <c r="D25" s="303"/>
      <c r="E25" s="303"/>
      <c r="F25" s="303"/>
      <c r="G25" s="303"/>
      <c r="H25" s="304"/>
      <c r="I25" s="50">
        <f>'RAW IES Results'!BK7</f>
        <v>0</v>
      </c>
      <c r="J25" s="47">
        <f>'RAW IES Results'!G7</f>
        <v>33.631</v>
      </c>
      <c r="K25" s="293">
        <f>'RAW IES Results'!Y7*1000</f>
        <v>0</v>
      </c>
      <c r="L25" s="294"/>
      <c r="M25" s="295">
        <f>'RAW IES Results'!AI7*1000</f>
        <v>0</v>
      </c>
      <c r="N25" s="296"/>
      <c r="O25" s="297">
        <f t="shared" si="1"/>
        <v>0</v>
      </c>
      <c r="P25" s="298"/>
      <c r="Q25" s="299"/>
      <c r="R25" s="300"/>
      <c r="S25" s="301"/>
      <c r="T25" s="94">
        <v>6</v>
      </c>
      <c r="U25" s="94">
        <v>12</v>
      </c>
      <c r="V25" s="95">
        <f t="shared" si="2"/>
        <v>6</v>
      </c>
      <c r="W25" s="41">
        <v>0.15</v>
      </c>
      <c r="X25" s="54">
        <f t="shared" si="3"/>
        <v>0</v>
      </c>
      <c r="Y25" s="54">
        <f t="shared" si="4"/>
        <v>0</v>
      </c>
      <c r="Z25" s="48">
        <f t="shared" si="5"/>
        <v>0</v>
      </c>
      <c r="AA25" s="42">
        <f t="shared" si="6"/>
        <v>0</v>
      </c>
      <c r="AB25" s="40">
        <f t="shared" si="7"/>
        <v>0</v>
      </c>
      <c r="AC25" s="321">
        <f>'RAW IES Results'!S7</f>
        <v>0</v>
      </c>
      <c r="AD25" s="319"/>
      <c r="AE25" s="319"/>
      <c r="AF25" s="319"/>
      <c r="AG25" s="322"/>
      <c r="AH25" s="319"/>
      <c r="AI25" s="319"/>
      <c r="AJ25" s="319"/>
      <c r="AK25" s="319"/>
      <c r="AL25" s="320"/>
      <c r="AM25" s="55">
        <f>'RAW IES Results'!AO7</f>
        <v>0</v>
      </c>
      <c r="AN25" s="56">
        <f>'RAW IES Results'!AQ7</f>
        <v>0</v>
      </c>
      <c r="AO25" s="57">
        <f>'RAW IES Results'!AS7</f>
        <v>0</v>
      </c>
      <c r="AP25" s="66"/>
      <c r="AQ25" s="67"/>
      <c r="AR25" s="67"/>
      <c r="AS25" s="68"/>
      <c r="AT25" s="69"/>
      <c r="AU25" s="70"/>
      <c r="AV25" s="71"/>
    </row>
    <row r="26" spans="1:52" s="49" customFormat="1" ht="11.25" customHeight="1" x14ac:dyDescent="0.2">
      <c r="A26" s="64" t="str">
        <f t="shared" si="0"/>
        <v>G.</v>
      </c>
      <c r="B26" s="302" t="str">
        <f>'RAW IES Results'!C8</f>
        <v>G.19 Squash Court</v>
      </c>
      <c r="C26" s="303"/>
      <c r="D26" s="303"/>
      <c r="E26" s="303"/>
      <c r="F26" s="303"/>
      <c r="G26" s="303"/>
      <c r="H26" s="304"/>
      <c r="I26" s="50">
        <f>'RAW IES Results'!BK8</f>
        <v>0</v>
      </c>
      <c r="J26" s="47">
        <f>'RAW IES Results'!G8</f>
        <v>64.400999999999996</v>
      </c>
      <c r="K26" s="293">
        <f>'RAW IES Results'!Y8*1000</f>
        <v>0</v>
      </c>
      <c r="L26" s="294"/>
      <c r="M26" s="295">
        <f>'RAW IES Results'!AI8*1000</f>
        <v>0</v>
      </c>
      <c r="N26" s="296"/>
      <c r="O26" s="297">
        <f t="shared" si="1"/>
        <v>0</v>
      </c>
      <c r="P26" s="298"/>
      <c r="Q26" s="299"/>
      <c r="R26" s="300"/>
      <c r="S26" s="301"/>
      <c r="T26" s="94">
        <v>6</v>
      </c>
      <c r="U26" s="94">
        <v>12</v>
      </c>
      <c r="V26" s="95">
        <f t="shared" si="2"/>
        <v>6</v>
      </c>
      <c r="W26" s="41">
        <v>0.15</v>
      </c>
      <c r="X26" s="54">
        <f t="shared" si="3"/>
        <v>0</v>
      </c>
      <c r="Y26" s="54">
        <f t="shared" si="4"/>
        <v>0</v>
      </c>
      <c r="Z26" s="48">
        <f t="shared" si="5"/>
        <v>0</v>
      </c>
      <c r="AA26" s="42">
        <f t="shared" si="6"/>
        <v>0</v>
      </c>
      <c r="AB26" s="40">
        <f t="shared" si="7"/>
        <v>0</v>
      </c>
      <c r="AC26" s="321">
        <f>'RAW IES Results'!S8</f>
        <v>0</v>
      </c>
      <c r="AD26" s="319"/>
      <c r="AE26" s="319"/>
      <c r="AF26" s="319"/>
      <c r="AG26" s="322"/>
      <c r="AH26" s="319"/>
      <c r="AI26" s="319"/>
      <c r="AJ26" s="319"/>
      <c r="AK26" s="319"/>
      <c r="AL26" s="320"/>
      <c r="AM26" s="55">
        <f>'RAW IES Results'!AO8</f>
        <v>0</v>
      </c>
      <c r="AN26" s="56">
        <f>'RAW IES Results'!AQ8</f>
        <v>0</v>
      </c>
      <c r="AO26" s="57">
        <f>'RAW IES Results'!AS8</f>
        <v>0</v>
      </c>
      <c r="AP26" s="66"/>
      <c r="AQ26" s="67"/>
      <c r="AR26" s="67"/>
      <c r="AS26" s="68"/>
      <c r="AT26" s="69"/>
      <c r="AU26" s="70"/>
      <c r="AV26" s="71"/>
      <c r="AW26" s="4"/>
      <c r="AX26" s="4"/>
      <c r="AY26" s="4"/>
      <c r="AZ26" s="4"/>
    </row>
    <row r="27" spans="1:52" s="49" customFormat="1" ht="12.75" customHeight="1" x14ac:dyDescent="0.2">
      <c r="A27" s="64" t="str">
        <f t="shared" si="0"/>
        <v>F.</v>
      </c>
      <c r="B27" s="302" t="str">
        <f>'RAW IES Results'!C9</f>
        <v>F.02 Circulation</v>
      </c>
      <c r="C27" s="303"/>
      <c r="D27" s="303"/>
      <c r="E27" s="303"/>
      <c r="F27" s="303"/>
      <c r="G27" s="303"/>
      <c r="H27" s="304"/>
      <c r="I27" s="50">
        <f>'RAW IES Results'!BK9</f>
        <v>0</v>
      </c>
      <c r="J27" s="47">
        <f>'RAW IES Results'!G9</f>
        <v>29.312999999999999</v>
      </c>
      <c r="K27" s="293">
        <f>'RAW IES Results'!Y9*1000</f>
        <v>0</v>
      </c>
      <c r="L27" s="294"/>
      <c r="M27" s="295">
        <f>'RAW IES Results'!AI9*1000</f>
        <v>0</v>
      </c>
      <c r="N27" s="296"/>
      <c r="O27" s="297">
        <f t="shared" si="1"/>
        <v>0</v>
      </c>
      <c r="P27" s="298"/>
      <c r="Q27" s="299"/>
      <c r="R27" s="300"/>
      <c r="S27" s="301"/>
      <c r="T27" s="94">
        <v>6</v>
      </c>
      <c r="U27" s="94">
        <v>12</v>
      </c>
      <c r="V27" s="95">
        <f t="shared" si="2"/>
        <v>6</v>
      </c>
      <c r="W27" s="41">
        <v>0.15</v>
      </c>
      <c r="X27" s="54">
        <f t="shared" si="3"/>
        <v>0</v>
      </c>
      <c r="Y27" s="54">
        <f t="shared" si="4"/>
        <v>0</v>
      </c>
      <c r="Z27" s="48">
        <f t="shared" si="5"/>
        <v>0</v>
      </c>
      <c r="AA27" s="42">
        <f t="shared" si="6"/>
        <v>0</v>
      </c>
      <c r="AB27" s="40">
        <f t="shared" si="7"/>
        <v>0</v>
      </c>
      <c r="AC27" s="321">
        <f>'RAW IES Results'!S9</f>
        <v>0</v>
      </c>
      <c r="AD27" s="319"/>
      <c r="AE27" s="319"/>
      <c r="AF27" s="319"/>
      <c r="AG27" s="322"/>
      <c r="AH27" s="319"/>
      <c r="AI27" s="319"/>
      <c r="AJ27" s="319"/>
      <c r="AK27" s="319"/>
      <c r="AL27" s="320"/>
      <c r="AM27" s="55">
        <f>'RAW IES Results'!AO9</f>
        <v>0</v>
      </c>
      <c r="AN27" s="56">
        <f>'RAW IES Results'!AQ9</f>
        <v>0</v>
      </c>
      <c r="AO27" s="57">
        <f>'RAW IES Results'!AS9</f>
        <v>0</v>
      </c>
      <c r="AP27" s="66"/>
      <c r="AQ27" s="67"/>
      <c r="AR27" s="67"/>
      <c r="AS27" s="68"/>
      <c r="AT27" s="69"/>
      <c r="AU27" s="70"/>
      <c r="AV27" s="71"/>
      <c r="AW27" s="4"/>
      <c r="AX27" s="4"/>
      <c r="AY27" s="4"/>
      <c r="AZ27" s="4"/>
    </row>
    <row r="28" spans="1:52" s="49" customFormat="1" ht="12.75" customHeight="1" x14ac:dyDescent="0.2">
      <c r="A28" s="64" t="str">
        <f t="shared" si="0"/>
        <v>G.</v>
      </c>
      <c r="B28" s="302" t="str">
        <f>'RAW IES Results'!C10</f>
        <v>G.16 Flexible Use Area</v>
      </c>
      <c r="C28" s="303"/>
      <c r="D28" s="303"/>
      <c r="E28" s="303"/>
      <c r="F28" s="303"/>
      <c r="G28" s="303"/>
      <c r="H28" s="304"/>
      <c r="I28" s="50">
        <f>'RAW IES Results'!BK10</f>
        <v>0</v>
      </c>
      <c r="J28" s="47">
        <f>'RAW IES Results'!G10</f>
        <v>77.013000000000005</v>
      </c>
      <c r="K28" s="293">
        <f>'RAW IES Results'!Y10*1000</f>
        <v>0</v>
      </c>
      <c r="L28" s="294"/>
      <c r="M28" s="295">
        <f>'RAW IES Results'!AI10*1000</f>
        <v>0</v>
      </c>
      <c r="N28" s="296"/>
      <c r="O28" s="297">
        <f t="shared" si="1"/>
        <v>0</v>
      </c>
      <c r="P28" s="298"/>
      <c r="Q28" s="299"/>
      <c r="R28" s="300"/>
      <c r="S28" s="301"/>
      <c r="T28" s="94">
        <v>6</v>
      </c>
      <c r="U28" s="94">
        <v>12</v>
      </c>
      <c r="V28" s="95">
        <f t="shared" si="2"/>
        <v>6</v>
      </c>
      <c r="W28" s="41">
        <v>0.15</v>
      </c>
      <c r="X28" s="54">
        <f t="shared" si="3"/>
        <v>0</v>
      </c>
      <c r="Y28" s="54">
        <f t="shared" si="4"/>
        <v>0</v>
      </c>
      <c r="Z28" s="48">
        <f t="shared" si="5"/>
        <v>0</v>
      </c>
      <c r="AA28" s="42">
        <f t="shared" si="6"/>
        <v>0</v>
      </c>
      <c r="AB28" s="40">
        <f t="shared" si="7"/>
        <v>0</v>
      </c>
      <c r="AC28" s="321">
        <f>'RAW IES Results'!S10</f>
        <v>0</v>
      </c>
      <c r="AD28" s="319"/>
      <c r="AE28" s="319"/>
      <c r="AF28" s="319"/>
      <c r="AG28" s="322"/>
      <c r="AH28" s="319"/>
      <c r="AI28" s="319"/>
      <c r="AJ28" s="319"/>
      <c r="AK28" s="319"/>
      <c r="AL28" s="320"/>
      <c r="AM28" s="55">
        <f>'RAW IES Results'!AO10</f>
        <v>0</v>
      </c>
      <c r="AN28" s="56">
        <f>'RAW IES Results'!AQ10</f>
        <v>0</v>
      </c>
      <c r="AO28" s="57">
        <f>'RAW IES Results'!AS10</f>
        <v>0</v>
      </c>
      <c r="AP28" s="66"/>
      <c r="AQ28" s="67"/>
      <c r="AR28" s="67"/>
      <c r="AS28" s="68"/>
      <c r="AT28" s="74"/>
      <c r="AU28" s="75"/>
      <c r="AV28" s="76"/>
      <c r="AW28" s="4"/>
      <c r="AX28" s="4"/>
      <c r="AY28" s="4"/>
      <c r="AZ28" s="4"/>
    </row>
    <row r="29" spans="1:52" s="4" customFormat="1" ht="12.75" customHeight="1" x14ac:dyDescent="0.2">
      <c r="A29" s="64" t="str">
        <f t="shared" si="0"/>
        <v>F.</v>
      </c>
      <c r="B29" s="302" t="str">
        <f>'RAW IES Results'!C11</f>
        <v>F.07 Dance Studio</v>
      </c>
      <c r="C29" s="303"/>
      <c r="D29" s="303"/>
      <c r="E29" s="303"/>
      <c r="F29" s="303"/>
      <c r="G29" s="303"/>
      <c r="H29" s="304"/>
      <c r="I29" s="50">
        <f>'RAW IES Results'!BK11</f>
        <v>0</v>
      </c>
      <c r="J29" s="47">
        <f>'RAW IES Results'!G11</f>
        <v>103.69499999999999</v>
      </c>
      <c r="K29" s="293">
        <f>'RAW IES Results'!Y11*1000</f>
        <v>0</v>
      </c>
      <c r="L29" s="294"/>
      <c r="M29" s="295">
        <f>'RAW IES Results'!AI11*1000</f>
        <v>0</v>
      </c>
      <c r="N29" s="296"/>
      <c r="O29" s="297">
        <f t="shared" si="1"/>
        <v>0</v>
      </c>
      <c r="P29" s="298"/>
      <c r="Q29" s="299"/>
      <c r="R29" s="300"/>
      <c r="S29" s="301"/>
      <c r="T29" s="94">
        <v>6</v>
      </c>
      <c r="U29" s="94">
        <v>12</v>
      </c>
      <c r="V29" s="95">
        <f t="shared" si="2"/>
        <v>6</v>
      </c>
      <c r="W29" s="41">
        <v>0.15</v>
      </c>
      <c r="X29" s="54">
        <f t="shared" si="3"/>
        <v>0</v>
      </c>
      <c r="Y29" s="54">
        <f t="shared" si="4"/>
        <v>0</v>
      </c>
      <c r="Z29" s="48">
        <f t="shared" si="5"/>
        <v>0</v>
      </c>
      <c r="AA29" s="42">
        <f t="shared" si="6"/>
        <v>0</v>
      </c>
      <c r="AB29" s="40">
        <f t="shared" si="7"/>
        <v>0</v>
      </c>
      <c r="AC29" s="321">
        <f>'RAW IES Results'!S11</f>
        <v>0</v>
      </c>
      <c r="AD29" s="319"/>
      <c r="AE29" s="319"/>
      <c r="AF29" s="319"/>
      <c r="AG29" s="322"/>
      <c r="AH29" s="319"/>
      <c r="AI29" s="319"/>
      <c r="AJ29" s="319"/>
      <c r="AK29" s="319"/>
      <c r="AL29" s="320"/>
      <c r="AM29" s="55">
        <f>'RAW IES Results'!AO11</f>
        <v>0</v>
      </c>
      <c r="AN29" s="56">
        <f>'RAW IES Results'!AQ11</f>
        <v>0</v>
      </c>
      <c r="AO29" s="57">
        <f>'RAW IES Results'!AS11</f>
        <v>0</v>
      </c>
      <c r="AP29" s="66"/>
      <c r="AQ29" s="67"/>
      <c r="AR29" s="67"/>
      <c r="AS29" s="68"/>
      <c r="AT29" s="74"/>
      <c r="AU29" s="75"/>
      <c r="AV29" s="76"/>
    </row>
    <row r="30" spans="1:52" s="4" customFormat="1" ht="12.75" customHeight="1" x14ac:dyDescent="0.2">
      <c r="A30" s="64" t="str">
        <f t="shared" si="0"/>
        <v>Li</v>
      </c>
      <c r="B30" s="302" t="str">
        <f>'RAW IES Results'!C12</f>
        <v>Lift Shaft</v>
      </c>
      <c r="C30" s="303"/>
      <c r="D30" s="303"/>
      <c r="E30" s="303"/>
      <c r="F30" s="303"/>
      <c r="G30" s="303"/>
      <c r="H30" s="304"/>
      <c r="I30" s="50">
        <f>'RAW IES Results'!BK12</f>
        <v>0</v>
      </c>
      <c r="J30" s="47">
        <f>'RAW IES Results'!G12</f>
        <v>6.8979999999999997</v>
      </c>
      <c r="K30" s="293">
        <f>'RAW IES Results'!Y12*1000</f>
        <v>0</v>
      </c>
      <c r="L30" s="294"/>
      <c r="M30" s="295">
        <f>'RAW IES Results'!AI12*1000</f>
        <v>0</v>
      </c>
      <c r="N30" s="296"/>
      <c r="O30" s="297">
        <f t="shared" si="1"/>
        <v>0</v>
      </c>
      <c r="P30" s="298"/>
      <c r="Q30" s="299"/>
      <c r="R30" s="300"/>
      <c r="S30" s="301"/>
      <c r="T30" s="94">
        <v>6</v>
      </c>
      <c r="U30" s="94">
        <v>12</v>
      </c>
      <c r="V30" s="95">
        <f t="shared" si="2"/>
        <v>6</v>
      </c>
      <c r="W30" s="41">
        <v>0.15</v>
      </c>
      <c r="X30" s="54">
        <f t="shared" si="3"/>
        <v>0</v>
      </c>
      <c r="Y30" s="54">
        <f t="shared" si="4"/>
        <v>0</v>
      </c>
      <c r="Z30" s="48">
        <f t="shared" si="5"/>
        <v>0</v>
      </c>
      <c r="AA30" s="42">
        <f t="shared" si="6"/>
        <v>0</v>
      </c>
      <c r="AB30" s="40">
        <f t="shared" si="7"/>
        <v>0</v>
      </c>
      <c r="AC30" s="321">
        <f>'RAW IES Results'!S12</f>
        <v>0</v>
      </c>
      <c r="AD30" s="319"/>
      <c r="AE30" s="319"/>
      <c r="AF30" s="319"/>
      <c r="AG30" s="322"/>
      <c r="AH30" s="319"/>
      <c r="AI30" s="319"/>
      <c r="AJ30" s="319"/>
      <c r="AK30" s="319"/>
      <c r="AL30" s="320"/>
      <c r="AM30" s="55">
        <f>'RAW IES Results'!AO12</f>
        <v>0</v>
      </c>
      <c r="AN30" s="56">
        <f>'RAW IES Results'!AQ12</f>
        <v>0</v>
      </c>
      <c r="AO30" s="57">
        <f>'RAW IES Results'!AS12</f>
        <v>0</v>
      </c>
      <c r="AP30" s="66"/>
      <c r="AQ30" s="67"/>
      <c r="AR30" s="67"/>
      <c r="AS30" s="68"/>
      <c r="AT30" s="74"/>
      <c r="AU30" s="75"/>
      <c r="AV30" s="76"/>
    </row>
    <row r="31" spans="1:52" s="4" customFormat="1" ht="12.75" customHeight="1" x14ac:dyDescent="0.2">
      <c r="A31" s="64" t="str">
        <f t="shared" si="0"/>
        <v>Su</v>
      </c>
      <c r="B31" s="302" t="str">
        <f>'RAW IES Results'!C13</f>
        <v>Sunlight</v>
      </c>
      <c r="C31" s="303"/>
      <c r="D31" s="303"/>
      <c r="E31" s="303"/>
      <c r="F31" s="303"/>
      <c r="G31" s="303"/>
      <c r="H31" s="304"/>
      <c r="I31" s="50">
        <f>'RAW IES Results'!BK13</f>
        <v>0</v>
      </c>
      <c r="J31" s="47">
        <f>'RAW IES Results'!G13</f>
        <v>0</v>
      </c>
      <c r="K31" s="293">
        <f>'RAW IES Results'!Y13*1000</f>
        <v>0</v>
      </c>
      <c r="L31" s="294"/>
      <c r="M31" s="295">
        <f>'RAW IES Results'!AI13*1000</f>
        <v>0</v>
      </c>
      <c r="N31" s="296"/>
      <c r="O31" s="297">
        <f t="shared" si="1"/>
        <v>0</v>
      </c>
      <c r="P31" s="298"/>
      <c r="Q31" s="299"/>
      <c r="R31" s="300"/>
      <c r="S31" s="301"/>
      <c r="T31" s="94">
        <v>6</v>
      </c>
      <c r="U31" s="94">
        <v>12</v>
      </c>
      <c r="V31" s="95">
        <f t="shared" si="2"/>
        <v>6</v>
      </c>
      <c r="W31" s="41">
        <v>0.15</v>
      </c>
      <c r="X31" s="54">
        <f t="shared" si="3"/>
        <v>0</v>
      </c>
      <c r="Y31" s="54">
        <f t="shared" si="4"/>
        <v>0</v>
      </c>
      <c r="Z31" s="48">
        <f t="shared" si="5"/>
        <v>0</v>
      </c>
      <c r="AA31" s="42" t="e">
        <f t="shared" si="6"/>
        <v>#DIV/0!</v>
      </c>
      <c r="AB31" s="40" t="e">
        <f t="shared" si="7"/>
        <v>#DIV/0!</v>
      </c>
      <c r="AC31" s="321">
        <f>'RAW IES Results'!S13</f>
        <v>0</v>
      </c>
      <c r="AD31" s="319"/>
      <c r="AE31" s="319"/>
      <c r="AF31" s="319"/>
      <c r="AG31" s="322"/>
      <c r="AH31" s="319"/>
      <c r="AI31" s="319"/>
      <c r="AJ31" s="319"/>
      <c r="AK31" s="319"/>
      <c r="AL31" s="320"/>
      <c r="AM31" s="55">
        <f>'RAW IES Results'!AO13</f>
        <v>0</v>
      </c>
      <c r="AN31" s="56">
        <f>'RAW IES Results'!AQ13</f>
        <v>0</v>
      </c>
      <c r="AO31" s="57">
        <f>'RAW IES Results'!AS13</f>
        <v>0</v>
      </c>
      <c r="AP31" s="66"/>
      <c r="AQ31" s="67"/>
      <c r="AR31" s="67"/>
      <c r="AS31" s="68"/>
      <c r="AT31" s="69"/>
      <c r="AU31" s="70"/>
      <c r="AV31" s="71"/>
    </row>
    <row r="32" spans="1:52" s="4" customFormat="1" ht="12.75" customHeight="1" x14ac:dyDescent="0.2">
      <c r="A32" s="64" t="str">
        <f t="shared" si="0"/>
        <v>Su</v>
      </c>
      <c r="B32" s="302" t="str">
        <f>'RAW IES Results'!C14</f>
        <v>Sunlight</v>
      </c>
      <c r="C32" s="303"/>
      <c r="D32" s="303"/>
      <c r="E32" s="303"/>
      <c r="F32" s="303"/>
      <c r="G32" s="303"/>
      <c r="H32" s="304"/>
      <c r="I32" s="50">
        <f>'RAW IES Results'!BK14</f>
        <v>0</v>
      </c>
      <c r="J32" s="47">
        <f>'RAW IES Results'!G14</f>
        <v>33.337000000000003</v>
      </c>
      <c r="K32" s="293">
        <f>'RAW IES Results'!Y14*1000</f>
        <v>0</v>
      </c>
      <c r="L32" s="294"/>
      <c r="M32" s="295">
        <f>'RAW IES Results'!AI14*1000</f>
        <v>0</v>
      </c>
      <c r="N32" s="296"/>
      <c r="O32" s="297">
        <f t="shared" si="1"/>
        <v>0</v>
      </c>
      <c r="P32" s="298"/>
      <c r="Q32" s="299"/>
      <c r="R32" s="300"/>
      <c r="S32" s="301"/>
      <c r="T32" s="94">
        <v>6</v>
      </c>
      <c r="U32" s="94">
        <v>12</v>
      </c>
      <c r="V32" s="95">
        <f t="shared" si="2"/>
        <v>6</v>
      </c>
      <c r="W32" s="41">
        <v>0.15</v>
      </c>
      <c r="X32" s="54">
        <f t="shared" si="3"/>
        <v>0</v>
      </c>
      <c r="Y32" s="54">
        <f t="shared" si="4"/>
        <v>0</v>
      </c>
      <c r="Z32" s="48">
        <f t="shared" si="5"/>
        <v>0</v>
      </c>
      <c r="AA32" s="42">
        <f t="shared" si="6"/>
        <v>0</v>
      </c>
      <c r="AB32" s="40">
        <f t="shared" si="7"/>
        <v>0</v>
      </c>
      <c r="AC32" s="321">
        <f>'RAW IES Results'!S14</f>
        <v>0</v>
      </c>
      <c r="AD32" s="319"/>
      <c r="AE32" s="319"/>
      <c r="AF32" s="319"/>
      <c r="AG32" s="322"/>
      <c r="AH32" s="319"/>
      <c r="AI32" s="319"/>
      <c r="AJ32" s="319"/>
      <c r="AK32" s="319"/>
      <c r="AL32" s="320"/>
      <c r="AM32" s="55">
        <f>'RAW IES Results'!AO14</f>
        <v>0</v>
      </c>
      <c r="AN32" s="56">
        <f>'RAW IES Results'!AQ14</f>
        <v>0</v>
      </c>
      <c r="AO32" s="57">
        <f>'RAW IES Results'!AS14</f>
        <v>0</v>
      </c>
      <c r="AP32" s="66"/>
      <c r="AQ32" s="67"/>
      <c r="AR32" s="67"/>
      <c r="AS32" s="68"/>
      <c r="AT32" s="69"/>
      <c r="AU32" s="70"/>
      <c r="AV32" s="71"/>
    </row>
    <row r="33" spans="1:48" s="4" customFormat="1" ht="12.75" customHeight="1" x14ac:dyDescent="0.2">
      <c r="A33" s="64" t="str">
        <f t="shared" si="0"/>
        <v>G.</v>
      </c>
      <c r="B33" s="302" t="str">
        <f>'RAW IES Results'!C15</f>
        <v>G.01 Pool</v>
      </c>
      <c r="C33" s="303"/>
      <c r="D33" s="303"/>
      <c r="E33" s="303"/>
      <c r="F33" s="303"/>
      <c r="G33" s="303"/>
      <c r="H33" s="304"/>
      <c r="I33" s="50">
        <f>'RAW IES Results'!BK15</f>
        <v>0</v>
      </c>
      <c r="J33" s="47">
        <f>'RAW IES Results'!G15</f>
        <v>550.24699999999996</v>
      </c>
      <c r="K33" s="293">
        <f>'RAW IES Results'!Y15*1000</f>
        <v>0</v>
      </c>
      <c r="L33" s="294"/>
      <c r="M33" s="295">
        <f>'RAW IES Results'!AI15*1000</f>
        <v>0</v>
      </c>
      <c r="N33" s="296"/>
      <c r="O33" s="297">
        <f t="shared" si="1"/>
        <v>0</v>
      </c>
      <c r="P33" s="298"/>
      <c r="Q33" s="299"/>
      <c r="R33" s="300"/>
      <c r="S33" s="301"/>
      <c r="T33" s="94">
        <v>6</v>
      </c>
      <c r="U33" s="94">
        <v>12</v>
      </c>
      <c r="V33" s="95">
        <f t="shared" si="2"/>
        <v>6</v>
      </c>
      <c r="W33" s="41">
        <v>0.15</v>
      </c>
      <c r="X33" s="54">
        <f t="shared" si="3"/>
        <v>0</v>
      </c>
      <c r="Y33" s="54">
        <f t="shared" si="4"/>
        <v>0</v>
      </c>
      <c r="Z33" s="48">
        <f t="shared" si="5"/>
        <v>0</v>
      </c>
      <c r="AA33" s="42">
        <f t="shared" si="6"/>
        <v>0</v>
      </c>
      <c r="AB33" s="40">
        <f t="shared" si="7"/>
        <v>0</v>
      </c>
      <c r="AC33" s="321">
        <f>'RAW IES Results'!S15</f>
        <v>0</v>
      </c>
      <c r="AD33" s="319"/>
      <c r="AE33" s="319"/>
      <c r="AF33" s="319"/>
      <c r="AG33" s="322"/>
      <c r="AH33" s="319"/>
      <c r="AI33" s="319"/>
      <c r="AJ33" s="319"/>
      <c r="AK33" s="319"/>
      <c r="AL33" s="320"/>
      <c r="AM33" s="55">
        <f>'RAW IES Results'!AO15</f>
        <v>0</v>
      </c>
      <c r="AN33" s="56">
        <f>'RAW IES Results'!AQ15</f>
        <v>0</v>
      </c>
      <c r="AO33" s="57">
        <f>'RAW IES Results'!AS15</f>
        <v>0</v>
      </c>
      <c r="AP33" s="66"/>
      <c r="AQ33" s="67"/>
      <c r="AR33" s="67"/>
      <c r="AS33" s="68"/>
      <c r="AT33" s="69"/>
      <c r="AU33" s="72"/>
      <c r="AV33" s="73"/>
    </row>
    <row r="34" spans="1:48" s="4" customFormat="1" ht="12.75" customHeight="1" x14ac:dyDescent="0.2">
      <c r="A34" s="64" t="str">
        <f t="shared" si="0"/>
        <v>G.</v>
      </c>
      <c r="B34" s="302" t="str">
        <f>'RAW IES Results'!C16</f>
        <v>G.25 Pool Store</v>
      </c>
      <c r="C34" s="303"/>
      <c r="D34" s="303"/>
      <c r="E34" s="303"/>
      <c r="F34" s="303"/>
      <c r="G34" s="303"/>
      <c r="H34" s="304"/>
      <c r="I34" s="50">
        <f>'RAW IES Results'!BK16</f>
        <v>0</v>
      </c>
      <c r="J34" s="47">
        <f>'RAW IES Results'!G16</f>
        <v>18.262</v>
      </c>
      <c r="K34" s="293">
        <f>'RAW IES Results'!Y16*1000</f>
        <v>0</v>
      </c>
      <c r="L34" s="294"/>
      <c r="M34" s="295">
        <f>'RAW IES Results'!AI16*1000</f>
        <v>0</v>
      </c>
      <c r="N34" s="296"/>
      <c r="O34" s="297">
        <f t="shared" si="1"/>
        <v>0</v>
      </c>
      <c r="P34" s="298"/>
      <c r="Q34" s="299"/>
      <c r="R34" s="300"/>
      <c r="S34" s="301"/>
      <c r="T34" s="94">
        <v>6</v>
      </c>
      <c r="U34" s="94">
        <v>12</v>
      </c>
      <c r="V34" s="95">
        <f t="shared" si="2"/>
        <v>6</v>
      </c>
      <c r="W34" s="41">
        <v>0.15</v>
      </c>
      <c r="X34" s="54">
        <f t="shared" si="3"/>
        <v>0</v>
      </c>
      <c r="Y34" s="54">
        <f t="shared" si="4"/>
        <v>0</v>
      </c>
      <c r="Z34" s="48">
        <f t="shared" si="5"/>
        <v>0</v>
      </c>
      <c r="AA34" s="42">
        <f t="shared" si="6"/>
        <v>0</v>
      </c>
      <c r="AB34" s="40">
        <f t="shared" si="7"/>
        <v>0</v>
      </c>
      <c r="AC34" s="321">
        <f>'RAW IES Results'!S16</f>
        <v>0</v>
      </c>
      <c r="AD34" s="319"/>
      <c r="AE34" s="319"/>
      <c r="AF34" s="319"/>
      <c r="AG34" s="322"/>
      <c r="AH34" s="319"/>
      <c r="AI34" s="319"/>
      <c r="AJ34" s="319"/>
      <c r="AK34" s="319"/>
      <c r="AL34" s="320"/>
      <c r="AM34" s="55">
        <f>'RAW IES Results'!AO16</f>
        <v>0</v>
      </c>
      <c r="AN34" s="56">
        <f>'RAW IES Results'!AQ16</f>
        <v>0</v>
      </c>
      <c r="AO34" s="57">
        <f>'RAW IES Results'!AS16</f>
        <v>0</v>
      </c>
      <c r="AP34" s="66"/>
      <c r="AQ34" s="67"/>
      <c r="AR34" s="67"/>
      <c r="AS34" s="68"/>
      <c r="AT34" s="69"/>
      <c r="AU34" s="70"/>
      <c r="AV34" s="71"/>
    </row>
    <row r="35" spans="1:48" s="4" customFormat="1" ht="12.75" customHeight="1" x14ac:dyDescent="0.2">
      <c r="A35" s="64" t="str">
        <f t="shared" si="0"/>
        <v>G.</v>
      </c>
      <c r="B35" s="302" t="str">
        <f>'RAW IES Results'!C17</f>
        <v>G.23 Plant</v>
      </c>
      <c r="C35" s="303"/>
      <c r="D35" s="303"/>
      <c r="E35" s="303"/>
      <c r="F35" s="303"/>
      <c r="G35" s="303"/>
      <c r="H35" s="304"/>
      <c r="I35" s="50">
        <f>'RAW IES Results'!BK17</f>
        <v>0</v>
      </c>
      <c r="J35" s="47">
        <f>'RAW IES Results'!G17</f>
        <v>202.161</v>
      </c>
      <c r="K35" s="293">
        <f>'RAW IES Results'!Y17*1000</f>
        <v>0</v>
      </c>
      <c r="L35" s="294"/>
      <c r="M35" s="295">
        <f>'RAW IES Results'!AI17*1000</f>
        <v>0</v>
      </c>
      <c r="N35" s="296"/>
      <c r="O35" s="297">
        <f t="shared" si="1"/>
        <v>0</v>
      </c>
      <c r="P35" s="298"/>
      <c r="Q35" s="299"/>
      <c r="R35" s="300"/>
      <c r="S35" s="301"/>
      <c r="T35" s="94">
        <v>6</v>
      </c>
      <c r="U35" s="94">
        <v>12</v>
      </c>
      <c r="V35" s="95">
        <f t="shared" si="2"/>
        <v>6</v>
      </c>
      <c r="W35" s="41">
        <v>0.15</v>
      </c>
      <c r="X35" s="54">
        <f t="shared" si="3"/>
        <v>0</v>
      </c>
      <c r="Y35" s="54">
        <f t="shared" si="4"/>
        <v>0</v>
      </c>
      <c r="Z35" s="48">
        <f t="shared" si="5"/>
        <v>0</v>
      </c>
      <c r="AA35" s="42">
        <f t="shared" si="6"/>
        <v>0</v>
      </c>
      <c r="AB35" s="40">
        <f t="shared" si="7"/>
        <v>0</v>
      </c>
      <c r="AC35" s="321">
        <f>'RAW IES Results'!S17</f>
        <v>0</v>
      </c>
      <c r="AD35" s="319"/>
      <c r="AE35" s="319"/>
      <c r="AF35" s="319"/>
      <c r="AG35" s="322"/>
      <c r="AH35" s="319"/>
      <c r="AI35" s="319"/>
      <c r="AJ35" s="319"/>
      <c r="AK35" s="319"/>
      <c r="AL35" s="320"/>
      <c r="AM35" s="55">
        <f>'RAW IES Results'!AO17</f>
        <v>0</v>
      </c>
      <c r="AN35" s="56">
        <f>'RAW IES Results'!AQ17</f>
        <v>0</v>
      </c>
      <c r="AO35" s="57">
        <f>'RAW IES Results'!AS17</f>
        <v>0</v>
      </c>
      <c r="AP35" s="66"/>
      <c r="AQ35" s="67"/>
      <c r="AR35" s="67"/>
      <c r="AS35" s="68"/>
      <c r="AT35" s="69"/>
      <c r="AU35" s="70"/>
      <c r="AV35" s="71"/>
    </row>
    <row r="36" spans="1:48" s="4" customFormat="1" ht="12.75" customHeight="1" x14ac:dyDescent="0.2">
      <c r="A36" s="64" t="str">
        <f t="shared" si="0"/>
        <v>G.</v>
      </c>
      <c r="B36" s="302" t="str">
        <f>'RAW IES Results'!C18</f>
        <v>G.20 Gym</v>
      </c>
      <c r="C36" s="303"/>
      <c r="D36" s="303"/>
      <c r="E36" s="303"/>
      <c r="F36" s="303"/>
      <c r="G36" s="303"/>
      <c r="H36" s="304"/>
      <c r="I36" s="50">
        <f>'RAW IES Results'!BK18</f>
        <v>0</v>
      </c>
      <c r="J36" s="47">
        <f>'RAW IES Results'!G18</f>
        <v>342.42899999999997</v>
      </c>
      <c r="K36" s="293">
        <f>'RAW IES Results'!Y18*1000</f>
        <v>0</v>
      </c>
      <c r="L36" s="294"/>
      <c r="M36" s="295">
        <f>'RAW IES Results'!AI18*1000</f>
        <v>0</v>
      </c>
      <c r="N36" s="296"/>
      <c r="O36" s="297">
        <f t="shared" si="1"/>
        <v>0</v>
      </c>
      <c r="P36" s="298"/>
      <c r="Q36" s="299"/>
      <c r="R36" s="300"/>
      <c r="S36" s="301"/>
      <c r="T36" s="94">
        <v>6</v>
      </c>
      <c r="U36" s="94">
        <v>12</v>
      </c>
      <c r="V36" s="95">
        <f t="shared" si="2"/>
        <v>6</v>
      </c>
      <c r="W36" s="41">
        <v>0.15</v>
      </c>
      <c r="X36" s="54">
        <f t="shared" si="3"/>
        <v>0</v>
      </c>
      <c r="Y36" s="54">
        <f t="shared" si="4"/>
        <v>0</v>
      </c>
      <c r="Z36" s="48">
        <f t="shared" si="5"/>
        <v>0</v>
      </c>
      <c r="AA36" s="42">
        <f t="shared" si="6"/>
        <v>0</v>
      </c>
      <c r="AB36" s="40">
        <f t="shared" si="7"/>
        <v>0</v>
      </c>
      <c r="AC36" s="321">
        <f>'RAW IES Results'!S18</f>
        <v>0</v>
      </c>
      <c r="AD36" s="319"/>
      <c r="AE36" s="319"/>
      <c r="AF36" s="319"/>
      <c r="AG36" s="322"/>
      <c r="AH36" s="319"/>
      <c r="AI36" s="319"/>
      <c r="AJ36" s="319"/>
      <c r="AK36" s="319"/>
      <c r="AL36" s="320"/>
      <c r="AM36" s="55">
        <f>'RAW IES Results'!AO18</f>
        <v>0</v>
      </c>
      <c r="AN36" s="56">
        <f>'RAW IES Results'!AQ18</f>
        <v>0</v>
      </c>
      <c r="AO36" s="57">
        <f>'RAW IES Results'!AS18</f>
        <v>0</v>
      </c>
      <c r="AP36" s="66"/>
      <c r="AQ36" s="67"/>
      <c r="AR36" s="67"/>
      <c r="AS36" s="68"/>
      <c r="AT36" s="69"/>
      <c r="AU36" s="70"/>
      <c r="AV36" s="71"/>
    </row>
    <row r="37" spans="1:48" s="4" customFormat="1" ht="12.75" customHeight="1" x14ac:dyDescent="0.2">
      <c r="A37" s="64" t="str">
        <f t="shared" si="0"/>
        <v>G.</v>
      </c>
      <c r="B37" s="302" t="str">
        <f>'RAW IES Results'!C19</f>
        <v>G.22 Store</v>
      </c>
      <c r="C37" s="303"/>
      <c r="D37" s="303"/>
      <c r="E37" s="303"/>
      <c r="F37" s="303"/>
      <c r="G37" s="303"/>
      <c r="H37" s="304"/>
      <c r="I37" s="50">
        <f>'RAW IES Results'!BK19</f>
        <v>0</v>
      </c>
      <c r="J37" s="47">
        <f>'RAW IES Results'!G19</f>
        <v>21.178000000000001</v>
      </c>
      <c r="K37" s="293">
        <f>'RAW IES Results'!Y19*1000</f>
        <v>0</v>
      </c>
      <c r="L37" s="294"/>
      <c r="M37" s="295">
        <f>'RAW IES Results'!AI19*1000</f>
        <v>0</v>
      </c>
      <c r="N37" s="296"/>
      <c r="O37" s="297">
        <f t="shared" si="1"/>
        <v>0</v>
      </c>
      <c r="P37" s="298"/>
      <c r="Q37" s="299"/>
      <c r="R37" s="300"/>
      <c r="S37" s="301"/>
      <c r="T37" s="94">
        <v>6</v>
      </c>
      <c r="U37" s="94">
        <v>12</v>
      </c>
      <c r="V37" s="95">
        <f t="shared" si="2"/>
        <v>6</v>
      </c>
      <c r="W37" s="41">
        <v>0.15</v>
      </c>
      <c r="X37" s="54">
        <f t="shared" si="3"/>
        <v>0</v>
      </c>
      <c r="Y37" s="54">
        <f t="shared" si="4"/>
        <v>0</v>
      </c>
      <c r="Z37" s="48">
        <f t="shared" si="5"/>
        <v>0</v>
      </c>
      <c r="AA37" s="42">
        <f t="shared" si="6"/>
        <v>0</v>
      </c>
      <c r="AB37" s="40">
        <f t="shared" si="7"/>
        <v>0</v>
      </c>
      <c r="AC37" s="321">
        <f>'RAW IES Results'!S19</f>
        <v>0</v>
      </c>
      <c r="AD37" s="319"/>
      <c r="AE37" s="319"/>
      <c r="AF37" s="319"/>
      <c r="AG37" s="322"/>
      <c r="AH37" s="319"/>
      <c r="AI37" s="319"/>
      <c r="AJ37" s="319"/>
      <c r="AK37" s="319"/>
      <c r="AL37" s="320"/>
      <c r="AM37" s="55">
        <f>'RAW IES Results'!AO19</f>
        <v>0</v>
      </c>
      <c r="AN37" s="56">
        <f>'RAW IES Results'!AQ19</f>
        <v>0</v>
      </c>
      <c r="AO37" s="57">
        <f>'RAW IES Results'!AS19</f>
        <v>0</v>
      </c>
      <c r="AP37" s="66"/>
      <c r="AQ37" s="67"/>
      <c r="AR37" s="67"/>
      <c r="AS37" s="68"/>
      <c r="AT37" s="69"/>
      <c r="AU37" s="70"/>
      <c r="AV37" s="71"/>
    </row>
    <row r="38" spans="1:48" s="4" customFormat="1" ht="12.75" customHeight="1" x14ac:dyDescent="0.2">
      <c r="A38" s="64" t="str">
        <f t="shared" si="0"/>
        <v>G.</v>
      </c>
      <c r="B38" s="302" t="str">
        <f>'RAW IES Results'!C20</f>
        <v>G.21 Stair</v>
      </c>
      <c r="C38" s="303"/>
      <c r="D38" s="303"/>
      <c r="E38" s="303"/>
      <c r="F38" s="303"/>
      <c r="G38" s="303"/>
      <c r="H38" s="304"/>
      <c r="I38" s="50">
        <f>'RAW IES Results'!BK20</f>
        <v>0</v>
      </c>
      <c r="J38" s="47">
        <f>'RAW IES Results'!G20</f>
        <v>18.074999999999999</v>
      </c>
      <c r="K38" s="293">
        <f>'RAW IES Results'!Y20*1000</f>
        <v>0</v>
      </c>
      <c r="L38" s="294"/>
      <c r="M38" s="295">
        <f>'RAW IES Results'!AI20*1000</f>
        <v>0</v>
      </c>
      <c r="N38" s="296"/>
      <c r="O38" s="297">
        <f t="shared" si="1"/>
        <v>0</v>
      </c>
      <c r="P38" s="298"/>
      <c r="Q38" s="299"/>
      <c r="R38" s="300"/>
      <c r="S38" s="301"/>
      <c r="T38" s="94">
        <v>6</v>
      </c>
      <c r="U38" s="94">
        <v>12</v>
      </c>
      <c r="V38" s="95">
        <f t="shared" si="2"/>
        <v>6</v>
      </c>
      <c r="W38" s="41">
        <v>0.15</v>
      </c>
      <c r="X38" s="54">
        <f t="shared" si="3"/>
        <v>0</v>
      </c>
      <c r="Y38" s="54">
        <f t="shared" si="4"/>
        <v>0</v>
      </c>
      <c r="Z38" s="48">
        <f t="shared" si="5"/>
        <v>0</v>
      </c>
      <c r="AA38" s="42">
        <f t="shared" si="6"/>
        <v>0</v>
      </c>
      <c r="AB38" s="40">
        <f t="shared" si="7"/>
        <v>0</v>
      </c>
      <c r="AC38" s="321">
        <f>'RAW IES Results'!S20</f>
        <v>0</v>
      </c>
      <c r="AD38" s="319"/>
      <c r="AE38" s="319"/>
      <c r="AF38" s="319"/>
      <c r="AG38" s="322"/>
      <c r="AH38" s="319"/>
      <c r="AI38" s="319"/>
      <c r="AJ38" s="319"/>
      <c r="AK38" s="319"/>
      <c r="AL38" s="320"/>
      <c r="AM38" s="55">
        <f>'RAW IES Results'!AO20</f>
        <v>0</v>
      </c>
      <c r="AN38" s="56">
        <f>'RAW IES Results'!AQ20</f>
        <v>0</v>
      </c>
      <c r="AO38" s="57">
        <f>'RAW IES Results'!AS20</f>
        <v>0</v>
      </c>
      <c r="AP38" s="66"/>
      <c r="AQ38" s="67"/>
      <c r="AR38" s="67"/>
      <c r="AS38" s="68"/>
      <c r="AT38" s="69"/>
      <c r="AU38" s="70"/>
      <c r="AV38" s="71"/>
    </row>
    <row r="39" spans="1:48" s="4" customFormat="1" ht="12.75" customHeight="1" x14ac:dyDescent="0.2">
      <c r="A39" s="64" t="str">
        <f t="shared" si="0"/>
        <v>G.</v>
      </c>
      <c r="B39" s="302" t="str">
        <f>'RAW IES Results'!C21</f>
        <v>G.11 Changing Village</v>
      </c>
      <c r="C39" s="303"/>
      <c r="D39" s="303"/>
      <c r="E39" s="303"/>
      <c r="F39" s="303"/>
      <c r="G39" s="303"/>
      <c r="H39" s="304"/>
      <c r="I39" s="50">
        <f>'RAW IES Results'!BK21</f>
        <v>0</v>
      </c>
      <c r="J39" s="47">
        <f>'RAW IES Results'!G21</f>
        <v>265.96600000000001</v>
      </c>
      <c r="K39" s="293">
        <f>'RAW IES Results'!Y21*1000</f>
        <v>0</v>
      </c>
      <c r="L39" s="294"/>
      <c r="M39" s="295">
        <f>'RAW IES Results'!AI21*1000</f>
        <v>0</v>
      </c>
      <c r="N39" s="296"/>
      <c r="O39" s="297">
        <f t="shared" si="1"/>
        <v>0</v>
      </c>
      <c r="P39" s="298"/>
      <c r="Q39" s="299"/>
      <c r="R39" s="300"/>
      <c r="S39" s="301"/>
      <c r="T39" s="94">
        <v>6</v>
      </c>
      <c r="U39" s="94">
        <v>12</v>
      </c>
      <c r="V39" s="95">
        <f t="shared" si="2"/>
        <v>6</v>
      </c>
      <c r="W39" s="41">
        <v>0.15</v>
      </c>
      <c r="X39" s="54">
        <f t="shared" si="3"/>
        <v>0</v>
      </c>
      <c r="Y39" s="54">
        <f t="shared" si="4"/>
        <v>0</v>
      </c>
      <c r="Z39" s="48">
        <f t="shared" si="5"/>
        <v>0</v>
      </c>
      <c r="AA39" s="42">
        <f t="shared" si="6"/>
        <v>0</v>
      </c>
      <c r="AB39" s="40">
        <f t="shared" si="7"/>
        <v>0</v>
      </c>
      <c r="AC39" s="321">
        <f>'RAW IES Results'!S21</f>
        <v>0</v>
      </c>
      <c r="AD39" s="319"/>
      <c r="AE39" s="319"/>
      <c r="AF39" s="319"/>
      <c r="AG39" s="322"/>
      <c r="AH39" s="319"/>
      <c r="AI39" s="319"/>
      <c r="AJ39" s="319"/>
      <c r="AK39" s="319"/>
      <c r="AL39" s="320"/>
      <c r="AM39" s="55">
        <f>'RAW IES Results'!AO21</f>
        <v>0</v>
      </c>
      <c r="AN39" s="56">
        <f>'RAW IES Results'!AQ21</f>
        <v>0</v>
      </c>
      <c r="AO39" s="57">
        <f>'RAW IES Results'!AS21</f>
        <v>0</v>
      </c>
      <c r="AP39" s="66"/>
      <c r="AQ39" s="67"/>
      <c r="AR39" s="67"/>
      <c r="AS39" s="68"/>
      <c r="AT39" s="69"/>
      <c r="AU39" s="70"/>
      <c r="AV39" s="71"/>
    </row>
    <row r="40" spans="1:48" s="4" customFormat="1" ht="12.75" customHeight="1" x14ac:dyDescent="0.2">
      <c r="A40" s="64" t="str">
        <f t="shared" si="0"/>
        <v>G.</v>
      </c>
      <c r="B40" s="302" t="str">
        <f>'RAW IES Results'!C22</f>
        <v>G.02 Office</v>
      </c>
      <c r="C40" s="303"/>
      <c r="D40" s="303"/>
      <c r="E40" s="303"/>
      <c r="F40" s="303"/>
      <c r="G40" s="303"/>
      <c r="H40" s="304"/>
      <c r="I40" s="50">
        <f>'RAW IES Results'!BK22</f>
        <v>0</v>
      </c>
      <c r="J40" s="47">
        <f>'RAW IES Results'!G22</f>
        <v>15.683999999999999</v>
      </c>
      <c r="K40" s="293">
        <f>'RAW IES Results'!Y22*1000</f>
        <v>0</v>
      </c>
      <c r="L40" s="294"/>
      <c r="M40" s="295">
        <f>'RAW IES Results'!AI22*1000</f>
        <v>0</v>
      </c>
      <c r="N40" s="296"/>
      <c r="O40" s="297">
        <f t="shared" si="1"/>
        <v>0</v>
      </c>
      <c r="P40" s="298"/>
      <c r="Q40" s="299"/>
      <c r="R40" s="300"/>
      <c r="S40" s="301"/>
      <c r="T40" s="94">
        <v>6</v>
      </c>
      <c r="U40" s="94">
        <v>12</v>
      </c>
      <c r="V40" s="95">
        <f t="shared" si="2"/>
        <v>6</v>
      </c>
      <c r="W40" s="41">
        <v>0.15</v>
      </c>
      <c r="X40" s="54">
        <f t="shared" si="3"/>
        <v>0</v>
      </c>
      <c r="Y40" s="54">
        <f t="shared" si="4"/>
        <v>0</v>
      </c>
      <c r="Z40" s="48">
        <f t="shared" si="5"/>
        <v>0</v>
      </c>
      <c r="AA40" s="42">
        <f t="shared" si="6"/>
        <v>0</v>
      </c>
      <c r="AB40" s="40">
        <f t="shared" si="7"/>
        <v>0</v>
      </c>
      <c r="AC40" s="321">
        <f>'RAW IES Results'!S22</f>
        <v>0</v>
      </c>
      <c r="AD40" s="319"/>
      <c r="AE40" s="319"/>
      <c r="AF40" s="319"/>
      <c r="AG40" s="322"/>
      <c r="AH40" s="319"/>
      <c r="AI40" s="319"/>
      <c r="AJ40" s="319"/>
      <c r="AK40" s="319"/>
      <c r="AL40" s="320"/>
      <c r="AM40" s="55">
        <f>'RAW IES Results'!AO22</f>
        <v>0</v>
      </c>
      <c r="AN40" s="56">
        <f>'RAW IES Results'!AQ22</f>
        <v>0</v>
      </c>
      <c r="AO40" s="57">
        <f>'RAW IES Results'!AS22</f>
        <v>0</v>
      </c>
      <c r="AP40" s="66"/>
      <c r="AQ40" s="67"/>
      <c r="AR40" s="67"/>
      <c r="AS40" s="68"/>
      <c r="AT40" s="69"/>
      <c r="AU40" s="70"/>
      <c r="AV40" s="71"/>
    </row>
    <row r="41" spans="1:48" s="4" customFormat="1" ht="12.75" customHeight="1" x14ac:dyDescent="0.2">
      <c r="A41" s="64" t="str">
        <f t="shared" si="0"/>
        <v>G.</v>
      </c>
      <c r="B41" s="302" t="str">
        <f>'RAW IES Results'!C23</f>
        <v>G.03 Lobby</v>
      </c>
      <c r="C41" s="303"/>
      <c r="D41" s="303"/>
      <c r="E41" s="303"/>
      <c r="F41" s="303"/>
      <c r="G41" s="303"/>
      <c r="H41" s="304"/>
      <c r="I41" s="50">
        <f>'RAW IES Results'!BK23</f>
        <v>0</v>
      </c>
      <c r="J41" s="47">
        <f>'RAW IES Results'!G23</f>
        <v>23.535</v>
      </c>
      <c r="K41" s="293">
        <f>'RAW IES Results'!Y23*1000</f>
        <v>0</v>
      </c>
      <c r="L41" s="294"/>
      <c r="M41" s="295">
        <f>'RAW IES Results'!AI23*1000</f>
        <v>0</v>
      </c>
      <c r="N41" s="296"/>
      <c r="O41" s="297">
        <f t="shared" si="1"/>
        <v>0</v>
      </c>
      <c r="P41" s="298"/>
      <c r="Q41" s="299"/>
      <c r="R41" s="300"/>
      <c r="S41" s="301"/>
      <c r="T41" s="94">
        <v>6</v>
      </c>
      <c r="U41" s="94">
        <v>12</v>
      </c>
      <c r="V41" s="95">
        <f t="shared" si="2"/>
        <v>6</v>
      </c>
      <c r="W41" s="41">
        <v>0.15</v>
      </c>
      <c r="X41" s="54">
        <f t="shared" si="3"/>
        <v>0</v>
      </c>
      <c r="Y41" s="54">
        <f t="shared" si="4"/>
        <v>0</v>
      </c>
      <c r="Z41" s="48">
        <f t="shared" si="5"/>
        <v>0</v>
      </c>
      <c r="AA41" s="42">
        <f t="shared" si="6"/>
        <v>0</v>
      </c>
      <c r="AB41" s="40">
        <f t="shared" si="7"/>
        <v>0</v>
      </c>
      <c r="AC41" s="321">
        <f>'RAW IES Results'!S23</f>
        <v>0</v>
      </c>
      <c r="AD41" s="319"/>
      <c r="AE41" s="319"/>
      <c r="AF41" s="319"/>
      <c r="AG41" s="322"/>
      <c r="AH41" s="319"/>
      <c r="AI41" s="319"/>
      <c r="AJ41" s="319"/>
      <c r="AK41" s="319"/>
      <c r="AL41" s="320"/>
      <c r="AM41" s="55">
        <f>'RAW IES Results'!AO23</f>
        <v>0</v>
      </c>
      <c r="AN41" s="56">
        <f>'RAW IES Results'!AQ23</f>
        <v>0</v>
      </c>
      <c r="AO41" s="57">
        <f>'RAW IES Results'!AS23</f>
        <v>0</v>
      </c>
      <c r="AP41" s="66"/>
      <c r="AQ41" s="67"/>
      <c r="AR41" s="67"/>
      <c r="AS41" s="68"/>
      <c r="AT41" s="69"/>
      <c r="AU41" s="70"/>
      <c r="AV41" s="71"/>
    </row>
    <row r="42" spans="1:48" s="4" customFormat="1" ht="12.75" customHeight="1" x14ac:dyDescent="0.2">
      <c r="A42" s="64" t="str">
        <f t="shared" si="0"/>
        <v>G.</v>
      </c>
      <c r="B42" s="302" t="str">
        <f>'RAW IES Results'!C24</f>
        <v>G.29 Classroom/ Waiting Area</v>
      </c>
      <c r="C42" s="303"/>
      <c r="D42" s="303"/>
      <c r="E42" s="303"/>
      <c r="F42" s="303"/>
      <c r="G42" s="303"/>
      <c r="H42" s="304"/>
      <c r="I42" s="50">
        <f>'RAW IES Results'!BK24</f>
        <v>0</v>
      </c>
      <c r="J42" s="47">
        <f>'RAW IES Results'!G24</f>
        <v>45.194000000000003</v>
      </c>
      <c r="K42" s="293">
        <f>'RAW IES Results'!Y24*1000</f>
        <v>0</v>
      </c>
      <c r="L42" s="294"/>
      <c r="M42" s="295">
        <f>'RAW IES Results'!AI24*1000</f>
        <v>0</v>
      </c>
      <c r="N42" s="296"/>
      <c r="O42" s="297">
        <f t="shared" si="1"/>
        <v>0</v>
      </c>
      <c r="P42" s="298"/>
      <c r="Q42" s="299"/>
      <c r="R42" s="300"/>
      <c r="S42" s="301"/>
      <c r="T42" s="94">
        <v>6</v>
      </c>
      <c r="U42" s="94">
        <v>12</v>
      </c>
      <c r="V42" s="95">
        <f t="shared" si="2"/>
        <v>6</v>
      </c>
      <c r="W42" s="41">
        <v>0.15</v>
      </c>
      <c r="X42" s="54">
        <f t="shared" si="3"/>
        <v>0</v>
      </c>
      <c r="Y42" s="54">
        <f t="shared" si="4"/>
        <v>0</v>
      </c>
      <c r="Z42" s="48">
        <f t="shared" si="5"/>
        <v>0</v>
      </c>
      <c r="AA42" s="42">
        <f t="shared" si="6"/>
        <v>0</v>
      </c>
      <c r="AB42" s="40">
        <f t="shared" si="7"/>
        <v>0</v>
      </c>
      <c r="AC42" s="321">
        <f>'RAW IES Results'!S24</f>
        <v>0</v>
      </c>
      <c r="AD42" s="319"/>
      <c r="AE42" s="319"/>
      <c r="AF42" s="319"/>
      <c r="AG42" s="322"/>
      <c r="AH42" s="319"/>
      <c r="AI42" s="319"/>
      <c r="AJ42" s="319"/>
      <c r="AK42" s="319"/>
      <c r="AL42" s="320"/>
      <c r="AM42" s="55">
        <f>'RAW IES Results'!AO24</f>
        <v>0</v>
      </c>
      <c r="AN42" s="56">
        <f>'RAW IES Results'!AQ24</f>
        <v>0</v>
      </c>
      <c r="AO42" s="57">
        <f>'RAW IES Results'!AS24</f>
        <v>0</v>
      </c>
      <c r="AP42" s="66"/>
      <c r="AQ42" s="67"/>
      <c r="AR42" s="67"/>
      <c r="AS42" s="68"/>
      <c r="AT42" s="69"/>
      <c r="AU42" s="70"/>
      <c r="AV42" s="71"/>
    </row>
    <row r="43" spans="1:48" s="4" customFormat="1" ht="12.75" customHeight="1" x14ac:dyDescent="0.2">
      <c r="A43" s="64" t="str">
        <f t="shared" si="0"/>
        <v>G.</v>
      </c>
      <c r="B43" s="302" t="str">
        <f>'RAW IES Results'!C25</f>
        <v>G.07 WC's</v>
      </c>
      <c r="C43" s="303"/>
      <c r="D43" s="303"/>
      <c r="E43" s="303"/>
      <c r="F43" s="303"/>
      <c r="G43" s="303"/>
      <c r="H43" s="304"/>
      <c r="I43" s="50">
        <f>'RAW IES Results'!BK25</f>
        <v>0</v>
      </c>
      <c r="J43" s="47">
        <f>'RAW IES Results'!G25</f>
        <v>22.326000000000001</v>
      </c>
      <c r="K43" s="293">
        <f>'RAW IES Results'!Y25*1000</f>
        <v>0</v>
      </c>
      <c r="L43" s="294"/>
      <c r="M43" s="295">
        <f>'RAW IES Results'!AI25*1000</f>
        <v>0</v>
      </c>
      <c r="N43" s="296"/>
      <c r="O43" s="297">
        <f t="shared" si="1"/>
        <v>0</v>
      </c>
      <c r="P43" s="298"/>
      <c r="Q43" s="299"/>
      <c r="R43" s="300"/>
      <c r="S43" s="301"/>
      <c r="T43" s="94">
        <v>6</v>
      </c>
      <c r="U43" s="94">
        <v>12</v>
      </c>
      <c r="V43" s="95">
        <f t="shared" si="2"/>
        <v>6</v>
      </c>
      <c r="W43" s="41">
        <v>0.15</v>
      </c>
      <c r="X43" s="54">
        <f t="shared" si="3"/>
        <v>0</v>
      </c>
      <c r="Y43" s="54">
        <f t="shared" si="4"/>
        <v>0</v>
      </c>
      <c r="Z43" s="48">
        <f t="shared" si="5"/>
        <v>0</v>
      </c>
      <c r="AA43" s="42">
        <f t="shared" si="6"/>
        <v>0</v>
      </c>
      <c r="AB43" s="40">
        <f t="shared" si="7"/>
        <v>0</v>
      </c>
      <c r="AC43" s="321">
        <f>'RAW IES Results'!S25</f>
        <v>0</v>
      </c>
      <c r="AD43" s="319"/>
      <c r="AE43" s="319"/>
      <c r="AF43" s="319"/>
      <c r="AG43" s="322"/>
      <c r="AH43" s="319"/>
      <c r="AI43" s="319"/>
      <c r="AJ43" s="319"/>
      <c r="AK43" s="319"/>
      <c r="AL43" s="320"/>
      <c r="AM43" s="55">
        <f>'RAW IES Results'!AO25</f>
        <v>0</v>
      </c>
      <c r="AN43" s="56">
        <f>'RAW IES Results'!AQ25</f>
        <v>0</v>
      </c>
      <c r="AO43" s="57">
        <f>'RAW IES Results'!AS25</f>
        <v>0</v>
      </c>
      <c r="AP43" s="66"/>
      <c r="AQ43" s="67"/>
      <c r="AR43" s="67"/>
      <c r="AS43" s="68"/>
      <c r="AT43" s="69"/>
      <c r="AU43" s="70"/>
      <c r="AV43" s="71"/>
    </row>
    <row r="44" spans="1:48" s="4" customFormat="1" ht="12.75" customHeight="1" x14ac:dyDescent="0.2">
      <c r="A44" s="64" t="str">
        <f t="shared" si="0"/>
        <v>G.</v>
      </c>
      <c r="B44" s="302" t="str">
        <f>'RAW IES Results'!C26</f>
        <v>G.10 WC's</v>
      </c>
      <c r="C44" s="303"/>
      <c r="D44" s="303"/>
      <c r="E44" s="303"/>
      <c r="F44" s="303"/>
      <c r="G44" s="303"/>
      <c r="H44" s="304"/>
      <c r="I44" s="50">
        <f>'RAW IES Results'!BK26</f>
        <v>0</v>
      </c>
      <c r="J44" s="47">
        <f>'RAW IES Results'!G26</f>
        <v>29.596</v>
      </c>
      <c r="K44" s="293">
        <f>'RAW IES Results'!Y26*1000</f>
        <v>0</v>
      </c>
      <c r="L44" s="294"/>
      <c r="M44" s="295">
        <f>'RAW IES Results'!AI26*1000</f>
        <v>0</v>
      </c>
      <c r="N44" s="296"/>
      <c r="O44" s="297">
        <f t="shared" si="1"/>
        <v>0</v>
      </c>
      <c r="P44" s="298"/>
      <c r="Q44" s="299"/>
      <c r="R44" s="300"/>
      <c r="S44" s="301"/>
      <c r="T44" s="94">
        <v>6</v>
      </c>
      <c r="U44" s="94">
        <v>12</v>
      </c>
      <c r="V44" s="95">
        <f t="shared" si="2"/>
        <v>6</v>
      </c>
      <c r="W44" s="41">
        <v>0.15</v>
      </c>
      <c r="X44" s="54">
        <f t="shared" si="3"/>
        <v>0</v>
      </c>
      <c r="Y44" s="54">
        <f t="shared" si="4"/>
        <v>0</v>
      </c>
      <c r="Z44" s="48">
        <f t="shared" si="5"/>
        <v>0</v>
      </c>
      <c r="AA44" s="42">
        <f t="shared" si="6"/>
        <v>0</v>
      </c>
      <c r="AB44" s="40">
        <f t="shared" si="7"/>
        <v>0</v>
      </c>
      <c r="AC44" s="321">
        <f>'RAW IES Results'!S26</f>
        <v>0</v>
      </c>
      <c r="AD44" s="319"/>
      <c r="AE44" s="319"/>
      <c r="AF44" s="319"/>
      <c r="AG44" s="322"/>
      <c r="AH44" s="319"/>
      <c r="AI44" s="319"/>
      <c r="AJ44" s="319"/>
      <c r="AK44" s="319"/>
      <c r="AL44" s="320"/>
      <c r="AM44" s="55">
        <f>'RAW IES Results'!AO26</f>
        <v>0</v>
      </c>
      <c r="AN44" s="56">
        <f>'RAW IES Results'!AQ26</f>
        <v>0</v>
      </c>
      <c r="AO44" s="57">
        <f>'RAW IES Results'!AS26</f>
        <v>0</v>
      </c>
      <c r="AP44" s="66"/>
      <c r="AQ44" s="67"/>
      <c r="AR44" s="67"/>
      <c r="AS44" s="68"/>
      <c r="AT44" s="69"/>
      <c r="AU44" s="70"/>
      <c r="AV44" s="71"/>
    </row>
    <row r="45" spans="1:48" s="4" customFormat="1" ht="12.75" customHeight="1" x14ac:dyDescent="0.2">
      <c r="A45" s="64" t="str">
        <f t="shared" si="0"/>
        <v>G.</v>
      </c>
      <c r="B45" s="302" t="str">
        <f>'RAW IES Results'!C27</f>
        <v>G.08 WC's</v>
      </c>
      <c r="C45" s="303"/>
      <c r="D45" s="303"/>
      <c r="E45" s="303"/>
      <c r="F45" s="303"/>
      <c r="G45" s="303"/>
      <c r="H45" s="304"/>
      <c r="I45" s="50">
        <f>'RAW IES Results'!BK27</f>
        <v>0</v>
      </c>
      <c r="J45" s="47">
        <f>'RAW IES Results'!G27</f>
        <v>16.925999999999998</v>
      </c>
      <c r="K45" s="293">
        <f>'RAW IES Results'!Y27*1000</f>
        <v>0</v>
      </c>
      <c r="L45" s="294"/>
      <c r="M45" s="295">
        <f>'RAW IES Results'!AI27*1000</f>
        <v>0</v>
      </c>
      <c r="N45" s="296"/>
      <c r="O45" s="297">
        <f t="shared" si="1"/>
        <v>0</v>
      </c>
      <c r="P45" s="298"/>
      <c r="Q45" s="299"/>
      <c r="R45" s="300"/>
      <c r="S45" s="301"/>
      <c r="T45" s="94">
        <v>6</v>
      </c>
      <c r="U45" s="94">
        <v>12</v>
      </c>
      <c r="V45" s="95">
        <f t="shared" si="2"/>
        <v>6</v>
      </c>
      <c r="W45" s="41">
        <v>0.15</v>
      </c>
      <c r="X45" s="54">
        <f t="shared" si="3"/>
        <v>0</v>
      </c>
      <c r="Y45" s="54">
        <f t="shared" si="4"/>
        <v>0</v>
      </c>
      <c r="Z45" s="48">
        <f t="shared" si="5"/>
        <v>0</v>
      </c>
      <c r="AA45" s="42">
        <f t="shared" si="6"/>
        <v>0</v>
      </c>
      <c r="AB45" s="40">
        <f t="shared" si="7"/>
        <v>0</v>
      </c>
      <c r="AC45" s="321">
        <f>'RAW IES Results'!S27</f>
        <v>0</v>
      </c>
      <c r="AD45" s="319"/>
      <c r="AE45" s="319"/>
      <c r="AF45" s="319"/>
      <c r="AG45" s="322"/>
      <c r="AH45" s="319"/>
      <c r="AI45" s="319"/>
      <c r="AJ45" s="319"/>
      <c r="AK45" s="319"/>
      <c r="AL45" s="320"/>
      <c r="AM45" s="55">
        <f>'RAW IES Results'!AO27</f>
        <v>0</v>
      </c>
      <c r="AN45" s="56">
        <f>'RAW IES Results'!AQ27</f>
        <v>0</v>
      </c>
      <c r="AO45" s="57">
        <f>'RAW IES Results'!AS27</f>
        <v>0</v>
      </c>
      <c r="AP45" s="66"/>
      <c r="AQ45" s="67"/>
      <c r="AR45" s="67"/>
      <c r="AS45" s="68"/>
      <c r="AT45" s="69"/>
      <c r="AU45" s="70"/>
      <c r="AV45" s="71"/>
    </row>
    <row r="46" spans="1:48" s="4" customFormat="1" ht="12.75" customHeight="1" x14ac:dyDescent="0.2">
      <c r="A46" s="64" t="str">
        <f t="shared" si="0"/>
        <v>G.</v>
      </c>
      <c r="B46" s="302" t="str">
        <f>'RAW IES Results'!C28</f>
        <v>G.09 WC's</v>
      </c>
      <c r="C46" s="303"/>
      <c r="D46" s="303"/>
      <c r="E46" s="303"/>
      <c r="F46" s="303"/>
      <c r="G46" s="303"/>
      <c r="H46" s="304"/>
      <c r="I46" s="50">
        <f>'RAW IES Results'!BK28</f>
        <v>0</v>
      </c>
      <c r="J46" s="47">
        <f>'RAW IES Results'!G28</f>
        <v>54.030999999999999</v>
      </c>
      <c r="K46" s="293">
        <f>'RAW IES Results'!Y28*1000</f>
        <v>0</v>
      </c>
      <c r="L46" s="294"/>
      <c r="M46" s="295">
        <f>'RAW IES Results'!AI28*1000</f>
        <v>0</v>
      </c>
      <c r="N46" s="296"/>
      <c r="O46" s="297">
        <f t="shared" si="1"/>
        <v>0</v>
      </c>
      <c r="P46" s="298"/>
      <c r="Q46" s="299"/>
      <c r="R46" s="300"/>
      <c r="S46" s="301"/>
      <c r="T46" s="94">
        <v>6</v>
      </c>
      <c r="U46" s="94">
        <v>12</v>
      </c>
      <c r="V46" s="95">
        <f t="shared" si="2"/>
        <v>6</v>
      </c>
      <c r="W46" s="41">
        <v>0.15</v>
      </c>
      <c r="X46" s="54">
        <f t="shared" si="3"/>
        <v>0</v>
      </c>
      <c r="Y46" s="54">
        <f t="shared" si="4"/>
        <v>0</v>
      </c>
      <c r="Z46" s="48">
        <f t="shared" si="5"/>
        <v>0</v>
      </c>
      <c r="AA46" s="42">
        <f t="shared" si="6"/>
        <v>0</v>
      </c>
      <c r="AB46" s="40">
        <f t="shared" si="7"/>
        <v>0</v>
      </c>
      <c r="AC46" s="321">
        <f>'RAW IES Results'!S28</f>
        <v>0</v>
      </c>
      <c r="AD46" s="319"/>
      <c r="AE46" s="319"/>
      <c r="AF46" s="319"/>
      <c r="AG46" s="322"/>
      <c r="AH46" s="319"/>
      <c r="AI46" s="319"/>
      <c r="AJ46" s="319"/>
      <c r="AK46" s="319"/>
      <c r="AL46" s="320"/>
      <c r="AM46" s="55">
        <f>'RAW IES Results'!AO28</f>
        <v>0</v>
      </c>
      <c r="AN46" s="56">
        <f>'RAW IES Results'!AQ28</f>
        <v>0</v>
      </c>
      <c r="AO46" s="57">
        <f>'RAW IES Results'!AS28</f>
        <v>0</v>
      </c>
      <c r="AP46" s="66"/>
      <c r="AQ46" s="67"/>
      <c r="AR46" s="67"/>
      <c r="AS46" s="68"/>
      <c r="AT46" s="69"/>
      <c r="AU46" s="70"/>
      <c r="AV46" s="71"/>
    </row>
    <row r="47" spans="1:48" s="4" customFormat="1" ht="12.75" customHeight="1" x14ac:dyDescent="0.2">
      <c r="A47" s="64" t="str">
        <f t="shared" si="0"/>
        <v>Vo</v>
      </c>
      <c r="B47" s="302" t="str">
        <f>'RAW IES Results'!C29</f>
        <v>Void</v>
      </c>
      <c r="C47" s="303"/>
      <c r="D47" s="303"/>
      <c r="E47" s="303"/>
      <c r="F47" s="303"/>
      <c r="G47" s="303"/>
      <c r="H47" s="304"/>
      <c r="I47" s="50">
        <f>'RAW IES Results'!BK29</f>
        <v>0</v>
      </c>
      <c r="J47" s="47">
        <f>'RAW IES Results'!G29</f>
        <v>1.383</v>
      </c>
      <c r="K47" s="293">
        <f>'RAW IES Results'!Y29*1000</f>
        <v>0</v>
      </c>
      <c r="L47" s="294"/>
      <c r="M47" s="295">
        <f>'RAW IES Results'!AI29*1000</f>
        <v>0</v>
      </c>
      <c r="N47" s="296"/>
      <c r="O47" s="297">
        <f t="shared" si="1"/>
        <v>0</v>
      </c>
      <c r="P47" s="298"/>
      <c r="Q47" s="299"/>
      <c r="R47" s="300"/>
      <c r="S47" s="301"/>
      <c r="T47" s="94">
        <v>6</v>
      </c>
      <c r="U47" s="94">
        <v>12</v>
      </c>
      <c r="V47" s="95">
        <f t="shared" si="2"/>
        <v>6</v>
      </c>
      <c r="W47" s="41">
        <v>0.15</v>
      </c>
      <c r="X47" s="54">
        <f t="shared" si="3"/>
        <v>0</v>
      </c>
      <c r="Y47" s="54">
        <f t="shared" si="4"/>
        <v>0</v>
      </c>
      <c r="Z47" s="48">
        <f t="shared" si="5"/>
        <v>0</v>
      </c>
      <c r="AA47" s="42">
        <f t="shared" si="6"/>
        <v>0</v>
      </c>
      <c r="AB47" s="40">
        <f t="shared" si="7"/>
        <v>0</v>
      </c>
      <c r="AC47" s="321">
        <f>'RAW IES Results'!S29</f>
        <v>0</v>
      </c>
      <c r="AD47" s="319"/>
      <c r="AE47" s="319"/>
      <c r="AF47" s="319"/>
      <c r="AG47" s="322"/>
      <c r="AH47" s="319"/>
      <c r="AI47" s="319"/>
      <c r="AJ47" s="319"/>
      <c r="AK47" s="319"/>
      <c r="AL47" s="320"/>
      <c r="AM47" s="55">
        <f>'RAW IES Results'!AO29</f>
        <v>0</v>
      </c>
      <c r="AN47" s="56">
        <f>'RAW IES Results'!AQ29</f>
        <v>0</v>
      </c>
      <c r="AO47" s="57">
        <f>'RAW IES Results'!AS29</f>
        <v>0</v>
      </c>
      <c r="AP47" s="66"/>
      <c r="AQ47" s="67"/>
      <c r="AR47" s="67"/>
      <c r="AS47" s="77"/>
      <c r="AT47" s="78"/>
      <c r="AU47" s="77"/>
      <c r="AV47" s="79"/>
    </row>
    <row r="48" spans="1:48" s="4" customFormat="1" ht="12.75" customHeight="1" x14ac:dyDescent="0.2">
      <c r="A48" s="64" t="str">
        <f t="shared" si="0"/>
        <v>Li</v>
      </c>
      <c r="B48" s="302" t="str">
        <f>'RAW IES Results'!C30</f>
        <v>Lift Shaft</v>
      </c>
      <c r="C48" s="303"/>
      <c r="D48" s="303"/>
      <c r="E48" s="303"/>
      <c r="F48" s="303"/>
      <c r="G48" s="303"/>
      <c r="H48" s="304"/>
      <c r="I48" s="50">
        <f>'RAW IES Results'!BK30</f>
        <v>0</v>
      </c>
      <c r="J48" s="47">
        <f>'RAW IES Results'!G30</f>
        <v>5.2640000000000002</v>
      </c>
      <c r="K48" s="293">
        <f>'RAW IES Results'!Y30*1000</f>
        <v>0</v>
      </c>
      <c r="L48" s="294"/>
      <c r="M48" s="295">
        <f>'RAW IES Results'!AI30*1000</f>
        <v>0</v>
      </c>
      <c r="N48" s="296"/>
      <c r="O48" s="297">
        <f t="shared" si="1"/>
        <v>0</v>
      </c>
      <c r="P48" s="298"/>
      <c r="Q48" s="299"/>
      <c r="R48" s="300"/>
      <c r="S48" s="301"/>
      <c r="T48" s="94">
        <v>6</v>
      </c>
      <c r="U48" s="94">
        <v>12</v>
      </c>
      <c r="V48" s="95">
        <f t="shared" si="2"/>
        <v>6</v>
      </c>
      <c r="W48" s="41">
        <v>0.15</v>
      </c>
      <c r="X48" s="54">
        <f t="shared" si="3"/>
        <v>0</v>
      </c>
      <c r="Y48" s="54">
        <f t="shared" si="4"/>
        <v>0</v>
      </c>
      <c r="Z48" s="48">
        <f t="shared" si="5"/>
        <v>0</v>
      </c>
      <c r="AA48" s="42">
        <f t="shared" si="6"/>
        <v>0</v>
      </c>
      <c r="AB48" s="40">
        <f t="shared" si="7"/>
        <v>0</v>
      </c>
      <c r="AC48" s="321">
        <f>'RAW IES Results'!S30</f>
        <v>0</v>
      </c>
      <c r="AD48" s="319"/>
      <c r="AE48" s="319"/>
      <c r="AF48" s="319"/>
      <c r="AG48" s="322"/>
      <c r="AH48" s="319"/>
      <c r="AI48" s="319"/>
      <c r="AJ48" s="319"/>
      <c r="AK48" s="319"/>
      <c r="AL48" s="320"/>
      <c r="AM48" s="55">
        <f>'RAW IES Results'!AO30</f>
        <v>0</v>
      </c>
      <c r="AN48" s="56">
        <f>'RAW IES Results'!AQ30</f>
        <v>0</v>
      </c>
      <c r="AO48" s="57">
        <f>'RAW IES Results'!AS30</f>
        <v>0</v>
      </c>
      <c r="AP48" s="67"/>
      <c r="AQ48" s="67"/>
      <c r="AR48" s="67"/>
      <c r="AS48" s="77"/>
      <c r="AT48" s="78"/>
      <c r="AU48" s="77"/>
      <c r="AV48" s="79"/>
    </row>
    <row r="49" spans="1:48" s="4" customFormat="1" ht="12.75" customHeight="1" x14ac:dyDescent="0.2">
      <c r="A49" s="64" t="str">
        <f t="shared" si="0"/>
        <v>F.</v>
      </c>
      <c r="B49" s="302" t="str">
        <f>'RAW IES Results'!C31</f>
        <v>F.21 Stair</v>
      </c>
      <c r="C49" s="303"/>
      <c r="D49" s="303"/>
      <c r="E49" s="303"/>
      <c r="F49" s="303"/>
      <c r="G49" s="303"/>
      <c r="H49" s="304"/>
      <c r="I49" s="50">
        <f>'RAW IES Results'!BK31</f>
        <v>0</v>
      </c>
      <c r="J49" s="47">
        <f>'RAW IES Results'!G31</f>
        <v>18.074999999999999</v>
      </c>
      <c r="K49" s="293">
        <f>'RAW IES Results'!Y31*1000</f>
        <v>0</v>
      </c>
      <c r="L49" s="294"/>
      <c r="M49" s="295">
        <f>'RAW IES Results'!AI31*1000</f>
        <v>0</v>
      </c>
      <c r="N49" s="296"/>
      <c r="O49" s="297">
        <f t="shared" si="1"/>
        <v>0</v>
      </c>
      <c r="P49" s="298"/>
      <c r="Q49" s="299"/>
      <c r="R49" s="300"/>
      <c r="S49" s="301"/>
      <c r="T49" s="94">
        <v>6</v>
      </c>
      <c r="U49" s="94">
        <v>12</v>
      </c>
      <c r="V49" s="95">
        <f t="shared" si="2"/>
        <v>6</v>
      </c>
      <c r="W49" s="41">
        <v>0.15</v>
      </c>
      <c r="X49" s="54">
        <f t="shared" si="3"/>
        <v>0</v>
      </c>
      <c r="Y49" s="54">
        <f t="shared" si="4"/>
        <v>0</v>
      </c>
      <c r="Z49" s="48">
        <f t="shared" si="5"/>
        <v>0</v>
      </c>
      <c r="AA49" s="42">
        <f t="shared" si="6"/>
        <v>0</v>
      </c>
      <c r="AB49" s="40">
        <f t="shared" si="7"/>
        <v>0</v>
      </c>
      <c r="AC49" s="321">
        <f>'RAW IES Results'!S31</f>
        <v>0</v>
      </c>
      <c r="AD49" s="319"/>
      <c r="AE49" s="319"/>
      <c r="AF49" s="319"/>
      <c r="AG49" s="322"/>
      <c r="AH49" s="319"/>
      <c r="AI49" s="319"/>
      <c r="AJ49" s="319"/>
      <c r="AK49" s="319"/>
      <c r="AL49" s="320"/>
      <c r="AM49" s="55">
        <f>'RAW IES Results'!AO31</f>
        <v>0</v>
      </c>
      <c r="AN49" s="56">
        <f>'RAW IES Results'!AQ31</f>
        <v>0</v>
      </c>
      <c r="AO49" s="57">
        <f>'RAW IES Results'!AS31</f>
        <v>0</v>
      </c>
      <c r="AP49" s="67"/>
      <c r="AQ49" s="67"/>
      <c r="AR49" s="67"/>
      <c r="AS49" s="77"/>
      <c r="AT49" s="78"/>
      <c r="AU49" s="77"/>
      <c r="AV49" s="79"/>
    </row>
    <row r="50" spans="1:48" s="4" customFormat="1" ht="12.75" customHeight="1" x14ac:dyDescent="0.2">
      <c r="A50" s="64" t="str">
        <f t="shared" si="0"/>
        <v>F.</v>
      </c>
      <c r="B50" s="302" t="str">
        <f>'RAW IES Results'!C32</f>
        <v>F.10 Classroom</v>
      </c>
      <c r="C50" s="303"/>
      <c r="D50" s="303"/>
      <c r="E50" s="303"/>
      <c r="F50" s="303"/>
      <c r="G50" s="303"/>
      <c r="H50" s="304"/>
      <c r="I50" s="50">
        <f>'RAW IES Results'!BK32</f>
        <v>0</v>
      </c>
      <c r="J50" s="47">
        <f>'RAW IES Results'!G32</f>
        <v>67.597999999999999</v>
      </c>
      <c r="K50" s="293">
        <f>'RAW IES Results'!Y32*1000</f>
        <v>0</v>
      </c>
      <c r="L50" s="294"/>
      <c r="M50" s="295">
        <f>'RAW IES Results'!AI32*1000</f>
        <v>0</v>
      </c>
      <c r="N50" s="296"/>
      <c r="O50" s="297">
        <f t="shared" si="1"/>
        <v>0</v>
      </c>
      <c r="P50" s="298"/>
      <c r="Q50" s="299"/>
      <c r="R50" s="300"/>
      <c r="S50" s="301"/>
      <c r="T50" s="94">
        <v>6</v>
      </c>
      <c r="U50" s="94">
        <v>12</v>
      </c>
      <c r="V50" s="95">
        <f t="shared" si="2"/>
        <v>6</v>
      </c>
      <c r="W50" s="41">
        <v>0.15</v>
      </c>
      <c r="X50" s="54">
        <f t="shared" si="3"/>
        <v>0</v>
      </c>
      <c r="Y50" s="54">
        <f t="shared" si="4"/>
        <v>0</v>
      </c>
      <c r="Z50" s="48">
        <f t="shared" si="5"/>
        <v>0</v>
      </c>
      <c r="AA50" s="42">
        <f t="shared" si="6"/>
        <v>0</v>
      </c>
      <c r="AB50" s="40">
        <f t="shared" si="7"/>
        <v>0</v>
      </c>
      <c r="AC50" s="321">
        <f>'RAW IES Results'!S32</f>
        <v>0</v>
      </c>
      <c r="AD50" s="319"/>
      <c r="AE50" s="319"/>
      <c r="AF50" s="319"/>
      <c r="AG50" s="322"/>
      <c r="AH50" s="319"/>
      <c r="AI50" s="319"/>
      <c r="AJ50" s="319"/>
      <c r="AK50" s="319"/>
      <c r="AL50" s="320"/>
      <c r="AM50" s="55">
        <f>'RAW IES Results'!AO32</f>
        <v>0</v>
      </c>
      <c r="AN50" s="56">
        <f>'RAW IES Results'!AQ32</f>
        <v>0</v>
      </c>
      <c r="AO50" s="57">
        <f>'RAW IES Results'!AS32</f>
        <v>0</v>
      </c>
      <c r="AP50" s="67"/>
      <c r="AQ50" s="67"/>
      <c r="AR50" s="67"/>
      <c r="AS50" s="77"/>
      <c r="AT50" s="78"/>
      <c r="AU50" s="77"/>
      <c r="AV50" s="79"/>
    </row>
    <row r="51" spans="1:48" s="4" customFormat="1" ht="12.75" customHeight="1" x14ac:dyDescent="0.2">
      <c r="A51" s="64" t="str">
        <f t="shared" si="0"/>
        <v>F.</v>
      </c>
      <c r="B51" s="302" t="str">
        <f>'RAW IES Results'!C33</f>
        <v>F.05 Store</v>
      </c>
      <c r="C51" s="303"/>
      <c r="D51" s="303"/>
      <c r="E51" s="303"/>
      <c r="F51" s="303"/>
      <c r="G51" s="303"/>
      <c r="H51" s="304"/>
      <c r="I51" s="50">
        <f>'RAW IES Results'!BK33</f>
        <v>0</v>
      </c>
      <c r="J51" s="47">
        <f>'RAW IES Results'!G33</f>
        <v>11.911</v>
      </c>
      <c r="K51" s="293">
        <f>'RAW IES Results'!Y33*1000</f>
        <v>0</v>
      </c>
      <c r="L51" s="294"/>
      <c r="M51" s="295">
        <f>'RAW IES Results'!AI33*1000</f>
        <v>0</v>
      </c>
      <c r="N51" s="296"/>
      <c r="O51" s="297">
        <f t="shared" si="1"/>
        <v>0</v>
      </c>
      <c r="P51" s="298"/>
      <c r="Q51" s="299"/>
      <c r="R51" s="300"/>
      <c r="S51" s="301"/>
      <c r="T51" s="94">
        <v>6</v>
      </c>
      <c r="U51" s="94">
        <v>12</v>
      </c>
      <c r="V51" s="95">
        <f t="shared" si="2"/>
        <v>6</v>
      </c>
      <c r="W51" s="41">
        <v>0.15</v>
      </c>
      <c r="X51" s="54">
        <f t="shared" si="3"/>
        <v>0</v>
      </c>
      <c r="Y51" s="54">
        <f t="shared" si="4"/>
        <v>0</v>
      </c>
      <c r="Z51" s="48">
        <f t="shared" si="5"/>
        <v>0</v>
      </c>
      <c r="AA51" s="42">
        <f t="shared" si="6"/>
        <v>0</v>
      </c>
      <c r="AB51" s="40">
        <f t="shared" si="7"/>
        <v>0</v>
      </c>
      <c r="AC51" s="321">
        <f>'RAW IES Results'!S33</f>
        <v>0</v>
      </c>
      <c r="AD51" s="319"/>
      <c r="AE51" s="319"/>
      <c r="AF51" s="319"/>
      <c r="AG51" s="322"/>
      <c r="AH51" s="319"/>
      <c r="AI51" s="319"/>
      <c r="AJ51" s="319"/>
      <c r="AK51" s="319"/>
      <c r="AL51" s="320"/>
      <c r="AM51" s="55">
        <f>'RAW IES Results'!AO33</f>
        <v>0</v>
      </c>
      <c r="AN51" s="56">
        <f>'RAW IES Results'!AQ33</f>
        <v>0</v>
      </c>
      <c r="AO51" s="57">
        <f>'RAW IES Results'!AS33</f>
        <v>0</v>
      </c>
      <c r="AP51" s="67"/>
      <c r="AQ51" s="67"/>
      <c r="AR51" s="67"/>
      <c r="AS51" s="77"/>
      <c r="AT51" s="78"/>
      <c r="AU51" s="77"/>
      <c r="AV51" s="79"/>
    </row>
    <row r="52" spans="1:48" s="4" customFormat="1" ht="12.75" customHeight="1" x14ac:dyDescent="0.2">
      <c r="A52" s="64" t="str">
        <f t="shared" si="0"/>
        <v>F.</v>
      </c>
      <c r="B52" s="302" t="str">
        <f>'RAW IES Results'!C34</f>
        <v>F.06 Store</v>
      </c>
      <c r="C52" s="303"/>
      <c r="D52" s="303"/>
      <c r="E52" s="303"/>
      <c r="F52" s="303"/>
      <c r="G52" s="303"/>
      <c r="H52" s="304"/>
      <c r="I52" s="50">
        <f>'RAW IES Results'!BK34</f>
        <v>0</v>
      </c>
      <c r="J52" s="47">
        <f>'RAW IES Results'!G34</f>
        <v>7.2489999999999997</v>
      </c>
      <c r="K52" s="293">
        <f>'RAW IES Results'!Y34*1000</f>
        <v>0</v>
      </c>
      <c r="L52" s="294"/>
      <c r="M52" s="295">
        <f>'RAW IES Results'!AI34*1000</f>
        <v>0</v>
      </c>
      <c r="N52" s="296"/>
      <c r="O52" s="297">
        <f t="shared" si="1"/>
        <v>0</v>
      </c>
      <c r="P52" s="298"/>
      <c r="Q52" s="299"/>
      <c r="R52" s="300"/>
      <c r="S52" s="301"/>
      <c r="T52" s="94">
        <v>6</v>
      </c>
      <c r="U52" s="94">
        <v>12</v>
      </c>
      <c r="V52" s="95">
        <f t="shared" si="2"/>
        <v>6</v>
      </c>
      <c r="W52" s="41">
        <v>0.15</v>
      </c>
      <c r="X52" s="54">
        <f t="shared" si="3"/>
        <v>0</v>
      </c>
      <c r="Y52" s="54">
        <f t="shared" si="4"/>
        <v>0</v>
      </c>
      <c r="Z52" s="48">
        <f t="shared" si="5"/>
        <v>0</v>
      </c>
      <c r="AA52" s="42">
        <f t="shared" si="6"/>
        <v>0</v>
      </c>
      <c r="AB52" s="40">
        <f t="shared" si="7"/>
        <v>0</v>
      </c>
      <c r="AC52" s="321">
        <f>'RAW IES Results'!S34</f>
        <v>0</v>
      </c>
      <c r="AD52" s="319"/>
      <c r="AE52" s="319"/>
      <c r="AF52" s="319"/>
      <c r="AG52" s="322"/>
      <c r="AH52" s="319"/>
      <c r="AI52" s="319"/>
      <c r="AJ52" s="319"/>
      <c r="AK52" s="319"/>
      <c r="AL52" s="320"/>
      <c r="AM52" s="55">
        <f>'RAW IES Results'!AO34</f>
        <v>0</v>
      </c>
      <c r="AN52" s="56">
        <f>'RAW IES Results'!AQ34</f>
        <v>0</v>
      </c>
      <c r="AO52" s="57">
        <f>'RAW IES Results'!AS34</f>
        <v>0</v>
      </c>
      <c r="AP52" s="67"/>
      <c r="AQ52" s="67"/>
      <c r="AR52" s="67"/>
      <c r="AS52" s="77"/>
      <c r="AT52" s="78"/>
      <c r="AU52" s="77"/>
      <c r="AV52" s="79"/>
    </row>
    <row r="53" spans="1:48" s="4" customFormat="1" ht="12.75" customHeight="1" x14ac:dyDescent="0.2">
      <c r="A53" s="64" t="str">
        <f t="shared" si="0"/>
        <v>F.</v>
      </c>
      <c r="B53" s="302" t="str">
        <f>'RAW IES Results'!C35</f>
        <v>F.13 Accessible W.C.</v>
      </c>
      <c r="C53" s="303"/>
      <c r="D53" s="303"/>
      <c r="E53" s="303"/>
      <c r="F53" s="303"/>
      <c r="G53" s="303"/>
      <c r="H53" s="304"/>
      <c r="I53" s="50">
        <f>'RAW IES Results'!BK35</f>
        <v>0</v>
      </c>
      <c r="J53" s="47">
        <f>'RAW IES Results'!G35</f>
        <v>4.532</v>
      </c>
      <c r="K53" s="293">
        <f>'RAW IES Results'!Y35*1000</f>
        <v>0</v>
      </c>
      <c r="L53" s="294"/>
      <c r="M53" s="295">
        <f>'RAW IES Results'!AI35*1000</f>
        <v>0</v>
      </c>
      <c r="N53" s="296"/>
      <c r="O53" s="297">
        <f t="shared" si="1"/>
        <v>0</v>
      </c>
      <c r="P53" s="298"/>
      <c r="Q53" s="299"/>
      <c r="R53" s="300"/>
      <c r="S53" s="301"/>
      <c r="T53" s="94">
        <v>6</v>
      </c>
      <c r="U53" s="94">
        <v>12</v>
      </c>
      <c r="V53" s="95">
        <f t="shared" si="2"/>
        <v>6</v>
      </c>
      <c r="W53" s="41">
        <v>0.15</v>
      </c>
      <c r="X53" s="54">
        <f t="shared" si="3"/>
        <v>0</v>
      </c>
      <c r="Y53" s="54">
        <f t="shared" si="4"/>
        <v>0</v>
      </c>
      <c r="Z53" s="48">
        <f t="shared" si="5"/>
        <v>0</v>
      </c>
      <c r="AA53" s="42">
        <f t="shared" si="6"/>
        <v>0</v>
      </c>
      <c r="AB53" s="40">
        <f t="shared" si="7"/>
        <v>0</v>
      </c>
      <c r="AC53" s="321">
        <f>'RAW IES Results'!S35</f>
        <v>0</v>
      </c>
      <c r="AD53" s="319"/>
      <c r="AE53" s="319"/>
      <c r="AF53" s="319"/>
      <c r="AG53" s="322"/>
      <c r="AH53" s="319"/>
      <c r="AI53" s="319"/>
      <c r="AJ53" s="319"/>
      <c r="AK53" s="319"/>
      <c r="AL53" s="320"/>
      <c r="AM53" s="55">
        <f>'RAW IES Results'!AO35</f>
        <v>0</v>
      </c>
      <c r="AN53" s="56">
        <f>'RAW IES Results'!AQ35</f>
        <v>0</v>
      </c>
      <c r="AO53" s="57">
        <f>'RAW IES Results'!AS35</f>
        <v>0</v>
      </c>
      <c r="AP53" s="67"/>
      <c r="AQ53" s="67"/>
      <c r="AR53" s="67"/>
      <c r="AS53" s="77"/>
      <c r="AT53" s="78"/>
      <c r="AU53" s="77"/>
      <c r="AV53" s="79"/>
    </row>
    <row r="54" spans="1:48" s="4" customFormat="1" ht="12.75" customHeight="1" x14ac:dyDescent="0.2">
      <c r="A54" s="64" t="str">
        <f t="shared" si="0"/>
        <v>F.</v>
      </c>
      <c r="B54" s="302" t="str">
        <f>'RAW IES Results'!C36</f>
        <v>F.12 Accessible Changing Room</v>
      </c>
      <c r="C54" s="303"/>
      <c r="D54" s="303"/>
      <c r="E54" s="303"/>
      <c r="F54" s="303"/>
      <c r="G54" s="303"/>
      <c r="H54" s="304"/>
      <c r="I54" s="50">
        <f>'RAW IES Results'!BK36</f>
        <v>0</v>
      </c>
      <c r="J54" s="47">
        <f>'RAW IES Results'!G36</f>
        <v>7.7839999999999998</v>
      </c>
      <c r="K54" s="293">
        <f>'RAW IES Results'!Y36*1000</f>
        <v>0</v>
      </c>
      <c r="L54" s="294"/>
      <c r="M54" s="295">
        <f>'RAW IES Results'!AI36*1000</f>
        <v>0</v>
      </c>
      <c r="N54" s="296"/>
      <c r="O54" s="297">
        <f t="shared" si="1"/>
        <v>0</v>
      </c>
      <c r="P54" s="298"/>
      <c r="Q54" s="299"/>
      <c r="R54" s="300"/>
      <c r="S54" s="301"/>
      <c r="T54" s="94">
        <v>6</v>
      </c>
      <c r="U54" s="94">
        <v>12</v>
      </c>
      <c r="V54" s="95">
        <f t="shared" si="2"/>
        <v>6</v>
      </c>
      <c r="W54" s="41">
        <v>0.15</v>
      </c>
      <c r="X54" s="54">
        <f t="shared" si="3"/>
        <v>0</v>
      </c>
      <c r="Y54" s="54">
        <f t="shared" si="4"/>
        <v>0</v>
      </c>
      <c r="Z54" s="48">
        <f t="shared" si="5"/>
        <v>0</v>
      </c>
      <c r="AA54" s="42">
        <f t="shared" si="6"/>
        <v>0</v>
      </c>
      <c r="AB54" s="40">
        <f t="shared" si="7"/>
        <v>0</v>
      </c>
      <c r="AC54" s="321">
        <f>'RAW IES Results'!S36</f>
        <v>0</v>
      </c>
      <c r="AD54" s="319"/>
      <c r="AE54" s="319"/>
      <c r="AF54" s="319"/>
      <c r="AG54" s="322"/>
      <c r="AH54" s="319"/>
      <c r="AI54" s="319"/>
      <c r="AJ54" s="319"/>
      <c r="AK54" s="319"/>
      <c r="AL54" s="320"/>
      <c r="AM54" s="55">
        <f>'RAW IES Results'!AO36</f>
        <v>0</v>
      </c>
      <c r="AN54" s="56">
        <f>'RAW IES Results'!AQ36</f>
        <v>0</v>
      </c>
      <c r="AO54" s="57">
        <f>'RAW IES Results'!AS36</f>
        <v>0</v>
      </c>
      <c r="AP54" s="67"/>
      <c r="AQ54" s="67"/>
      <c r="AR54" s="67"/>
      <c r="AS54" s="77"/>
      <c r="AT54" s="78"/>
      <c r="AU54" s="77"/>
      <c r="AV54" s="79"/>
    </row>
    <row r="55" spans="1:48" s="4" customFormat="1" ht="12.75" customHeight="1" x14ac:dyDescent="0.2">
      <c r="A55" s="64" t="str">
        <f t="shared" si="0"/>
        <v>F.</v>
      </c>
      <c r="B55" s="302" t="str">
        <f>'RAW IES Results'!C37</f>
        <v>F.11 Store</v>
      </c>
      <c r="C55" s="303"/>
      <c r="D55" s="303"/>
      <c r="E55" s="303"/>
      <c r="F55" s="303"/>
      <c r="G55" s="303"/>
      <c r="H55" s="304"/>
      <c r="I55" s="50">
        <f>'RAW IES Results'!BK37</f>
        <v>0</v>
      </c>
      <c r="J55" s="47">
        <f>'RAW IES Results'!G37</f>
        <v>6.8259999999999996</v>
      </c>
      <c r="K55" s="293">
        <f>'RAW IES Results'!Y37*1000</f>
        <v>0</v>
      </c>
      <c r="L55" s="294"/>
      <c r="M55" s="295">
        <f>'RAW IES Results'!AI37*1000</f>
        <v>0</v>
      </c>
      <c r="N55" s="296"/>
      <c r="O55" s="297">
        <f t="shared" si="1"/>
        <v>0</v>
      </c>
      <c r="P55" s="298"/>
      <c r="Q55" s="299"/>
      <c r="R55" s="300"/>
      <c r="S55" s="301"/>
      <c r="T55" s="94">
        <v>6</v>
      </c>
      <c r="U55" s="94">
        <v>12</v>
      </c>
      <c r="V55" s="95">
        <f t="shared" si="2"/>
        <v>6</v>
      </c>
      <c r="W55" s="41">
        <v>0.15</v>
      </c>
      <c r="X55" s="54">
        <f t="shared" si="3"/>
        <v>0</v>
      </c>
      <c r="Y55" s="54">
        <f t="shared" si="4"/>
        <v>0</v>
      </c>
      <c r="Z55" s="48">
        <f t="shared" si="5"/>
        <v>0</v>
      </c>
      <c r="AA55" s="42">
        <f t="shared" si="6"/>
        <v>0</v>
      </c>
      <c r="AB55" s="40">
        <f t="shared" si="7"/>
        <v>0</v>
      </c>
      <c r="AC55" s="321">
        <f>'RAW IES Results'!S37</f>
        <v>0</v>
      </c>
      <c r="AD55" s="319"/>
      <c r="AE55" s="319"/>
      <c r="AF55" s="319"/>
      <c r="AG55" s="322"/>
      <c r="AH55" s="319"/>
      <c r="AI55" s="319"/>
      <c r="AJ55" s="319"/>
      <c r="AK55" s="319"/>
      <c r="AL55" s="320"/>
      <c r="AM55" s="55">
        <f>'RAW IES Results'!AO37</f>
        <v>0</v>
      </c>
      <c r="AN55" s="56">
        <f>'RAW IES Results'!AQ37</f>
        <v>0</v>
      </c>
      <c r="AO55" s="57">
        <f>'RAW IES Results'!AS37</f>
        <v>0</v>
      </c>
      <c r="AP55" s="67"/>
      <c r="AQ55" s="67"/>
      <c r="AR55" s="67"/>
      <c r="AS55" s="77"/>
      <c r="AT55" s="78"/>
      <c r="AU55" s="77"/>
      <c r="AV55" s="79"/>
    </row>
    <row r="56" spans="1:48" s="4" customFormat="1" ht="12.75" customHeight="1" x14ac:dyDescent="0.2">
      <c r="A56" s="64" t="str">
        <f t="shared" si="0"/>
        <v>F.</v>
      </c>
      <c r="B56" s="302" t="str">
        <f>'RAW IES Results'!C38</f>
        <v>F.16 Female WC's</v>
      </c>
      <c r="C56" s="303"/>
      <c r="D56" s="303"/>
      <c r="E56" s="303"/>
      <c r="F56" s="303"/>
      <c r="G56" s="303"/>
      <c r="H56" s="304"/>
      <c r="I56" s="50">
        <f>'RAW IES Results'!BK38</f>
        <v>0</v>
      </c>
      <c r="J56" s="47">
        <f>'RAW IES Results'!G38</f>
        <v>20.707999999999998</v>
      </c>
      <c r="K56" s="293">
        <f>'RAW IES Results'!Y38*1000</f>
        <v>0</v>
      </c>
      <c r="L56" s="294"/>
      <c r="M56" s="295">
        <f>'RAW IES Results'!AI38*1000</f>
        <v>0</v>
      </c>
      <c r="N56" s="296"/>
      <c r="O56" s="297">
        <f t="shared" si="1"/>
        <v>0</v>
      </c>
      <c r="P56" s="298"/>
      <c r="Q56" s="299"/>
      <c r="R56" s="300"/>
      <c r="S56" s="301"/>
      <c r="T56" s="94">
        <v>6</v>
      </c>
      <c r="U56" s="94">
        <v>12</v>
      </c>
      <c r="V56" s="95">
        <f t="shared" si="2"/>
        <v>6</v>
      </c>
      <c r="W56" s="41">
        <v>0.15</v>
      </c>
      <c r="X56" s="54">
        <f t="shared" si="3"/>
        <v>0</v>
      </c>
      <c r="Y56" s="54">
        <f t="shared" si="4"/>
        <v>0</v>
      </c>
      <c r="Z56" s="48">
        <f t="shared" si="5"/>
        <v>0</v>
      </c>
      <c r="AA56" s="42">
        <f t="shared" si="6"/>
        <v>0</v>
      </c>
      <c r="AB56" s="40">
        <f t="shared" si="7"/>
        <v>0</v>
      </c>
      <c r="AC56" s="321">
        <f>'RAW IES Results'!S38</f>
        <v>0</v>
      </c>
      <c r="AD56" s="319"/>
      <c r="AE56" s="319"/>
      <c r="AF56" s="319"/>
      <c r="AG56" s="322"/>
      <c r="AH56" s="319"/>
      <c r="AI56" s="319"/>
      <c r="AJ56" s="319"/>
      <c r="AK56" s="319"/>
      <c r="AL56" s="320"/>
      <c r="AM56" s="55">
        <f>'RAW IES Results'!AO38</f>
        <v>0</v>
      </c>
      <c r="AN56" s="56">
        <f>'RAW IES Results'!AQ38</f>
        <v>0</v>
      </c>
      <c r="AO56" s="57">
        <f>'RAW IES Results'!AS38</f>
        <v>0</v>
      </c>
      <c r="AP56" s="67"/>
      <c r="AQ56" s="67"/>
      <c r="AR56" s="67"/>
      <c r="AS56" s="77"/>
      <c r="AT56" s="78"/>
      <c r="AU56" s="77"/>
      <c r="AV56" s="79"/>
    </row>
    <row r="57" spans="1:48" s="4" customFormat="1" ht="12.75" customHeight="1" x14ac:dyDescent="0.2">
      <c r="A57" s="64" t="str">
        <f t="shared" si="0"/>
        <v>F.</v>
      </c>
      <c r="B57" s="302" t="str">
        <f>'RAW IES Results'!C39</f>
        <v>F.15 Male WC's</v>
      </c>
      <c r="C57" s="303"/>
      <c r="D57" s="303"/>
      <c r="E57" s="303"/>
      <c r="F57" s="303"/>
      <c r="G57" s="303"/>
      <c r="H57" s="304"/>
      <c r="I57" s="50">
        <f>'RAW IES Results'!BK39</f>
        <v>0</v>
      </c>
      <c r="J57" s="47">
        <f>'RAW IES Results'!G39</f>
        <v>20.742000000000001</v>
      </c>
      <c r="K57" s="293">
        <f>'RAW IES Results'!Y39*1000</f>
        <v>0</v>
      </c>
      <c r="L57" s="294"/>
      <c r="M57" s="295">
        <f>'RAW IES Results'!AI39*1000</f>
        <v>0</v>
      </c>
      <c r="N57" s="296"/>
      <c r="O57" s="297">
        <f t="shared" si="1"/>
        <v>0</v>
      </c>
      <c r="P57" s="298"/>
      <c r="Q57" s="299"/>
      <c r="R57" s="300"/>
      <c r="S57" s="301"/>
      <c r="T57" s="94">
        <v>6</v>
      </c>
      <c r="U57" s="94">
        <v>12</v>
      </c>
      <c r="V57" s="95">
        <f t="shared" si="2"/>
        <v>6</v>
      </c>
      <c r="W57" s="41">
        <v>0.15</v>
      </c>
      <c r="X57" s="54">
        <f t="shared" si="3"/>
        <v>0</v>
      </c>
      <c r="Y57" s="54">
        <f t="shared" si="4"/>
        <v>0</v>
      </c>
      <c r="Z57" s="48">
        <f t="shared" si="5"/>
        <v>0</v>
      </c>
      <c r="AA57" s="42">
        <f t="shared" si="6"/>
        <v>0</v>
      </c>
      <c r="AB57" s="40">
        <f t="shared" si="7"/>
        <v>0</v>
      </c>
      <c r="AC57" s="321">
        <f>'RAW IES Results'!S39</f>
        <v>0</v>
      </c>
      <c r="AD57" s="319"/>
      <c r="AE57" s="319"/>
      <c r="AF57" s="319"/>
      <c r="AG57" s="322"/>
      <c r="AH57" s="319"/>
      <c r="AI57" s="319"/>
      <c r="AJ57" s="319"/>
      <c r="AK57" s="319"/>
      <c r="AL57" s="320"/>
      <c r="AM57" s="55">
        <f>'RAW IES Results'!AO39</f>
        <v>0</v>
      </c>
      <c r="AN57" s="56">
        <f>'RAW IES Results'!AQ39</f>
        <v>0</v>
      </c>
      <c r="AO57" s="57">
        <f>'RAW IES Results'!AS39</f>
        <v>0</v>
      </c>
      <c r="AP57" s="67"/>
      <c r="AQ57" s="67"/>
      <c r="AR57" s="67"/>
      <c r="AS57" s="77"/>
      <c r="AT57" s="78"/>
      <c r="AU57" s="77"/>
      <c r="AV57" s="79"/>
    </row>
    <row r="58" spans="1:48" s="4" customFormat="1" ht="12.75" customHeight="1" x14ac:dyDescent="0.2">
      <c r="A58" s="64" t="str">
        <f t="shared" si="0"/>
        <v>F.</v>
      </c>
      <c r="B58" s="302" t="str">
        <f>'RAW IES Results'!C40</f>
        <v>F.03 Fitness Centre</v>
      </c>
      <c r="C58" s="303"/>
      <c r="D58" s="303"/>
      <c r="E58" s="303"/>
      <c r="F58" s="303"/>
      <c r="G58" s="303"/>
      <c r="H58" s="304"/>
      <c r="I58" s="50">
        <f>'RAW IES Results'!BK40</f>
        <v>0</v>
      </c>
      <c r="J58" s="47">
        <f>'RAW IES Results'!G40</f>
        <v>313.315</v>
      </c>
      <c r="K58" s="293">
        <f>'RAW IES Results'!Y40*1000</f>
        <v>0</v>
      </c>
      <c r="L58" s="294"/>
      <c r="M58" s="295">
        <f>'RAW IES Results'!AI40*1000</f>
        <v>0</v>
      </c>
      <c r="N58" s="296"/>
      <c r="O58" s="297">
        <f t="shared" si="1"/>
        <v>0</v>
      </c>
      <c r="P58" s="298"/>
      <c r="Q58" s="299"/>
      <c r="R58" s="300"/>
      <c r="S58" s="301"/>
      <c r="T58" s="94">
        <v>6</v>
      </c>
      <c r="U58" s="94">
        <v>12</v>
      </c>
      <c r="V58" s="95">
        <f t="shared" si="2"/>
        <v>6</v>
      </c>
      <c r="W58" s="41">
        <v>0.15</v>
      </c>
      <c r="X58" s="54">
        <f t="shared" si="3"/>
        <v>0</v>
      </c>
      <c r="Y58" s="54">
        <f t="shared" si="4"/>
        <v>0</v>
      </c>
      <c r="Z58" s="48">
        <f t="shared" si="5"/>
        <v>0</v>
      </c>
      <c r="AA58" s="42">
        <f t="shared" si="6"/>
        <v>0</v>
      </c>
      <c r="AB58" s="40">
        <f t="shared" si="7"/>
        <v>0</v>
      </c>
      <c r="AC58" s="321">
        <f>'RAW IES Results'!S40</f>
        <v>0</v>
      </c>
      <c r="AD58" s="319"/>
      <c r="AE58" s="319"/>
      <c r="AF58" s="319"/>
      <c r="AG58" s="322"/>
      <c r="AH58" s="319"/>
      <c r="AI58" s="319"/>
      <c r="AJ58" s="319"/>
      <c r="AK58" s="319"/>
      <c r="AL58" s="320"/>
      <c r="AM58" s="55">
        <f>'RAW IES Results'!AO40</f>
        <v>0</v>
      </c>
      <c r="AN58" s="56">
        <f>'RAW IES Results'!AQ40</f>
        <v>0</v>
      </c>
      <c r="AO58" s="57">
        <f>'RAW IES Results'!AS40</f>
        <v>0</v>
      </c>
      <c r="AP58" s="67"/>
      <c r="AQ58" s="67"/>
      <c r="AR58" s="67"/>
      <c r="AS58" s="77"/>
      <c r="AT58" s="78"/>
      <c r="AU58" s="77"/>
      <c r="AV58" s="79"/>
    </row>
    <row r="59" spans="1:48" s="4" customFormat="1" ht="12.75" customHeight="1" x14ac:dyDescent="0.2">
      <c r="A59" s="64" t="str">
        <f t="shared" si="0"/>
        <v>F.</v>
      </c>
      <c r="B59" s="302" t="str">
        <f>'RAW IES Results'!C41</f>
        <v>F.01 Circulation</v>
      </c>
      <c r="C59" s="303"/>
      <c r="D59" s="303"/>
      <c r="E59" s="303"/>
      <c r="F59" s="303"/>
      <c r="G59" s="303"/>
      <c r="H59" s="304"/>
      <c r="I59" s="50">
        <f>'RAW IES Results'!BK41</f>
        <v>0</v>
      </c>
      <c r="J59" s="47">
        <f>'RAW IES Results'!G41</f>
        <v>201.31399999999999</v>
      </c>
      <c r="K59" s="293">
        <f>'RAW IES Results'!Y41*1000</f>
        <v>0</v>
      </c>
      <c r="L59" s="294"/>
      <c r="M59" s="295">
        <f>'RAW IES Results'!AI41*1000</f>
        <v>0</v>
      </c>
      <c r="N59" s="296"/>
      <c r="O59" s="297">
        <f t="shared" si="1"/>
        <v>0</v>
      </c>
      <c r="P59" s="298"/>
      <c r="Q59" s="299"/>
      <c r="R59" s="300"/>
      <c r="S59" s="301"/>
      <c r="T59" s="94">
        <v>6</v>
      </c>
      <c r="U59" s="94">
        <v>12</v>
      </c>
      <c r="V59" s="95">
        <f t="shared" si="2"/>
        <v>6</v>
      </c>
      <c r="W59" s="41">
        <v>0.15</v>
      </c>
      <c r="X59" s="54">
        <f t="shared" si="3"/>
        <v>0</v>
      </c>
      <c r="Y59" s="54">
        <f t="shared" si="4"/>
        <v>0</v>
      </c>
      <c r="Z59" s="48">
        <f t="shared" si="5"/>
        <v>0</v>
      </c>
      <c r="AA59" s="42">
        <f t="shared" si="6"/>
        <v>0</v>
      </c>
      <c r="AB59" s="40">
        <f t="shared" si="7"/>
        <v>0</v>
      </c>
      <c r="AC59" s="321">
        <f>'RAW IES Results'!S41</f>
        <v>0</v>
      </c>
      <c r="AD59" s="319"/>
      <c r="AE59" s="319"/>
      <c r="AF59" s="319"/>
      <c r="AG59" s="322"/>
      <c r="AH59" s="319"/>
      <c r="AI59" s="319"/>
      <c r="AJ59" s="319"/>
      <c r="AK59" s="319"/>
      <c r="AL59" s="320"/>
      <c r="AM59" s="55">
        <f>'RAW IES Results'!AO41</f>
        <v>0</v>
      </c>
      <c r="AN59" s="56">
        <f>'RAW IES Results'!AQ41</f>
        <v>0</v>
      </c>
      <c r="AO59" s="57">
        <f>'RAW IES Results'!AS41</f>
        <v>0</v>
      </c>
      <c r="AP59" s="67"/>
      <c r="AQ59" s="67"/>
      <c r="AR59" s="67"/>
      <c r="AS59" s="77"/>
      <c r="AT59" s="78"/>
      <c r="AU59" s="77"/>
      <c r="AV59" s="79"/>
    </row>
    <row r="60" spans="1:48" s="4" customFormat="1" ht="12.75" customHeight="1" x14ac:dyDescent="0.2">
      <c r="A60" s="64" t="str">
        <f t="shared" si="0"/>
        <v>F.</v>
      </c>
      <c r="B60" s="302" t="str">
        <f>'RAW IES Results'!C42</f>
        <v>F.08 Health Related Fitness</v>
      </c>
      <c r="C60" s="303"/>
      <c r="D60" s="303"/>
      <c r="E60" s="303"/>
      <c r="F60" s="303"/>
      <c r="G60" s="303"/>
      <c r="H60" s="304"/>
      <c r="I60" s="50">
        <f>'RAW IES Results'!BK42</f>
        <v>0</v>
      </c>
      <c r="J60" s="47">
        <f>'RAW IES Results'!G42</f>
        <v>105.542</v>
      </c>
      <c r="K60" s="293">
        <f>'RAW IES Results'!Y42*1000</f>
        <v>0</v>
      </c>
      <c r="L60" s="294"/>
      <c r="M60" s="295">
        <f>'RAW IES Results'!AI42*1000</f>
        <v>0</v>
      </c>
      <c r="N60" s="296"/>
      <c r="O60" s="297">
        <f t="shared" si="1"/>
        <v>0</v>
      </c>
      <c r="P60" s="298"/>
      <c r="Q60" s="299"/>
      <c r="R60" s="300"/>
      <c r="S60" s="301"/>
      <c r="T60" s="94">
        <v>6</v>
      </c>
      <c r="U60" s="94">
        <v>12</v>
      </c>
      <c r="V60" s="95">
        <f t="shared" si="2"/>
        <v>6</v>
      </c>
      <c r="W60" s="41">
        <v>0.15</v>
      </c>
      <c r="X60" s="54">
        <f t="shared" si="3"/>
        <v>0</v>
      </c>
      <c r="Y60" s="54">
        <f t="shared" si="4"/>
        <v>0</v>
      </c>
      <c r="Z60" s="48">
        <f t="shared" si="5"/>
        <v>0</v>
      </c>
      <c r="AA60" s="42">
        <f t="shared" si="6"/>
        <v>0</v>
      </c>
      <c r="AB60" s="40">
        <f t="shared" si="7"/>
        <v>0</v>
      </c>
      <c r="AC60" s="321">
        <f>'RAW IES Results'!S42</f>
        <v>0</v>
      </c>
      <c r="AD60" s="319"/>
      <c r="AE60" s="319"/>
      <c r="AF60" s="319"/>
      <c r="AG60" s="322"/>
      <c r="AH60" s="319"/>
      <c r="AI60" s="319"/>
      <c r="AJ60" s="319"/>
      <c r="AK60" s="319"/>
      <c r="AL60" s="320"/>
      <c r="AM60" s="55">
        <f>'RAW IES Results'!AO42</f>
        <v>0</v>
      </c>
      <c r="AN60" s="56">
        <f>'RAW IES Results'!AQ42</f>
        <v>0</v>
      </c>
      <c r="AO60" s="57">
        <f>'RAW IES Results'!AS42</f>
        <v>0</v>
      </c>
      <c r="AP60" s="67"/>
      <c r="AQ60" s="67"/>
      <c r="AR60" s="67"/>
      <c r="AS60" s="77"/>
      <c r="AT60" s="78"/>
      <c r="AU60" s="77"/>
      <c r="AV60" s="79"/>
    </row>
    <row r="61" spans="1:48" s="4" customFormat="1" ht="12.75" customHeight="1" x14ac:dyDescent="0.2">
      <c r="A61" s="64" t="str">
        <f t="shared" si="0"/>
        <v>F.</v>
      </c>
      <c r="B61" s="302" t="str">
        <f>'RAW IES Results'!C43</f>
        <v>F.09 HRE office</v>
      </c>
      <c r="C61" s="303"/>
      <c r="D61" s="303"/>
      <c r="E61" s="303"/>
      <c r="F61" s="303"/>
      <c r="G61" s="303"/>
      <c r="H61" s="304"/>
      <c r="I61" s="50">
        <f>'RAW IES Results'!BK43</f>
        <v>0</v>
      </c>
      <c r="J61" s="47">
        <f>'RAW IES Results'!G43</f>
        <v>10.206</v>
      </c>
      <c r="K61" s="293">
        <f>'RAW IES Results'!Y43*1000</f>
        <v>0</v>
      </c>
      <c r="L61" s="294"/>
      <c r="M61" s="295">
        <f>'RAW IES Results'!AI43*1000</f>
        <v>0</v>
      </c>
      <c r="N61" s="296"/>
      <c r="O61" s="297">
        <f t="shared" si="1"/>
        <v>0</v>
      </c>
      <c r="P61" s="298"/>
      <c r="Q61" s="299"/>
      <c r="R61" s="300"/>
      <c r="S61" s="301"/>
      <c r="T61" s="94">
        <v>6</v>
      </c>
      <c r="U61" s="94">
        <v>12</v>
      </c>
      <c r="V61" s="95">
        <f t="shared" si="2"/>
        <v>6</v>
      </c>
      <c r="W61" s="41">
        <v>0.15</v>
      </c>
      <c r="X61" s="54">
        <f t="shared" si="3"/>
        <v>0</v>
      </c>
      <c r="Y61" s="54">
        <f t="shared" si="4"/>
        <v>0</v>
      </c>
      <c r="Z61" s="48">
        <f t="shared" si="5"/>
        <v>0</v>
      </c>
      <c r="AA61" s="42">
        <f t="shared" si="6"/>
        <v>0</v>
      </c>
      <c r="AB61" s="40">
        <f t="shared" si="7"/>
        <v>0</v>
      </c>
      <c r="AC61" s="321">
        <f>'RAW IES Results'!S43</f>
        <v>0</v>
      </c>
      <c r="AD61" s="319"/>
      <c r="AE61" s="319"/>
      <c r="AF61" s="319"/>
      <c r="AG61" s="322"/>
      <c r="AH61" s="319"/>
      <c r="AI61" s="319"/>
      <c r="AJ61" s="319"/>
      <c r="AK61" s="319"/>
      <c r="AL61" s="320"/>
      <c r="AM61" s="55">
        <f>'RAW IES Results'!AO43</f>
        <v>0</v>
      </c>
      <c r="AN61" s="56">
        <f>'RAW IES Results'!AQ43</f>
        <v>0</v>
      </c>
      <c r="AO61" s="57">
        <f>'RAW IES Results'!AS43</f>
        <v>0</v>
      </c>
      <c r="AP61" s="67"/>
      <c r="AQ61" s="67"/>
      <c r="AR61" s="67"/>
      <c r="AS61" s="77"/>
      <c r="AT61" s="78"/>
      <c r="AU61" s="77"/>
      <c r="AV61" s="79"/>
    </row>
    <row r="62" spans="1:48" s="4" customFormat="1" ht="12.75" customHeight="1" x14ac:dyDescent="0.2">
      <c r="A62" s="64" t="str">
        <f t="shared" si="0"/>
        <v>Su</v>
      </c>
      <c r="B62" s="302" t="str">
        <f>'RAW IES Results'!C44</f>
        <v>Sunlight</v>
      </c>
      <c r="C62" s="303"/>
      <c r="D62" s="303"/>
      <c r="E62" s="303"/>
      <c r="F62" s="303"/>
      <c r="G62" s="303"/>
      <c r="H62" s="304"/>
      <c r="I62" s="50">
        <f>'RAW IES Results'!BK44</f>
        <v>0</v>
      </c>
      <c r="J62" s="47">
        <f>'RAW IES Results'!G44</f>
        <v>0</v>
      </c>
      <c r="K62" s="293">
        <f>'RAW IES Results'!Y44*1000</f>
        <v>0</v>
      </c>
      <c r="L62" s="294"/>
      <c r="M62" s="295">
        <f>'RAW IES Results'!AI44*1000</f>
        <v>0</v>
      </c>
      <c r="N62" s="296"/>
      <c r="O62" s="297">
        <f t="shared" si="1"/>
        <v>0</v>
      </c>
      <c r="P62" s="298"/>
      <c r="Q62" s="299"/>
      <c r="R62" s="300"/>
      <c r="S62" s="301"/>
      <c r="T62" s="94">
        <v>6</v>
      </c>
      <c r="U62" s="94">
        <v>12</v>
      </c>
      <c r="V62" s="95">
        <f t="shared" si="2"/>
        <v>6</v>
      </c>
      <c r="W62" s="41">
        <v>0.15</v>
      </c>
      <c r="X62" s="54">
        <f t="shared" si="3"/>
        <v>0</v>
      </c>
      <c r="Y62" s="54">
        <f t="shared" si="4"/>
        <v>0</v>
      </c>
      <c r="Z62" s="48">
        <f t="shared" si="5"/>
        <v>0</v>
      </c>
      <c r="AA62" s="42" t="e">
        <f t="shared" si="6"/>
        <v>#DIV/0!</v>
      </c>
      <c r="AB62" s="40" t="e">
        <f t="shared" si="7"/>
        <v>#DIV/0!</v>
      </c>
      <c r="AC62" s="321">
        <f>'RAW IES Results'!S44</f>
        <v>0</v>
      </c>
      <c r="AD62" s="319"/>
      <c r="AE62" s="319"/>
      <c r="AF62" s="319"/>
      <c r="AG62" s="322"/>
      <c r="AH62" s="319"/>
      <c r="AI62" s="319"/>
      <c r="AJ62" s="319"/>
      <c r="AK62" s="319"/>
      <c r="AL62" s="320"/>
      <c r="AM62" s="55">
        <f>'RAW IES Results'!AO44</f>
        <v>0</v>
      </c>
      <c r="AN62" s="56">
        <f>'RAW IES Results'!AQ44</f>
        <v>0</v>
      </c>
      <c r="AO62" s="57">
        <f>'RAW IES Results'!AS44</f>
        <v>0</v>
      </c>
      <c r="AP62" s="67"/>
      <c r="AQ62" s="67"/>
      <c r="AR62" s="67"/>
      <c r="AS62" s="77"/>
      <c r="AT62" s="78"/>
      <c r="AU62" s="77"/>
      <c r="AV62" s="79"/>
    </row>
    <row r="63" spans="1:48" s="4" customFormat="1" ht="12.75" customHeight="1" x14ac:dyDescent="0.2">
      <c r="A63" s="64" t="str">
        <f t="shared" si="0"/>
        <v>Su</v>
      </c>
      <c r="B63" s="302" t="str">
        <f>'RAW IES Results'!C45</f>
        <v>Sunlight</v>
      </c>
      <c r="C63" s="303"/>
      <c r="D63" s="303"/>
      <c r="E63" s="303"/>
      <c r="F63" s="303"/>
      <c r="G63" s="303"/>
      <c r="H63" s="304"/>
      <c r="I63" s="50">
        <f>'RAW IES Results'!BK45</f>
        <v>0</v>
      </c>
      <c r="J63" s="47">
        <f>'RAW IES Results'!G45</f>
        <v>0</v>
      </c>
      <c r="K63" s="293">
        <f>'RAW IES Results'!Y45*1000</f>
        <v>0</v>
      </c>
      <c r="L63" s="294"/>
      <c r="M63" s="295">
        <f>'RAW IES Results'!AI45*1000</f>
        <v>0</v>
      </c>
      <c r="N63" s="296"/>
      <c r="O63" s="297">
        <f t="shared" si="1"/>
        <v>0</v>
      </c>
      <c r="P63" s="298"/>
      <c r="Q63" s="299"/>
      <c r="R63" s="300"/>
      <c r="S63" s="301"/>
      <c r="T63" s="94">
        <v>6</v>
      </c>
      <c r="U63" s="94">
        <v>12</v>
      </c>
      <c r="V63" s="95">
        <f t="shared" si="2"/>
        <v>6</v>
      </c>
      <c r="W63" s="41">
        <v>0.15</v>
      </c>
      <c r="X63" s="54">
        <f t="shared" si="3"/>
        <v>0</v>
      </c>
      <c r="Y63" s="54">
        <f t="shared" si="4"/>
        <v>0</v>
      </c>
      <c r="Z63" s="48">
        <f t="shared" si="5"/>
        <v>0</v>
      </c>
      <c r="AA63" s="42" t="e">
        <f t="shared" si="6"/>
        <v>#DIV/0!</v>
      </c>
      <c r="AB63" s="40" t="e">
        <f t="shared" si="7"/>
        <v>#DIV/0!</v>
      </c>
      <c r="AC63" s="321">
        <f>'RAW IES Results'!S45</f>
        <v>0</v>
      </c>
      <c r="AD63" s="319"/>
      <c r="AE63" s="319"/>
      <c r="AF63" s="319"/>
      <c r="AG63" s="322"/>
      <c r="AH63" s="319"/>
      <c r="AI63" s="319"/>
      <c r="AJ63" s="319"/>
      <c r="AK63" s="319"/>
      <c r="AL63" s="320"/>
      <c r="AM63" s="55">
        <f>'RAW IES Results'!AO45</f>
        <v>0</v>
      </c>
      <c r="AN63" s="56">
        <f>'RAW IES Results'!AQ45</f>
        <v>0</v>
      </c>
      <c r="AO63" s="57">
        <f>'RAW IES Results'!AS45</f>
        <v>0</v>
      </c>
      <c r="AP63" s="67"/>
      <c r="AQ63" s="67"/>
      <c r="AR63" s="67"/>
      <c r="AS63" s="77"/>
      <c r="AT63" s="78"/>
      <c r="AU63" s="77"/>
      <c r="AV63" s="79"/>
    </row>
    <row r="64" spans="1:48" s="4" customFormat="1" ht="12.75" customHeight="1" x14ac:dyDescent="0.2">
      <c r="A64" s="64" t="str">
        <f t="shared" si="0"/>
        <v>Su</v>
      </c>
      <c r="B64" s="302" t="str">
        <f>'RAW IES Results'!C46</f>
        <v>Sunlight</v>
      </c>
      <c r="C64" s="303"/>
      <c r="D64" s="303"/>
      <c r="E64" s="303"/>
      <c r="F64" s="303"/>
      <c r="G64" s="303"/>
      <c r="H64" s="304"/>
      <c r="I64" s="50">
        <f>'RAW IES Results'!BK46</f>
        <v>0</v>
      </c>
      <c r="J64" s="47">
        <f>'RAW IES Results'!G46</f>
        <v>0</v>
      </c>
      <c r="K64" s="293">
        <f>'RAW IES Results'!Y46*1000</f>
        <v>0</v>
      </c>
      <c r="L64" s="294"/>
      <c r="M64" s="295">
        <f>'RAW IES Results'!AI46*1000</f>
        <v>0</v>
      </c>
      <c r="N64" s="296"/>
      <c r="O64" s="297">
        <f t="shared" si="1"/>
        <v>0</v>
      </c>
      <c r="P64" s="298"/>
      <c r="Q64" s="299"/>
      <c r="R64" s="300"/>
      <c r="S64" s="301"/>
      <c r="T64" s="94">
        <v>16</v>
      </c>
      <c r="U64" s="94">
        <v>22</v>
      </c>
      <c r="V64" s="95">
        <v>6</v>
      </c>
      <c r="W64" s="41">
        <v>0.15</v>
      </c>
      <c r="X64" s="54">
        <f t="shared" si="3"/>
        <v>0</v>
      </c>
      <c r="Y64" s="54">
        <f t="shared" si="4"/>
        <v>0</v>
      </c>
      <c r="Z64" s="48">
        <f>ROUNDUP((Y64/1000)/(1.02*V64*1.225),3)</f>
        <v>0</v>
      </c>
      <c r="AA64" s="42" t="e">
        <f t="shared" si="6"/>
        <v>#DIV/0!</v>
      </c>
      <c r="AB64" s="40" t="e">
        <f t="shared" si="7"/>
        <v>#DIV/0!</v>
      </c>
      <c r="AC64" s="321">
        <f>'RAW IES Results'!S46</f>
        <v>0</v>
      </c>
      <c r="AD64" s="319"/>
      <c r="AE64" s="319"/>
      <c r="AF64" s="319"/>
      <c r="AG64" s="322"/>
      <c r="AH64" s="319"/>
      <c r="AI64" s="319"/>
      <c r="AJ64" s="319"/>
      <c r="AK64" s="319"/>
      <c r="AL64" s="320"/>
      <c r="AM64" s="55">
        <f>'RAW IES Results'!AO46</f>
        <v>0</v>
      </c>
      <c r="AN64" s="56">
        <f>'RAW IES Results'!AQ46</f>
        <v>0</v>
      </c>
      <c r="AO64" s="57">
        <f>'RAW IES Results'!AS46</f>
        <v>0</v>
      </c>
      <c r="AP64" s="67"/>
      <c r="AQ64" s="67"/>
      <c r="AR64" s="67"/>
      <c r="AS64" s="77"/>
      <c r="AT64" s="78"/>
      <c r="AU64" s="77"/>
      <c r="AV64" s="79"/>
    </row>
    <row r="65" spans="1:48" s="4" customFormat="1" ht="12.75" customHeight="1" x14ac:dyDescent="0.2">
      <c r="A65" s="64" t="str">
        <f t="shared" si="0"/>
        <v>G.</v>
      </c>
      <c r="B65" s="302" t="str">
        <f>'RAW IES Results'!C47</f>
        <v>G.05 Reception Desk</v>
      </c>
      <c r="C65" s="303"/>
      <c r="D65" s="303"/>
      <c r="E65" s="303"/>
      <c r="F65" s="303"/>
      <c r="G65" s="303"/>
      <c r="H65" s="304"/>
      <c r="I65" s="50">
        <f>'RAW IES Results'!BK47</f>
        <v>0</v>
      </c>
      <c r="J65" s="47">
        <f>'RAW IES Results'!G47</f>
        <v>12.85</v>
      </c>
      <c r="K65" s="293">
        <f>'RAW IES Results'!Y47*1000</f>
        <v>0</v>
      </c>
      <c r="L65" s="294"/>
      <c r="M65" s="295">
        <f>'RAW IES Results'!AI47*1000</f>
        <v>0</v>
      </c>
      <c r="N65" s="296"/>
      <c r="O65" s="297">
        <f t="shared" si="1"/>
        <v>0</v>
      </c>
      <c r="P65" s="298"/>
      <c r="Q65" s="299"/>
      <c r="R65" s="300"/>
      <c r="S65" s="301"/>
      <c r="T65" s="94">
        <v>6</v>
      </c>
      <c r="U65" s="94">
        <v>12</v>
      </c>
      <c r="V65" s="95">
        <f t="shared" si="2"/>
        <v>6</v>
      </c>
      <c r="W65" s="41">
        <v>0.15</v>
      </c>
      <c r="X65" s="54">
        <f t="shared" si="3"/>
        <v>0</v>
      </c>
      <c r="Y65" s="54">
        <f t="shared" si="4"/>
        <v>0</v>
      </c>
      <c r="Z65" s="48">
        <f t="shared" si="5"/>
        <v>0</v>
      </c>
      <c r="AA65" s="42">
        <f t="shared" si="6"/>
        <v>0</v>
      </c>
      <c r="AB65" s="40">
        <f t="shared" si="7"/>
        <v>0</v>
      </c>
      <c r="AC65" s="321">
        <f>'RAW IES Results'!S47</f>
        <v>0</v>
      </c>
      <c r="AD65" s="319"/>
      <c r="AE65" s="319"/>
      <c r="AF65" s="319"/>
      <c r="AG65" s="322"/>
      <c r="AH65" s="319"/>
      <c r="AI65" s="319"/>
      <c r="AJ65" s="319"/>
      <c r="AK65" s="319"/>
      <c r="AL65" s="320"/>
      <c r="AM65" s="55">
        <f>'RAW IES Results'!AO47</f>
        <v>0</v>
      </c>
      <c r="AN65" s="56">
        <f>'RAW IES Results'!AQ47</f>
        <v>0</v>
      </c>
      <c r="AO65" s="57">
        <f>'RAW IES Results'!AS47</f>
        <v>0</v>
      </c>
      <c r="AP65" s="67"/>
      <c r="AQ65" s="67"/>
      <c r="AR65" s="67"/>
      <c r="AS65" s="77"/>
      <c r="AT65" s="78"/>
      <c r="AU65" s="77"/>
      <c r="AV65" s="79"/>
    </row>
    <row r="66" spans="1:48" s="4" customFormat="1" ht="12.75" customHeight="1" x14ac:dyDescent="0.2">
      <c r="A66" s="64" t="str">
        <f t="shared" si="0"/>
        <v>G.</v>
      </c>
      <c r="B66" s="302" t="str">
        <f>'RAW IES Results'!C48</f>
        <v>G.26 Circulation</v>
      </c>
      <c r="C66" s="303"/>
      <c r="D66" s="303"/>
      <c r="E66" s="303"/>
      <c r="F66" s="303"/>
      <c r="G66" s="303"/>
      <c r="H66" s="304"/>
      <c r="I66" s="50">
        <f>'RAW IES Results'!BK48</f>
        <v>0</v>
      </c>
      <c r="J66" s="47">
        <f>'RAW IES Results'!G48</f>
        <v>273.22500000000002</v>
      </c>
      <c r="K66" s="293">
        <f>'RAW IES Results'!Y48*1000</f>
        <v>0</v>
      </c>
      <c r="L66" s="294"/>
      <c r="M66" s="295">
        <f>'RAW IES Results'!AI48*1000</f>
        <v>0</v>
      </c>
      <c r="N66" s="296"/>
      <c r="O66" s="297">
        <f t="shared" si="1"/>
        <v>0</v>
      </c>
      <c r="P66" s="298"/>
      <c r="Q66" s="299"/>
      <c r="R66" s="300"/>
      <c r="S66" s="301"/>
      <c r="T66" s="94">
        <v>6</v>
      </c>
      <c r="U66" s="94">
        <v>12</v>
      </c>
      <c r="V66" s="95">
        <f t="shared" si="2"/>
        <v>6</v>
      </c>
      <c r="W66" s="41">
        <v>0.15</v>
      </c>
      <c r="X66" s="54">
        <f t="shared" si="3"/>
        <v>0</v>
      </c>
      <c r="Y66" s="54">
        <f t="shared" si="4"/>
        <v>0</v>
      </c>
      <c r="Z66" s="48">
        <f t="shared" si="5"/>
        <v>0</v>
      </c>
      <c r="AA66" s="42">
        <f t="shared" si="6"/>
        <v>0</v>
      </c>
      <c r="AB66" s="40">
        <f t="shared" si="7"/>
        <v>0</v>
      </c>
      <c r="AC66" s="321">
        <f>'RAW IES Results'!S48</f>
        <v>0</v>
      </c>
      <c r="AD66" s="319"/>
      <c r="AE66" s="319"/>
      <c r="AF66" s="319"/>
      <c r="AG66" s="322"/>
      <c r="AH66" s="319"/>
      <c r="AI66" s="319"/>
      <c r="AJ66" s="319"/>
      <c r="AK66" s="319"/>
      <c r="AL66" s="320"/>
      <c r="AM66" s="55">
        <f>'RAW IES Results'!AO48</f>
        <v>0</v>
      </c>
      <c r="AN66" s="56">
        <f>'RAW IES Results'!AQ48</f>
        <v>0</v>
      </c>
      <c r="AO66" s="57">
        <f>'RAW IES Results'!AS48</f>
        <v>0</v>
      </c>
      <c r="AP66" s="67"/>
      <c r="AQ66" s="67"/>
      <c r="AR66" s="67"/>
      <c r="AS66" s="77"/>
      <c r="AT66" s="78"/>
      <c r="AU66" s="77"/>
      <c r="AV66" s="79"/>
    </row>
    <row r="67" spans="1:48" s="4" customFormat="1" ht="12.75" customHeight="1" x14ac:dyDescent="0.2">
      <c r="A67" s="64" t="str">
        <f t="shared" si="0"/>
        <v>F.</v>
      </c>
      <c r="B67" s="302" t="str">
        <f>'RAW IES Results'!C49</f>
        <v>F.14a Showers</v>
      </c>
      <c r="C67" s="303"/>
      <c r="D67" s="303"/>
      <c r="E67" s="303"/>
      <c r="F67" s="303"/>
      <c r="G67" s="303"/>
      <c r="H67" s="304"/>
      <c r="I67" s="50">
        <f>'RAW IES Results'!BK49</f>
        <v>0</v>
      </c>
      <c r="J67" s="47">
        <f>'RAW IES Results'!G49</f>
        <v>21.353999999999999</v>
      </c>
      <c r="K67" s="293">
        <f>'RAW IES Results'!Y49*1000</f>
        <v>0</v>
      </c>
      <c r="L67" s="294"/>
      <c r="M67" s="295">
        <f>'RAW IES Results'!AI49*1000</f>
        <v>0</v>
      </c>
      <c r="N67" s="296"/>
      <c r="O67" s="297">
        <f t="shared" si="1"/>
        <v>0</v>
      </c>
      <c r="P67" s="298"/>
      <c r="Q67" s="299"/>
      <c r="R67" s="300"/>
      <c r="S67" s="301"/>
      <c r="T67" s="94">
        <v>6</v>
      </c>
      <c r="U67" s="94">
        <v>12</v>
      </c>
      <c r="V67" s="95">
        <f t="shared" si="2"/>
        <v>6</v>
      </c>
      <c r="W67" s="41">
        <v>0.15</v>
      </c>
      <c r="X67" s="54">
        <f t="shared" si="3"/>
        <v>0</v>
      </c>
      <c r="Y67" s="54">
        <f t="shared" si="4"/>
        <v>0</v>
      </c>
      <c r="Z67" s="48">
        <f t="shared" si="5"/>
        <v>0</v>
      </c>
      <c r="AA67" s="42">
        <f t="shared" si="6"/>
        <v>0</v>
      </c>
      <c r="AB67" s="40">
        <f t="shared" si="7"/>
        <v>0</v>
      </c>
      <c r="AC67" s="321">
        <f>'RAW IES Results'!S49</f>
        <v>0</v>
      </c>
      <c r="AD67" s="319"/>
      <c r="AE67" s="319"/>
      <c r="AF67" s="319"/>
      <c r="AG67" s="322"/>
      <c r="AH67" s="319"/>
      <c r="AI67" s="319"/>
      <c r="AJ67" s="319"/>
      <c r="AK67" s="319"/>
      <c r="AL67" s="320"/>
      <c r="AM67" s="55">
        <f>'RAW IES Results'!AO49</f>
        <v>0</v>
      </c>
      <c r="AN67" s="56">
        <f>'RAW IES Results'!AQ49</f>
        <v>0</v>
      </c>
      <c r="AO67" s="57">
        <f>'RAW IES Results'!AS49</f>
        <v>0</v>
      </c>
      <c r="AP67" s="67"/>
      <c r="AQ67" s="67"/>
      <c r="AR67" s="67"/>
      <c r="AS67" s="77"/>
      <c r="AT67" s="78"/>
      <c r="AU67" s="77"/>
      <c r="AV67" s="79"/>
    </row>
    <row r="68" spans="1:48" s="4" customFormat="1" ht="12.75" customHeight="1" x14ac:dyDescent="0.2">
      <c r="A68" s="64" t="str">
        <f t="shared" si="0"/>
        <v>F.</v>
      </c>
      <c r="B68" s="302" t="str">
        <f>'RAW IES Results'!C50</f>
        <v>F.14 Male Changing</v>
      </c>
      <c r="C68" s="303"/>
      <c r="D68" s="303"/>
      <c r="E68" s="303"/>
      <c r="F68" s="303"/>
      <c r="G68" s="303"/>
      <c r="H68" s="304"/>
      <c r="I68" s="50">
        <f>'RAW IES Results'!BK50</f>
        <v>0</v>
      </c>
      <c r="J68" s="47">
        <f>'RAW IES Results'!G50</f>
        <v>37.432000000000002</v>
      </c>
      <c r="K68" s="293">
        <f>'RAW IES Results'!Y50*1000</f>
        <v>0</v>
      </c>
      <c r="L68" s="294"/>
      <c r="M68" s="295">
        <f>'RAW IES Results'!AI50*1000</f>
        <v>0</v>
      </c>
      <c r="N68" s="296"/>
      <c r="O68" s="297">
        <f t="shared" si="1"/>
        <v>0</v>
      </c>
      <c r="P68" s="298"/>
      <c r="Q68" s="299"/>
      <c r="R68" s="300"/>
      <c r="S68" s="301"/>
      <c r="T68" s="94">
        <v>6</v>
      </c>
      <c r="U68" s="94">
        <v>12</v>
      </c>
      <c r="V68" s="95">
        <f t="shared" si="2"/>
        <v>6</v>
      </c>
      <c r="W68" s="41">
        <v>0.15</v>
      </c>
      <c r="X68" s="54">
        <f t="shared" si="3"/>
        <v>0</v>
      </c>
      <c r="Y68" s="54">
        <f t="shared" si="4"/>
        <v>0</v>
      </c>
      <c r="Z68" s="48">
        <f t="shared" si="5"/>
        <v>0</v>
      </c>
      <c r="AA68" s="42">
        <f t="shared" si="6"/>
        <v>0</v>
      </c>
      <c r="AB68" s="40">
        <f t="shared" si="7"/>
        <v>0</v>
      </c>
      <c r="AC68" s="321">
        <f>'RAW IES Results'!S50</f>
        <v>0</v>
      </c>
      <c r="AD68" s="319"/>
      <c r="AE68" s="319"/>
      <c r="AF68" s="319"/>
      <c r="AG68" s="322"/>
      <c r="AH68" s="319"/>
      <c r="AI68" s="319"/>
      <c r="AJ68" s="319"/>
      <c r="AK68" s="319"/>
      <c r="AL68" s="320"/>
      <c r="AM68" s="55">
        <f>'RAW IES Results'!AO50</f>
        <v>0</v>
      </c>
      <c r="AN68" s="56">
        <f>'RAW IES Results'!AQ50</f>
        <v>0</v>
      </c>
      <c r="AO68" s="57">
        <f>'RAW IES Results'!AS50</f>
        <v>0</v>
      </c>
      <c r="AP68" s="67"/>
      <c r="AQ68" s="67"/>
      <c r="AR68" s="67"/>
      <c r="AS68" s="77"/>
      <c r="AT68" s="78"/>
      <c r="AU68" s="77"/>
      <c r="AV68" s="79"/>
    </row>
    <row r="69" spans="1:48" s="4" customFormat="1" ht="12.75" customHeight="1" x14ac:dyDescent="0.2">
      <c r="A69" s="64" t="str">
        <f t="shared" si="0"/>
        <v>F.</v>
      </c>
      <c r="B69" s="302" t="str">
        <f>'RAW IES Results'!C51</f>
        <v>F.17 Female Changing</v>
      </c>
      <c r="C69" s="303"/>
      <c r="D69" s="303"/>
      <c r="E69" s="303"/>
      <c r="F69" s="303"/>
      <c r="G69" s="303"/>
      <c r="H69" s="304"/>
      <c r="I69" s="50">
        <f>'RAW IES Results'!BK51</f>
        <v>0</v>
      </c>
      <c r="J69" s="47">
        <f>'RAW IES Results'!G51</f>
        <v>37.658000000000001</v>
      </c>
      <c r="K69" s="293">
        <f>'RAW IES Results'!Y51*1000</f>
        <v>0</v>
      </c>
      <c r="L69" s="294"/>
      <c r="M69" s="295">
        <f>'RAW IES Results'!AI51*1000</f>
        <v>0</v>
      </c>
      <c r="N69" s="296"/>
      <c r="O69" s="297">
        <f t="shared" si="1"/>
        <v>0</v>
      </c>
      <c r="P69" s="298"/>
      <c r="Q69" s="299"/>
      <c r="R69" s="300"/>
      <c r="S69" s="301"/>
      <c r="T69" s="94">
        <v>6</v>
      </c>
      <c r="U69" s="94">
        <v>12</v>
      </c>
      <c r="V69" s="95">
        <f t="shared" si="2"/>
        <v>6</v>
      </c>
      <c r="W69" s="41">
        <v>0.15</v>
      </c>
      <c r="X69" s="54">
        <f t="shared" si="3"/>
        <v>0</v>
      </c>
      <c r="Y69" s="54">
        <f t="shared" si="4"/>
        <v>0</v>
      </c>
      <c r="Z69" s="48">
        <f t="shared" si="5"/>
        <v>0</v>
      </c>
      <c r="AA69" s="42">
        <f t="shared" si="6"/>
        <v>0</v>
      </c>
      <c r="AB69" s="40">
        <f t="shared" si="7"/>
        <v>0</v>
      </c>
      <c r="AC69" s="321">
        <f>'RAW IES Results'!S51</f>
        <v>0</v>
      </c>
      <c r="AD69" s="319"/>
      <c r="AE69" s="319"/>
      <c r="AF69" s="319"/>
      <c r="AG69" s="322"/>
      <c r="AH69" s="319"/>
      <c r="AI69" s="319"/>
      <c r="AJ69" s="319"/>
      <c r="AK69" s="319"/>
      <c r="AL69" s="320"/>
      <c r="AM69" s="55">
        <f>'RAW IES Results'!AO51</f>
        <v>0</v>
      </c>
      <c r="AN69" s="56">
        <f>'RAW IES Results'!AQ51</f>
        <v>0</v>
      </c>
      <c r="AO69" s="57">
        <f>'RAW IES Results'!AS51</f>
        <v>0</v>
      </c>
      <c r="AP69" s="67"/>
      <c r="AQ69" s="67"/>
      <c r="AR69" s="67"/>
      <c r="AS69" s="77"/>
      <c r="AT69" s="78"/>
      <c r="AU69" s="77"/>
      <c r="AV69" s="79"/>
    </row>
    <row r="70" spans="1:48" s="4" customFormat="1" ht="12.75" customHeight="1" x14ac:dyDescent="0.2">
      <c r="A70" s="64" t="str">
        <f t="shared" si="0"/>
        <v>F.</v>
      </c>
      <c r="B70" s="302" t="str">
        <f>'RAW IES Results'!C52</f>
        <v>F.17a Showers</v>
      </c>
      <c r="C70" s="303"/>
      <c r="D70" s="303"/>
      <c r="E70" s="303"/>
      <c r="F70" s="303"/>
      <c r="G70" s="303"/>
      <c r="H70" s="304"/>
      <c r="I70" s="50">
        <f>'RAW IES Results'!BK52</f>
        <v>0</v>
      </c>
      <c r="J70" s="47">
        <f>'RAW IES Results'!G52</f>
        <v>21.483000000000001</v>
      </c>
      <c r="K70" s="293">
        <f>'RAW IES Results'!Y52*1000</f>
        <v>0</v>
      </c>
      <c r="L70" s="294"/>
      <c r="M70" s="295">
        <f>'RAW IES Results'!AI52*1000</f>
        <v>0</v>
      </c>
      <c r="N70" s="296"/>
      <c r="O70" s="297">
        <f t="shared" si="1"/>
        <v>0</v>
      </c>
      <c r="P70" s="298"/>
      <c r="Q70" s="299"/>
      <c r="R70" s="300"/>
      <c r="S70" s="301"/>
      <c r="T70" s="94">
        <v>6</v>
      </c>
      <c r="U70" s="94">
        <v>12</v>
      </c>
      <c r="V70" s="95">
        <f t="shared" si="2"/>
        <v>6</v>
      </c>
      <c r="W70" s="41">
        <v>0.15</v>
      </c>
      <c r="X70" s="54">
        <f t="shared" si="3"/>
        <v>0</v>
      </c>
      <c r="Y70" s="54">
        <f t="shared" si="4"/>
        <v>0</v>
      </c>
      <c r="Z70" s="48">
        <f t="shared" si="5"/>
        <v>0</v>
      </c>
      <c r="AA70" s="42">
        <f t="shared" si="6"/>
        <v>0</v>
      </c>
      <c r="AB70" s="40">
        <f t="shared" si="7"/>
        <v>0</v>
      </c>
      <c r="AC70" s="321">
        <f>'RAW IES Results'!S52</f>
        <v>0</v>
      </c>
      <c r="AD70" s="319"/>
      <c r="AE70" s="319"/>
      <c r="AF70" s="319"/>
      <c r="AG70" s="322"/>
      <c r="AH70" s="319"/>
      <c r="AI70" s="319"/>
      <c r="AJ70" s="319"/>
      <c r="AK70" s="319"/>
      <c r="AL70" s="320"/>
      <c r="AM70" s="55">
        <f>'RAW IES Results'!AO52</f>
        <v>0</v>
      </c>
      <c r="AN70" s="56">
        <f>'RAW IES Results'!AQ52</f>
        <v>0</v>
      </c>
      <c r="AO70" s="57">
        <f>'RAW IES Results'!AS52</f>
        <v>0</v>
      </c>
      <c r="AP70" s="67"/>
      <c r="AQ70" s="67"/>
      <c r="AR70" s="67"/>
      <c r="AS70" s="77"/>
      <c r="AT70" s="78"/>
      <c r="AU70" s="77"/>
      <c r="AV70" s="79"/>
    </row>
    <row r="71" spans="1:48" s="4" customFormat="1" ht="12.75" customHeight="1" x14ac:dyDescent="0.2">
      <c r="A71" s="64" t="str">
        <f t="shared" si="0"/>
        <v>G.</v>
      </c>
      <c r="B71" s="302" t="str">
        <f>'RAW IES Results'!C53</f>
        <v>G.06 Waiting Area</v>
      </c>
      <c r="C71" s="303"/>
      <c r="D71" s="303"/>
      <c r="E71" s="303"/>
      <c r="F71" s="303"/>
      <c r="G71" s="303"/>
      <c r="H71" s="304"/>
      <c r="I71" s="50">
        <f>'RAW IES Results'!BK53</f>
        <v>0</v>
      </c>
      <c r="J71" s="47">
        <f>'RAW IES Results'!G53</f>
        <v>116.142</v>
      </c>
      <c r="K71" s="293">
        <f>'RAW IES Results'!Y53*1000</f>
        <v>0</v>
      </c>
      <c r="L71" s="294"/>
      <c r="M71" s="295">
        <f>'RAW IES Results'!AI53*1000</f>
        <v>0</v>
      </c>
      <c r="N71" s="296"/>
      <c r="O71" s="297">
        <f t="shared" si="1"/>
        <v>0</v>
      </c>
      <c r="P71" s="298"/>
      <c r="Q71" s="299"/>
      <c r="R71" s="300"/>
      <c r="S71" s="301"/>
      <c r="T71" s="94">
        <v>6</v>
      </c>
      <c r="U71" s="94">
        <v>12</v>
      </c>
      <c r="V71" s="95">
        <f t="shared" si="2"/>
        <v>6</v>
      </c>
      <c r="W71" s="41">
        <v>0.15</v>
      </c>
      <c r="X71" s="54">
        <f t="shared" si="3"/>
        <v>0</v>
      </c>
      <c r="Y71" s="54">
        <f t="shared" si="4"/>
        <v>0</v>
      </c>
      <c r="Z71" s="48">
        <f t="shared" si="5"/>
        <v>0</v>
      </c>
      <c r="AA71" s="42">
        <f t="shared" si="6"/>
        <v>0</v>
      </c>
      <c r="AB71" s="40">
        <f t="shared" si="7"/>
        <v>0</v>
      </c>
      <c r="AC71" s="321">
        <f>'RAW IES Results'!S53</f>
        <v>0</v>
      </c>
      <c r="AD71" s="319"/>
      <c r="AE71" s="319"/>
      <c r="AF71" s="319"/>
      <c r="AG71" s="322"/>
      <c r="AH71" s="319"/>
      <c r="AI71" s="319"/>
      <c r="AJ71" s="319"/>
      <c r="AK71" s="319"/>
      <c r="AL71" s="320"/>
      <c r="AM71" s="55">
        <f>'RAW IES Results'!AO53</f>
        <v>0</v>
      </c>
      <c r="AN71" s="56">
        <f>'RAW IES Results'!AQ53</f>
        <v>0</v>
      </c>
      <c r="AO71" s="57">
        <f>'RAW IES Results'!AS53</f>
        <v>0</v>
      </c>
      <c r="AP71" s="67"/>
      <c r="AQ71" s="67"/>
      <c r="AR71" s="67"/>
      <c r="AS71" s="77"/>
      <c r="AT71" s="78"/>
      <c r="AU71" s="77"/>
      <c r="AV71" s="79"/>
    </row>
    <row r="72" spans="1:48" s="4" customFormat="1" ht="12.75" customHeight="1" x14ac:dyDescent="0.2">
      <c r="A72" s="64" t="str">
        <f t="shared" si="0"/>
        <v>F.</v>
      </c>
      <c r="B72" s="302" t="str">
        <f>'RAW IES Results'!C54</f>
        <v>F.19 Refuge</v>
      </c>
      <c r="C72" s="303"/>
      <c r="D72" s="303"/>
      <c r="E72" s="303"/>
      <c r="F72" s="303"/>
      <c r="G72" s="303"/>
      <c r="H72" s="304"/>
      <c r="I72" s="50">
        <f>'RAW IES Results'!BK54</f>
        <v>0</v>
      </c>
      <c r="J72" s="47">
        <f>'RAW IES Results'!G54</f>
        <v>17.117000000000001</v>
      </c>
      <c r="K72" s="293">
        <f>'RAW IES Results'!Y54*1000</f>
        <v>0</v>
      </c>
      <c r="L72" s="294"/>
      <c r="M72" s="295">
        <f>'RAW IES Results'!AI54*1000</f>
        <v>0</v>
      </c>
      <c r="N72" s="296"/>
      <c r="O72" s="297">
        <f t="shared" si="1"/>
        <v>0</v>
      </c>
      <c r="P72" s="298"/>
      <c r="Q72" s="299"/>
      <c r="R72" s="300"/>
      <c r="S72" s="301"/>
      <c r="T72" s="94">
        <v>6</v>
      </c>
      <c r="U72" s="94">
        <v>12</v>
      </c>
      <c r="V72" s="95">
        <f t="shared" si="2"/>
        <v>6</v>
      </c>
      <c r="W72" s="41">
        <v>0.15</v>
      </c>
      <c r="X72" s="54">
        <f t="shared" si="3"/>
        <v>0</v>
      </c>
      <c r="Y72" s="54">
        <f t="shared" si="4"/>
        <v>0</v>
      </c>
      <c r="Z72" s="48">
        <f t="shared" si="5"/>
        <v>0</v>
      </c>
      <c r="AA72" s="42">
        <f t="shared" si="6"/>
        <v>0</v>
      </c>
      <c r="AB72" s="40">
        <f t="shared" si="7"/>
        <v>0</v>
      </c>
      <c r="AC72" s="321">
        <f>'RAW IES Results'!S54</f>
        <v>0</v>
      </c>
      <c r="AD72" s="319"/>
      <c r="AE72" s="319"/>
      <c r="AF72" s="319"/>
      <c r="AG72" s="322"/>
      <c r="AH72" s="319"/>
      <c r="AI72" s="319"/>
      <c r="AJ72" s="319"/>
      <c r="AK72" s="319"/>
      <c r="AL72" s="320"/>
      <c r="AM72" s="55">
        <f>'RAW IES Results'!AO54</f>
        <v>0</v>
      </c>
      <c r="AN72" s="56">
        <f>'RAW IES Results'!AQ54</f>
        <v>0</v>
      </c>
      <c r="AO72" s="57">
        <f>'RAW IES Results'!AS54</f>
        <v>0</v>
      </c>
      <c r="AP72" s="67"/>
      <c r="AQ72" s="67"/>
      <c r="AR72" s="67"/>
      <c r="AS72" s="77"/>
      <c r="AT72" s="78"/>
      <c r="AU72" s="77"/>
      <c r="AV72" s="79"/>
    </row>
    <row r="73" spans="1:48" s="4" customFormat="1" ht="12.75" customHeight="1" x14ac:dyDescent="0.2">
      <c r="A73" s="87"/>
      <c r="B73" s="88"/>
      <c r="C73" s="88"/>
      <c r="D73" s="88"/>
      <c r="E73" s="88"/>
      <c r="F73" s="88"/>
      <c r="G73" s="88"/>
      <c r="H73" s="88"/>
      <c r="I73" s="89"/>
      <c r="J73" s="90"/>
      <c r="K73" s="106"/>
      <c r="L73" s="106"/>
      <c r="M73" s="106"/>
      <c r="N73" s="106"/>
      <c r="O73" s="107"/>
      <c r="P73" s="107"/>
      <c r="Q73" s="107"/>
      <c r="R73" s="107"/>
      <c r="S73" s="107"/>
      <c r="T73" s="82"/>
      <c r="U73" s="82"/>
      <c r="V73" s="83"/>
      <c r="W73" s="84"/>
      <c r="X73" s="67"/>
      <c r="Y73" s="67"/>
      <c r="Z73" s="85"/>
      <c r="AA73" s="86"/>
      <c r="AB73" s="86"/>
      <c r="AC73" s="108"/>
      <c r="AD73" s="108"/>
      <c r="AE73" s="108"/>
      <c r="AF73" s="108"/>
      <c r="AG73" s="108"/>
      <c r="AH73" s="121"/>
      <c r="AI73" s="121"/>
      <c r="AJ73" s="121"/>
      <c r="AK73" s="108"/>
      <c r="AL73" s="108"/>
      <c r="AM73" s="82"/>
      <c r="AN73" s="82"/>
      <c r="AO73" s="67"/>
      <c r="AP73" s="67"/>
      <c r="AQ73" s="67"/>
      <c r="AR73" s="67"/>
      <c r="AS73" s="68"/>
      <c r="AT73" s="74"/>
      <c r="AU73" s="75"/>
      <c r="AV73" s="76"/>
    </row>
    <row r="74" spans="1:48" s="4" customFormat="1" ht="12.75" customHeight="1" x14ac:dyDescent="0.2">
      <c r="A74" s="91"/>
      <c r="B74" s="97"/>
      <c r="C74" s="97"/>
      <c r="D74" s="97"/>
      <c r="E74" s="97"/>
      <c r="F74" s="97"/>
      <c r="G74" s="97"/>
      <c r="H74" s="305" t="s">
        <v>54</v>
      </c>
      <c r="I74" s="306"/>
      <c r="J74" s="307"/>
      <c r="K74" s="310">
        <f>SUM(K21:L72)/1000</f>
        <v>0</v>
      </c>
      <c r="L74" s="311"/>
      <c r="M74" s="310">
        <f>SUM(M21:N72)/1000</f>
        <v>0</v>
      </c>
      <c r="N74" s="311"/>
      <c r="O74" s="310">
        <f>SUM(O21:P72)/1000</f>
        <v>0</v>
      </c>
      <c r="P74" s="311"/>
      <c r="Q74" s="29"/>
      <c r="R74" s="29"/>
      <c r="S74" s="29"/>
      <c r="T74" s="29"/>
      <c r="U74" s="305" t="s">
        <v>54</v>
      </c>
      <c r="V74" s="306"/>
      <c r="W74" s="306"/>
      <c r="X74" s="307"/>
      <c r="Y74" s="52">
        <f>SUM(Y21:Y72)/1000</f>
        <v>0</v>
      </c>
      <c r="Z74" s="110"/>
      <c r="AA74" s="29"/>
      <c r="AB74" s="92"/>
      <c r="AC74" s="312"/>
      <c r="AD74" s="312"/>
      <c r="AE74" s="312"/>
      <c r="AF74" s="312"/>
      <c r="AG74" s="312"/>
      <c r="AH74" s="312"/>
      <c r="AI74" s="312"/>
      <c r="AJ74" s="312"/>
      <c r="AK74" s="312"/>
      <c r="AL74" s="312"/>
      <c r="AM74" s="93"/>
      <c r="AN74" s="82"/>
      <c r="AO74" s="80"/>
      <c r="AU74" s="75"/>
      <c r="AV74" s="76"/>
    </row>
    <row r="75" spans="1:48" s="4" customFormat="1" ht="12.75" customHeight="1" x14ac:dyDescent="0.2">
      <c r="A75" s="91"/>
      <c r="B75" s="97"/>
      <c r="C75" s="97"/>
      <c r="D75" s="97"/>
      <c r="E75" s="97"/>
      <c r="F75" s="97"/>
      <c r="G75" s="97"/>
      <c r="H75" s="305" t="s">
        <v>55</v>
      </c>
      <c r="I75" s="306"/>
      <c r="J75" s="307"/>
      <c r="K75" s="308">
        <f>(K74*1000)/SUM($J$21:$J$72)</f>
        <v>0</v>
      </c>
      <c r="L75" s="309"/>
      <c r="O75" s="308">
        <f>(O74*1000)/SUM($J$21:$J$72)</f>
        <v>0</v>
      </c>
      <c r="P75" s="309"/>
      <c r="Q75" s="29"/>
      <c r="R75" s="29"/>
      <c r="S75" s="29"/>
      <c r="T75" s="29"/>
      <c r="U75" s="305" t="s">
        <v>55</v>
      </c>
      <c r="V75" s="306"/>
      <c r="W75" s="306"/>
      <c r="X75" s="307"/>
      <c r="Y75" s="53">
        <f>(Y74*1000)/SUM($J$21:$J$72)</f>
        <v>0</v>
      </c>
      <c r="Z75" s="111"/>
      <c r="AA75" s="29"/>
      <c r="AB75" s="92"/>
      <c r="AC75" s="312"/>
      <c r="AD75" s="312"/>
      <c r="AE75" s="312"/>
      <c r="AF75" s="312"/>
      <c r="AG75" s="312"/>
      <c r="AH75" s="312"/>
      <c r="AI75" s="312"/>
      <c r="AJ75" s="312"/>
      <c r="AK75" s="312"/>
      <c r="AL75" s="312"/>
      <c r="AM75" s="93"/>
      <c r="AN75" s="82"/>
      <c r="AO75" s="80"/>
      <c r="AU75" s="75"/>
      <c r="AV75" s="76"/>
    </row>
    <row r="76" spans="1:48" s="4" customFormat="1" ht="12.75" customHeight="1" x14ac:dyDescent="0.2">
      <c r="A76" s="27"/>
      <c r="B76" s="313"/>
      <c r="C76" s="313"/>
      <c r="D76" s="313"/>
      <c r="E76" s="313"/>
      <c r="F76" s="313"/>
      <c r="G76" s="313"/>
      <c r="H76" s="313"/>
      <c r="I76" s="89"/>
      <c r="J76" s="90"/>
      <c r="K76" s="314"/>
      <c r="L76" s="314"/>
      <c r="M76" s="314"/>
      <c r="N76" s="314"/>
      <c r="O76" s="315"/>
      <c r="P76" s="315"/>
      <c r="Q76" s="315"/>
      <c r="R76" s="315"/>
      <c r="S76" s="315"/>
      <c r="T76" s="82"/>
      <c r="U76" s="82"/>
      <c r="V76" s="83"/>
      <c r="W76" s="84"/>
      <c r="X76" s="84"/>
      <c r="Y76" s="67"/>
      <c r="Z76" s="112"/>
      <c r="AA76" s="86"/>
      <c r="AB76" s="86"/>
      <c r="AC76" s="316"/>
      <c r="AD76" s="316"/>
      <c r="AE76" s="316"/>
      <c r="AF76" s="316"/>
      <c r="AG76" s="316"/>
      <c r="AH76" s="316"/>
      <c r="AI76" s="316"/>
      <c r="AJ76" s="316"/>
      <c r="AK76" s="316"/>
      <c r="AL76" s="316"/>
      <c r="AM76" s="82"/>
      <c r="AN76" s="82"/>
      <c r="AO76" s="67"/>
      <c r="AP76" s="67"/>
      <c r="AQ76" s="67"/>
      <c r="AR76" s="67"/>
      <c r="AS76" s="81"/>
      <c r="AT76" s="74"/>
      <c r="AU76" s="76"/>
      <c r="AV76" s="76"/>
    </row>
    <row r="77" spans="1:48" s="4" customFormat="1" ht="12.75" customHeight="1" x14ac:dyDescent="0.2">
      <c r="A77" s="27"/>
      <c r="B77" s="318"/>
      <c r="C77" s="313"/>
      <c r="D77" s="313"/>
      <c r="E77" s="313"/>
      <c r="F77" s="313"/>
      <c r="G77" s="313"/>
      <c r="H77" s="313"/>
      <c r="I77" s="89"/>
      <c r="J77" s="317" t="s">
        <v>81</v>
      </c>
      <c r="K77" s="317"/>
      <c r="L77" s="317"/>
      <c r="M77" s="317"/>
      <c r="N77" s="52"/>
      <c r="O77" s="315"/>
      <c r="P77" s="315"/>
      <c r="Q77" s="315"/>
      <c r="R77" s="315"/>
      <c r="S77" s="315"/>
      <c r="T77" s="317" t="s">
        <v>82</v>
      </c>
      <c r="U77" s="317"/>
      <c r="V77" s="317"/>
      <c r="W77" s="317"/>
      <c r="X77" s="317"/>
      <c r="Y77" s="52">
        <f>N77*1.15</f>
        <v>0</v>
      </c>
      <c r="Z77" s="110"/>
      <c r="AA77" s="29"/>
      <c r="AB77" s="86"/>
      <c r="AC77" s="316"/>
      <c r="AD77" s="316"/>
      <c r="AE77" s="316"/>
      <c r="AF77" s="316"/>
      <c r="AG77" s="316"/>
      <c r="AH77" s="316"/>
      <c r="AI77" s="316"/>
      <c r="AJ77" s="316"/>
      <c r="AK77" s="316"/>
      <c r="AL77" s="316"/>
      <c r="AM77" s="82"/>
      <c r="AN77" s="82"/>
      <c r="AO77" s="67"/>
      <c r="AP77" s="67"/>
      <c r="AQ77" s="67"/>
      <c r="AR77" s="67"/>
      <c r="AS77" s="81"/>
      <c r="AT77" s="74"/>
      <c r="AU77" s="76"/>
      <c r="AV77" s="76"/>
    </row>
    <row r="78" spans="1:48" s="4" customFormat="1" ht="12.75" customHeight="1" x14ac:dyDescent="0.2">
      <c r="A78" s="27"/>
      <c r="B78" s="313"/>
      <c r="C78" s="313"/>
      <c r="D78" s="313"/>
      <c r="E78" s="313"/>
      <c r="F78" s="313"/>
      <c r="G78" s="313"/>
      <c r="H78" s="313"/>
      <c r="I78" s="89"/>
      <c r="J78" s="317" t="s">
        <v>83</v>
      </c>
      <c r="K78" s="317"/>
      <c r="L78" s="317"/>
      <c r="M78" s="317"/>
      <c r="N78" s="52"/>
      <c r="O78" s="315"/>
      <c r="P78" s="315"/>
      <c r="Q78" s="315"/>
      <c r="R78" s="315"/>
      <c r="S78" s="315"/>
      <c r="T78" s="82"/>
      <c r="U78" s="82"/>
      <c r="V78" s="83"/>
      <c r="W78" s="29"/>
      <c r="X78" s="29"/>
      <c r="Y78" s="29"/>
      <c r="Z78" s="111"/>
      <c r="AA78" s="29"/>
      <c r="AB78" s="86"/>
      <c r="AC78" s="316"/>
      <c r="AD78" s="316"/>
      <c r="AE78" s="316"/>
      <c r="AF78" s="316"/>
      <c r="AG78" s="316"/>
      <c r="AH78" s="316"/>
      <c r="AI78" s="316"/>
      <c r="AJ78" s="316"/>
      <c r="AK78" s="316"/>
      <c r="AL78" s="316"/>
      <c r="AM78" s="82"/>
      <c r="AN78" s="82"/>
      <c r="AO78" s="67"/>
      <c r="AP78" s="67"/>
      <c r="AQ78" s="67"/>
      <c r="AR78" s="67"/>
      <c r="AS78" s="68"/>
      <c r="AT78" s="74"/>
      <c r="AU78" s="75"/>
      <c r="AV78" s="76"/>
    </row>
    <row r="79" spans="1:48" s="4" customFormat="1" ht="12.75" customHeight="1" x14ac:dyDescent="0.2">
      <c r="A79" s="27"/>
      <c r="B79" s="313"/>
      <c r="C79" s="313"/>
      <c r="D79" s="313"/>
      <c r="E79" s="313"/>
      <c r="F79" s="313"/>
      <c r="G79" s="313"/>
      <c r="H79" s="313"/>
      <c r="I79" s="89"/>
      <c r="J79" s="317" t="s">
        <v>84</v>
      </c>
      <c r="K79" s="317"/>
      <c r="L79" s="317"/>
      <c r="M79" s="317"/>
      <c r="N79" s="52">
        <f>SUM(N77:N78)</f>
        <v>0</v>
      </c>
      <c r="O79" s="5"/>
      <c r="P79" s="5"/>
      <c r="Q79" s="5"/>
      <c r="R79" s="5"/>
      <c r="S79" s="5"/>
      <c r="T79" s="317" t="s">
        <v>82</v>
      </c>
      <c r="U79" s="317"/>
      <c r="V79" s="317"/>
      <c r="W79" s="317"/>
      <c r="X79" s="317"/>
      <c r="Y79" s="52">
        <f>N79*1.15</f>
        <v>0</v>
      </c>
      <c r="Z79" s="110"/>
      <c r="AA79" s="86"/>
      <c r="AB79" s="86"/>
      <c r="AC79" s="316"/>
      <c r="AD79" s="316"/>
      <c r="AE79" s="316"/>
      <c r="AF79" s="316"/>
      <c r="AG79" s="316"/>
      <c r="AH79" s="316"/>
      <c r="AI79" s="316"/>
      <c r="AJ79" s="316"/>
      <c r="AK79" s="316"/>
      <c r="AL79" s="316"/>
      <c r="AM79" s="82"/>
      <c r="AN79" s="82"/>
      <c r="AO79" s="67"/>
      <c r="AP79" s="67"/>
      <c r="AQ79" s="67"/>
      <c r="AR79" s="67"/>
      <c r="AS79" s="68"/>
      <c r="AT79" s="74"/>
      <c r="AU79" s="75"/>
      <c r="AV79" s="76"/>
    </row>
  </sheetData>
  <autoFilter ref="A20:AO72">
    <filterColumn colId="1" showButton="0"/>
    <filterColumn colId="2" showButton="0"/>
    <filterColumn colId="3" showButton="0"/>
    <filterColumn colId="4" showButton="0"/>
    <filterColumn colId="5" showButton="0"/>
    <filterColumn colId="6" showButton="0"/>
    <filterColumn colId="10" showButton="0"/>
    <filterColumn colId="11" showButton="0"/>
    <filterColumn colId="12" showButton="0"/>
    <filterColumn colId="13" showButton="0"/>
    <filterColumn colId="14" showButton="0"/>
    <filterColumn colId="16" showButton="0"/>
    <filterColumn colId="17" showButton="0"/>
    <filterColumn colId="28" showButton="0"/>
    <filterColumn colId="29" showButton="0"/>
    <filterColumn colId="30" showButton="0"/>
    <filterColumn colId="31" showButton="0"/>
    <filterColumn colId="33" showButton="0"/>
    <filterColumn colId="34" showButton="0"/>
    <filterColumn colId="35" showButton="0"/>
    <filterColumn colId="36" showButton="0"/>
  </autoFilter>
  <mergeCells count="428">
    <mergeCell ref="AH22:AL22"/>
    <mergeCell ref="AH23:AL23"/>
    <mergeCell ref="AH24:AL24"/>
    <mergeCell ref="AH25:AL25"/>
    <mergeCell ref="AH26:AL26"/>
    <mergeCell ref="AH27:AL27"/>
    <mergeCell ref="AH28:AL28"/>
    <mergeCell ref="AH29:AL29"/>
    <mergeCell ref="AH30:AL30"/>
    <mergeCell ref="AH31:AL31"/>
    <mergeCell ref="AH32:AL32"/>
    <mergeCell ref="AH33:AL33"/>
    <mergeCell ref="AH34:AL34"/>
    <mergeCell ref="AH35:AL35"/>
    <mergeCell ref="AH36:AL36"/>
    <mergeCell ref="AH37:AL37"/>
    <mergeCell ref="AH38:AL38"/>
    <mergeCell ref="AC35:AG35"/>
    <mergeCell ref="AC36:AG36"/>
    <mergeCell ref="AC37:AG37"/>
    <mergeCell ref="AC38:AG38"/>
    <mergeCell ref="AC39:AG39"/>
    <mergeCell ref="AC40:AG40"/>
    <mergeCell ref="AC41:AG41"/>
    <mergeCell ref="AC42:AG42"/>
    <mergeCell ref="AH39:AL39"/>
    <mergeCell ref="AH40:AL40"/>
    <mergeCell ref="AC20:AG20"/>
    <mergeCell ref="AH20:AL20"/>
    <mergeCell ref="AC21:AG21"/>
    <mergeCell ref="AH21:AL21"/>
    <mergeCell ref="AC22:AG22"/>
    <mergeCell ref="AC23:AG23"/>
    <mergeCell ref="AC24:AG24"/>
    <mergeCell ref="AC25:AG25"/>
    <mergeCell ref="AC26:AG26"/>
    <mergeCell ref="AC27:AG27"/>
    <mergeCell ref="AC28:AG28"/>
    <mergeCell ref="AC29:AG29"/>
    <mergeCell ref="AC30:AG30"/>
    <mergeCell ref="AC31:AG31"/>
    <mergeCell ref="AC32:AG32"/>
    <mergeCell ref="AC33:AG33"/>
    <mergeCell ref="AC34:AG34"/>
    <mergeCell ref="B22:H22"/>
    <mergeCell ref="K22:L22"/>
    <mergeCell ref="M22:N22"/>
    <mergeCell ref="O22:P22"/>
    <mergeCell ref="Q22:S22"/>
    <mergeCell ref="K19:P19"/>
    <mergeCell ref="B20:H20"/>
    <mergeCell ref="K20:P20"/>
    <mergeCell ref="Q20:S20"/>
    <mergeCell ref="B21:H21"/>
    <mergeCell ref="K21:L21"/>
    <mergeCell ref="M21:N21"/>
    <mergeCell ref="O21:P21"/>
    <mergeCell ref="Q21:S21"/>
    <mergeCell ref="B24:H24"/>
    <mergeCell ref="K24:L24"/>
    <mergeCell ref="M24:N24"/>
    <mergeCell ref="O24:P24"/>
    <mergeCell ref="Q24:S24"/>
    <mergeCell ref="B23:H23"/>
    <mergeCell ref="K23:L23"/>
    <mergeCell ref="M23:N23"/>
    <mergeCell ref="O23:P23"/>
    <mergeCell ref="Q23:S23"/>
    <mergeCell ref="B26:H26"/>
    <mergeCell ref="K26:L26"/>
    <mergeCell ref="M26:N26"/>
    <mergeCell ref="O26:P26"/>
    <mergeCell ref="Q26:S26"/>
    <mergeCell ref="A4:G6"/>
    <mergeCell ref="A7:G7"/>
    <mergeCell ref="C8:M8"/>
    <mergeCell ref="O8:R8"/>
    <mergeCell ref="C9:G9"/>
    <mergeCell ref="J9:M9"/>
    <mergeCell ref="O9:R9"/>
    <mergeCell ref="B17:H17"/>
    <mergeCell ref="K17:L18"/>
    <mergeCell ref="M17:N18"/>
    <mergeCell ref="O17:P18"/>
    <mergeCell ref="Q17:S17"/>
    <mergeCell ref="A13:G13"/>
    <mergeCell ref="J13:AO13"/>
    <mergeCell ref="A14:G14"/>
    <mergeCell ref="J14:AO14"/>
    <mergeCell ref="A16:H16"/>
    <mergeCell ref="I16:I17"/>
    <mergeCell ref="K16:P16"/>
    <mergeCell ref="Q16:V16"/>
    <mergeCell ref="W16:Z16"/>
    <mergeCell ref="AA16:AB16"/>
    <mergeCell ref="AH17:AL17"/>
    <mergeCell ref="AC17:AG17"/>
    <mergeCell ref="A10:B10"/>
    <mergeCell ref="C10:G10"/>
    <mergeCell ref="J10:M10"/>
    <mergeCell ref="O10:R10"/>
    <mergeCell ref="A12:G12"/>
    <mergeCell ref="J12:AO12"/>
    <mergeCell ref="B25:H25"/>
    <mergeCell ref="K25:L25"/>
    <mergeCell ref="M25:N25"/>
    <mergeCell ref="O25:P25"/>
    <mergeCell ref="Q25:S25"/>
    <mergeCell ref="B28:H28"/>
    <mergeCell ref="K28:L28"/>
    <mergeCell ref="M28:N28"/>
    <mergeCell ref="O28:P28"/>
    <mergeCell ref="Q28:S28"/>
    <mergeCell ref="B27:H27"/>
    <mergeCell ref="K27:L27"/>
    <mergeCell ref="M27:N27"/>
    <mergeCell ref="O27:P27"/>
    <mergeCell ref="Q27:S27"/>
    <mergeCell ref="B30:H30"/>
    <mergeCell ref="K30:L30"/>
    <mergeCell ref="M30:N30"/>
    <mergeCell ref="O30:P30"/>
    <mergeCell ref="Q30:S30"/>
    <mergeCell ref="B29:H29"/>
    <mergeCell ref="K29:L29"/>
    <mergeCell ref="M29:N29"/>
    <mergeCell ref="O29:P29"/>
    <mergeCell ref="Q29:S29"/>
    <mergeCell ref="B32:H32"/>
    <mergeCell ref="K32:L32"/>
    <mergeCell ref="M32:N32"/>
    <mergeCell ref="O32:P32"/>
    <mergeCell ref="Q32:S32"/>
    <mergeCell ref="B31:H31"/>
    <mergeCell ref="K31:L31"/>
    <mergeCell ref="M31:N31"/>
    <mergeCell ref="O31:P31"/>
    <mergeCell ref="Q31:S31"/>
    <mergeCell ref="B34:H34"/>
    <mergeCell ref="K34:L34"/>
    <mergeCell ref="M34:N34"/>
    <mergeCell ref="O34:P34"/>
    <mergeCell ref="Q34:S34"/>
    <mergeCell ref="B33:H33"/>
    <mergeCell ref="K33:L33"/>
    <mergeCell ref="M33:N33"/>
    <mergeCell ref="O33:P33"/>
    <mergeCell ref="Q33:S33"/>
    <mergeCell ref="B36:H36"/>
    <mergeCell ref="K36:L36"/>
    <mergeCell ref="M36:N36"/>
    <mergeCell ref="O36:P36"/>
    <mergeCell ref="Q36:S36"/>
    <mergeCell ref="B35:H35"/>
    <mergeCell ref="K35:L35"/>
    <mergeCell ref="M35:N35"/>
    <mergeCell ref="O35:P35"/>
    <mergeCell ref="Q35:S35"/>
    <mergeCell ref="B38:H38"/>
    <mergeCell ref="K38:L38"/>
    <mergeCell ref="M38:N38"/>
    <mergeCell ref="O38:P38"/>
    <mergeCell ref="Q38:S38"/>
    <mergeCell ref="B37:H37"/>
    <mergeCell ref="K37:L37"/>
    <mergeCell ref="M37:N37"/>
    <mergeCell ref="O37:P37"/>
    <mergeCell ref="Q37:S37"/>
    <mergeCell ref="B40:H40"/>
    <mergeCell ref="K40:L40"/>
    <mergeCell ref="M40:N40"/>
    <mergeCell ref="O40:P40"/>
    <mergeCell ref="Q40:S40"/>
    <mergeCell ref="B39:H39"/>
    <mergeCell ref="K39:L39"/>
    <mergeCell ref="M39:N39"/>
    <mergeCell ref="O39:P39"/>
    <mergeCell ref="Q39:S39"/>
    <mergeCell ref="B42:H42"/>
    <mergeCell ref="K42:L42"/>
    <mergeCell ref="M42:N42"/>
    <mergeCell ref="O42:P42"/>
    <mergeCell ref="Q42:S42"/>
    <mergeCell ref="B41:H41"/>
    <mergeCell ref="K41:L41"/>
    <mergeCell ref="M41:N41"/>
    <mergeCell ref="O41:P41"/>
    <mergeCell ref="Q41:S41"/>
    <mergeCell ref="AH41:AL41"/>
    <mergeCell ref="AH42:AL42"/>
    <mergeCell ref="B44:H44"/>
    <mergeCell ref="K44:L44"/>
    <mergeCell ref="M44:N44"/>
    <mergeCell ref="O44:P44"/>
    <mergeCell ref="Q44:S44"/>
    <mergeCell ref="B43:H43"/>
    <mergeCell ref="K43:L43"/>
    <mergeCell ref="M43:N43"/>
    <mergeCell ref="O43:P43"/>
    <mergeCell ref="Q43:S43"/>
    <mergeCell ref="B46:H46"/>
    <mergeCell ref="K46:L46"/>
    <mergeCell ref="M46:N46"/>
    <mergeCell ref="O46:P46"/>
    <mergeCell ref="Q46:S46"/>
    <mergeCell ref="B45:H45"/>
    <mergeCell ref="K45:L45"/>
    <mergeCell ref="M45:N45"/>
    <mergeCell ref="O45:P45"/>
    <mergeCell ref="Q45:S45"/>
    <mergeCell ref="AC43:AG43"/>
    <mergeCell ref="AC44:AG44"/>
    <mergeCell ref="AC45:AG45"/>
    <mergeCell ref="AC46:AG46"/>
    <mergeCell ref="AH43:AL43"/>
    <mergeCell ref="AH44:AL44"/>
    <mergeCell ref="AH45:AL45"/>
    <mergeCell ref="AH46:AL46"/>
    <mergeCell ref="K48:L48"/>
    <mergeCell ref="M48:N48"/>
    <mergeCell ref="O48:P48"/>
    <mergeCell ref="Q48:S48"/>
    <mergeCell ref="B47:H47"/>
    <mergeCell ref="K47:L47"/>
    <mergeCell ref="M47:N47"/>
    <mergeCell ref="O47:P47"/>
    <mergeCell ref="Q47:S47"/>
    <mergeCell ref="B50:H50"/>
    <mergeCell ref="K50:L50"/>
    <mergeCell ref="M50:N50"/>
    <mergeCell ref="O50:P50"/>
    <mergeCell ref="Q50:S50"/>
    <mergeCell ref="B49:H49"/>
    <mergeCell ref="K49:L49"/>
    <mergeCell ref="M49:N49"/>
    <mergeCell ref="O49:P49"/>
    <mergeCell ref="Q49:S49"/>
    <mergeCell ref="B53:H53"/>
    <mergeCell ref="K53:L53"/>
    <mergeCell ref="M53:N53"/>
    <mergeCell ref="O53:P53"/>
    <mergeCell ref="Q53:S53"/>
    <mergeCell ref="AC51:AG51"/>
    <mergeCell ref="AC52:AG52"/>
    <mergeCell ref="AC53:AG53"/>
    <mergeCell ref="AC54:AG54"/>
    <mergeCell ref="AH51:AL51"/>
    <mergeCell ref="AH52:AL52"/>
    <mergeCell ref="AH53:AL53"/>
    <mergeCell ref="AH54:AL54"/>
    <mergeCell ref="AC47:AG47"/>
    <mergeCell ref="AC48:AG48"/>
    <mergeCell ref="AC49:AG49"/>
    <mergeCell ref="AC50:AG50"/>
    <mergeCell ref="AH47:AL47"/>
    <mergeCell ref="AH48:AL48"/>
    <mergeCell ref="AH49:AL49"/>
    <mergeCell ref="AH50:AL50"/>
    <mergeCell ref="B52:H52"/>
    <mergeCell ref="K52:L52"/>
    <mergeCell ref="M52:N52"/>
    <mergeCell ref="O52:P52"/>
    <mergeCell ref="Q52:S52"/>
    <mergeCell ref="B51:H51"/>
    <mergeCell ref="K51:L51"/>
    <mergeCell ref="M51:N51"/>
    <mergeCell ref="O51:P51"/>
    <mergeCell ref="Q51:S51"/>
    <mergeCell ref="B48:H48"/>
    <mergeCell ref="K55:L55"/>
    <mergeCell ref="M55:N55"/>
    <mergeCell ref="O55:P55"/>
    <mergeCell ref="Q55:S55"/>
    <mergeCell ref="B58:H58"/>
    <mergeCell ref="K58:L58"/>
    <mergeCell ref="M58:N58"/>
    <mergeCell ref="O58:P58"/>
    <mergeCell ref="Q58:S58"/>
    <mergeCell ref="B57:H57"/>
    <mergeCell ref="K57:L57"/>
    <mergeCell ref="M57:N57"/>
    <mergeCell ref="O57:P57"/>
    <mergeCell ref="Q57:S57"/>
    <mergeCell ref="B54:H54"/>
    <mergeCell ref="K54:L54"/>
    <mergeCell ref="M54:N54"/>
    <mergeCell ref="O54:P54"/>
    <mergeCell ref="Q54:S54"/>
    <mergeCell ref="AC59:AG59"/>
    <mergeCell ref="AC60:AG60"/>
    <mergeCell ref="AC61:AG61"/>
    <mergeCell ref="AC62:AG62"/>
    <mergeCell ref="AH59:AL59"/>
    <mergeCell ref="AH60:AL60"/>
    <mergeCell ref="AH61:AL61"/>
    <mergeCell ref="AH62:AL62"/>
    <mergeCell ref="AC55:AG55"/>
    <mergeCell ref="AC56:AG56"/>
    <mergeCell ref="AC57:AG57"/>
    <mergeCell ref="AC58:AG58"/>
    <mergeCell ref="AH55:AL55"/>
    <mergeCell ref="AH56:AL56"/>
    <mergeCell ref="AH57:AL57"/>
    <mergeCell ref="AH58:AL58"/>
    <mergeCell ref="B60:H60"/>
    <mergeCell ref="K60:L60"/>
    <mergeCell ref="M60:N60"/>
    <mergeCell ref="O60:P60"/>
    <mergeCell ref="Q60:S60"/>
    <mergeCell ref="B59:H59"/>
    <mergeCell ref="K59:L59"/>
    <mergeCell ref="M59:N59"/>
    <mergeCell ref="O59:P59"/>
    <mergeCell ref="Q59:S59"/>
    <mergeCell ref="B56:H56"/>
    <mergeCell ref="K56:L56"/>
    <mergeCell ref="M56:N56"/>
    <mergeCell ref="O56:P56"/>
    <mergeCell ref="Q56:S56"/>
    <mergeCell ref="B55:H55"/>
    <mergeCell ref="Q63:S63"/>
    <mergeCell ref="B66:H66"/>
    <mergeCell ref="K66:L66"/>
    <mergeCell ref="M66:N66"/>
    <mergeCell ref="O66:P66"/>
    <mergeCell ref="Q66:S66"/>
    <mergeCell ref="B65:H65"/>
    <mergeCell ref="K65:L65"/>
    <mergeCell ref="M65:N65"/>
    <mergeCell ref="O65:P65"/>
    <mergeCell ref="Q65:S65"/>
    <mergeCell ref="B62:H62"/>
    <mergeCell ref="K62:L62"/>
    <mergeCell ref="M62:N62"/>
    <mergeCell ref="O62:P62"/>
    <mergeCell ref="Q62:S62"/>
    <mergeCell ref="B61:H61"/>
    <mergeCell ref="K61:L61"/>
    <mergeCell ref="M61:N61"/>
    <mergeCell ref="O61:P61"/>
    <mergeCell ref="Q61:S61"/>
    <mergeCell ref="AH67:AL67"/>
    <mergeCell ref="AH68:AL68"/>
    <mergeCell ref="AH69:AL69"/>
    <mergeCell ref="AH70:AL70"/>
    <mergeCell ref="AC63:AG63"/>
    <mergeCell ref="AC64:AG64"/>
    <mergeCell ref="AC65:AG65"/>
    <mergeCell ref="AC66:AG66"/>
    <mergeCell ref="AH63:AL63"/>
    <mergeCell ref="AH64:AL64"/>
    <mergeCell ref="AH65:AL65"/>
    <mergeCell ref="AH66:AL66"/>
    <mergeCell ref="B68:H68"/>
    <mergeCell ref="K68:L68"/>
    <mergeCell ref="M68:N68"/>
    <mergeCell ref="O68:P68"/>
    <mergeCell ref="Q68:S68"/>
    <mergeCell ref="B67:H67"/>
    <mergeCell ref="K67:L67"/>
    <mergeCell ref="M67:N67"/>
    <mergeCell ref="O67:P67"/>
    <mergeCell ref="Q67:S67"/>
    <mergeCell ref="B64:H64"/>
    <mergeCell ref="K64:L64"/>
    <mergeCell ref="M64:N64"/>
    <mergeCell ref="O64:P64"/>
    <mergeCell ref="Q64:S64"/>
    <mergeCell ref="B63:H63"/>
    <mergeCell ref="K63:L63"/>
    <mergeCell ref="M63:N63"/>
    <mergeCell ref="O63:P63"/>
    <mergeCell ref="B70:H70"/>
    <mergeCell ref="K70:L70"/>
    <mergeCell ref="M70:N70"/>
    <mergeCell ref="O70:P70"/>
    <mergeCell ref="Q70:S70"/>
    <mergeCell ref="B69:H69"/>
    <mergeCell ref="K69:L69"/>
    <mergeCell ref="M69:N69"/>
    <mergeCell ref="O69:P69"/>
    <mergeCell ref="Q69:S69"/>
    <mergeCell ref="AC67:AG67"/>
    <mergeCell ref="AC68:AG68"/>
    <mergeCell ref="AC69:AG69"/>
    <mergeCell ref="AC70:AG70"/>
    <mergeCell ref="AC71:AG71"/>
    <mergeCell ref="AC72:AG72"/>
    <mergeCell ref="AH71:AL71"/>
    <mergeCell ref="AH72:AL72"/>
    <mergeCell ref="B72:H72"/>
    <mergeCell ref="K72:L72"/>
    <mergeCell ref="M72:N72"/>
    <mergeCell ref="O72:P72"/>
    <mergeCell ref="Q72:S72"/>
    <mergeCell ref="B71:H71"/>
    <mergeCell ref="K71:L71"/>
    <mergeCell ref="M71:N71"/>
    <mergeCell ref="O71:P71"/>
    <mergeCell ref="Q71:S71"/>
    <mergeCell ref="U74:X74"/>
    <mergeCell ref="AC74:AL74"/>
    <mergeCell ref="U75:X75"/>
    <mergeCell ref="AC75:AL75"/>
    <mergeCell ref="B76:H76"/>
    <mergeCell ref="K76:N76"/>
    <mergeCell ref="O76:S76"/>
    <mergeCell ref="AC76:AL76"/>
    <mergeCell ref="B79:H79"/>
    <mergeCell ref="J79:M79"/>
    <mergeCell ref="T79:X79"/>
    <mergeCell ref="AC79:AL79"/>
    <mergeCell ref="B77:H77"/>
    <mergeCell ref="J77:M77"/>
    <mergeCell ref="O77:S77"/>
    <mergeCell ref="T77:X77"/>
    <mergeCell ref="AC77:AL77"/>
    <mergeCell ref="B78:H78"/>
    <mergeCell ref="J78:M78"/>
    <mergeCell ref="O78:S78"/>
    <mergeCell ref="AC78:AL78"/>
    <mergeCell ref="H75:J75"/>
    <mergeCell ref="K75:L75"/>
    <mergeCell ref="O75:P75"/>
    <mergeCell ref="H74:J74"/>
    <mergeCell ref="K74:L74"/>
    <mergeCell ref="M74:N74"/>
    <mergeCell ref="O74:P74"/>
  </mergeCells>
  <dataValidations disablePrompts="1" count="1">
    <dataValidation type="list" allowBlank="1" showInputMessage="1" showErrorMessage="1" sqref="O76:O78 O73">
      <formula1>$AW$2:$AW$5</formula1>
    </dataValidation>
  </dataValidations>
  <pageMargins left="0.55118110236220474" right="0.35433070866141736" top="0.59055118110236227" bottom="0.59055118110236227" header="0.51181102362204722" footer="0.51181102362204722"/>
  <pageSetup paperSize="8" scale="53" fitToHeight="3" orientation="landscape" horizontalDpi="1200" verticalDpi="1200" r:id="rId1"/>
  <headerFooter alignWithMargins="0">
    <oddFooter>&amp;L&amp;6&amp;Z&amp;F&amp;R &amp;P of &amp;N (&amp;A)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N74"/>
  <sheetViews>
    <sheetView view="pageBreakPreview" zoomScaleNormal="85" zoomScaleSheetLayoutView="100" workbookViewId="0">
      <pane ySplit="19" topLeftCell="A59" activePane="bottomLeft" state="frozen"/>
      <selection pane="bottomLeft" activeCell="A72" sqref="A72:XFD619"/>
    </sheetView>
  </sheetViews>
  <sheetFormatPr defaultColWidth="5.7109375" defaultRowHeight="12.75" customHeight="1" x14ac:dyDescent="0.2"/>
  <cols>
    <col min="1" max="2" width="5.7109375" style="5" customWidth="1"/>
    <col min="3" max="8" width="5.7109375" style="5"/>
    <col min="9" max="9" width="5.7109375" style="5" customWidth="1"/>
    <col min="10" max="10" width="6.28515625" style="5" bestFit="1" customWidth="1"/>
    <col min="11" max="11" width="10.42578125" style="5" customWidth="1"/>
    <col min="12" max="13" width="5.7109375" style="5" customWidth="1"/>
    <col min="14" max="14" width="5.7109375" style="5"/>
    <col min="15" max="15" width="5.7109375" style="5" customWidth="1"/>
    <col min="16" max="19" width="5.7109375" style="5"/>
    <col min="20" max="20" width="5.7109375" style="5" customWidth="1"/>
    <col min="21" max="23" width="5.7109375" style="5"/>
    <col min="24" max="27" width="5.7109375" style="5" customWidth="1"/>
    <col min="28" max="34" width="5.7109375" style="5"/>
    <col min="35" max="36" width="5.7109375" style="6"/>
    <col min="37" max="256" width="5.7109375" style="5"/>
    <col min="257" max="258" width="5.7109375" style="5" customWidth="1"/>
    <col min="259" max="264" width="5.7109375" style="5"/>
    <col min="265" max="265" width="5.7109375" style="5" customWidth="1"/>
    <col min="266" max="266" width="6.28515625" style="5" bestFit="1" customWidth="1"/>
    <col min="267" max="269" width="5.7109375" style="5" customWidth="1"/>
    <col min="270" max="270" width="5.7109375" style="5"/>
    <col min="271" max="271" width="5.7109375" style="5" customWidth="1"/>
    <col min="272" max="275" width="5.7109375" style="5"/>
    <col min="276" max="276" width="5.7109375" style="5" customWidth="1"/>
    <col min="277" max="279" width="5.7109375" style="5"/>
    <col min="280" max="283" width="5.7109375" style="5" customWidth="1"/>
    <col min="284" max="512" width="5.7109375" style="5"/>
    <col min="513" max="514" width="5.7109375" style="5" customWidth="1"/>
    <col min="515" max="520" width="5.7109375" style="5"/>
    <col min="521" max="521" width="5.7109375" style="5" customWidth="1"/>
    <col min="522" max="522" width="6.28515625" style="5" bestFit="1" customWidth="1"/>
    <col min="523" max="525" width="5.7109375" style="5" customWidth="1"/>
    <col min="526" max="526" width="5.7109375" style="5"/>
    <col min="527" max="527" width="5.7109375" style="5" customWidth="1"/>
    <col min="528" max="531" width="5.7109375" style="5"/>
    <col min="532" max="532" width="5.7109375" style="5" customWidth="1"/>
    <col min="533" max="535" width="5.7109375" style="5"/>
    <col min="536" max="539" width="5.7109375" style="5" customWidth="1"/>
    <col min="540" max="768" width="5.7109375" style="5"/>
    <col min="769" max="770" width="5.7109375" style="5" customWidth="1"/>
    <col min="771" max="776" width="5.7109375" style="5"/>
    <col min="777" max="777" width="5.7109375" style="5" customWidth="1"/>
    <col min="778" max="778" width="6.28515625" style="5" bestFit="1" customWidth="1"/>
    <col min="779" max="781" width="5.7109375" style="5" customWidth="1"/>
    <col min="782" max="782" width="5.7109375" style="5"/>
    <col min="783" max="783" width="5.7109375" style="5" customWidth="1"/>
    <col min="784" max="787" width="5.7109375" style="5"/>
    <col min="788" max="788" width="5.7109375" style="5" customWidth="1"/>
    <col min="789" max="791" width="5.7109375" style="5"/>
    <col min="792" max="795" width="5.7109375" style="5" customWidth="1"/>
    <col min="796" max="1024" width="5.7109375" style="5"/>
    <col min="1025" max="1026" width="5.7109375" style="5" customWidth="1"/>
    <col min="1027" max="1032" width="5.7109375" style="5"/>
    <col min="1033" max="1033" width="5.7109375" style="5" customWidth="1"/>
    <col min="1034" max="1034" width="6.28515625" style="5" bestFit="1" customWidth="1"/>
    <col min="1035" max="1037" width="5.7109375" style="5" customWidth="1"/>
    <col min="1038" max="1038" width="5.7109375" style="5"/>
    <col min="1039" max="1039" width="5.7109375" style="5" customWidth="1"/>
    <col min="1040" max="1043" width="5.7109375" style="5"/>
    <col min="1044" max="1044" width="5.7109375" style="5" customWidth="1"/>
    <col min="1045" max="1047" width="5.7109375" style="5"/>
    <col min="1048" max="1051" width="5.7109375" style="5" customWidth="1"/>
    <col min="1052" max="1280" width="5.7109375" style="5"/>
    <col min="1281" max="1282" width="5.7109375" style="5" customWidth="1"/>
    <col min="1283" max="1288" width="5.7109375" style="5"/>
    <col min="1289" max="1289" width="5.7109375" style="5" customWidth="1"/>
    <col min="1290" max="1290" width="6.28515625" style="5" bestFit="1" customWidth="1"/>
    <col min="1291" max="1293" width="5.7109375" style="5" customWidth="1"/>
    <col min="1294" max="1294" width="5.7109375" style="5"/>
    <col min="1295" max="1295" width="5.7109375" style="5" customWidth="1"/>
    <col min="1296" max="1299" width="5.7109375" style="5"/>
    <col min="1300" max="1300" width="5.7109375" style="5" customWidth="1"/>
    <col min="1301" max="1303" width="5.7109375" style="5"/>
    <col min="1304" max="1307" width="5.7109375" style="5" customWidth="1"/>
    <col min="1308" max="1536" width="5.7109375" style="5"/>
    <col min="1537" max="1538" width="5.7109375" style="5" customWidth="1"/>
    <col min="1539" max="1544" width="5.7109375" style="5"/>
    <col min="1545" max="1545" width="5.7109375" style="5" customWidth="1"/>
    <col min="1546" max="1546" width="6.28515625" style="5" bestFit="1" customWidth="1"/>
    <col min="1547" max="1549" width="5.7109375" style="5" customWidth="1"/>
    <col min="1550" max="1550" width="5.7109375" style="5"/>
    <col min="1551" max="1551" width="5.7109375" style="5" customWidth="1"/>
    <col min="1552" max="1555" width="5.7109375" style="5"/>
    <col min="1556" max="1556" width="5.7109375" style="5" customWidth="1"/>
    <col min="1557" max="1559" width="5.7109375" style="5"/>
    <col min="1560" max="1563" width="5.7109375" style="5" customWidth="1"/>
    <col min="1564" max="1792" width="5.7109375" style="5"/>
    <col min="1793" max="1794" width="5.7109375" style="5" customWidth="1"/>
    <col min="1795" max="1800" width="5.7109375" style="5"/>
    <col min="1801" max="1801" width="5.7109375" style="5" customWidth="1"/>
    <col min="1802" max="1802" width="6.28515625" style="5" bestFit="1" customWidth="1"/>
    <col min="1803" max="1805" width="5.7109375" style="5" customWidth="1"/>
    <col min="1806" max="1806" width="5.7109375" style="5"/>
    <col min="1807" max="1807" width="5.7109375" style="5" customWidth="1"/>
    <col min="1808" max="1811" width="5.7109375" style="5"/>
    <col min="1812" max="1812" width="5.7109375" style="5" customWidth="1"/>
    <col min="1813" max="1815" width="5.7109375" style="5"/>
    <col min="1816" max="1819" width="5.7109375" style="5" customWidth="1"/>
    <col min="1820" max="2048" width="5.7109375" style="5"/>
    <col min="2049" max="2050" width="5.7109375" style="5" customWidth="1"/>
    <col min="2051" max="2056" width="5.7109375" style="5"/>
    <col min="2057" max="2057" width="5.7109375" style="5" customWidth="1"/>
    <col min="2058" max="2058" width="6.28515625" style="5" bestFit="1" customWidth="1"/>
    <col min="2059" max="2061" width="5.7109375" style="5" customWidth="1"/>
    <col min="2062" max="2062" width="5.7109375" style="5"/>
    <col min="2063" max="2063" width="5.7109375" style="5" customWidth="1"/>
    <col min="2064" max="2067" width="5.7109375" style="5"/>
    <col min="2068" max="2068" width="5.7109375" style="5" customWidth="1"/>
    <col min="2069" max="2071" width="5.7109375" style="5"/>
    <col min="2072" max="2075" width="5.7109375" style="5" customWidth="1"/>
    <col min="2076" max="2304" width="5.7109375" style="5"/>
    <col min="2305" max="2306" width="5.7109375" style="5" customWidth="1"/>
    <col min="2307" max="2312" width="5.7109375" style="5"/>
    <col min="2313" max="2313" width="5.7109375" style="5" customWidth="1"/>
    <col min="2314" max="2314" width="6.28515625" style="5" bestFit="1" customWidth="1"/>
    <col min="2315" max="2317" width="5.7109375" style="5" customWidth="1"/>
    <col min="2318" max="2318" width="5.7109375" style="5"/>
    <col min="2319" max="2319" width="5.7109375" style="5" customWidth="1"/>
    <col min="2320" max="2323" width="5.7109375" style="5"/>
    <col min="2324" max="2324" width="5.7109375" style="5" customWidth="1"/>
    <col min="2325" max="2327" width="5.7109375" style="5"/>
    <col min="2328" max="2331" width="5.7109375" style="5" customWidth="1"/>
    <col min="2332" max="2560" width="5.7109375" style="5"/>
    <col min="2561" max="2562" width="5.7109375" style="5" customWidth="1"/>
    <col min="2563" max="2568" width="5.7109375" style="5"/>
    <col min="2569" max="2569" width="5.7109375" style="5" customWidth="1"/>
    <col min="2570" max="2570" width="6.28515625" style="5" bestFit="1" customWidth="1"/>
    <col min="2571" max="2573" width="5.7109375" style="5" customWidth="1"/>
    <col min="2574" max="2574" width="5.7109375" style="5"/>
    <col min="2575" max="2575" width="5.7109375" style="5" customWidth="1"/>
    <col min="2576" max="2579" width="5.7109375" style="5"/>
    <col min="2580" max="2580" width="5.7109375" style="5" customWidth="1"/>
    <col min="2581" max="2583" width="5.7109375" style="5"/>
    <col min="2584" max="2587" width="5.7109375" style="5" customWidth="1"/>
    <col min="2588" max="2816" width="5.7109375" style="5"/>
    <col min="2817" max="2818" width="5.7109375" style="5" customWidth="1"/>
    <col min="2819" max="2824" width="5.7109375" style="5"/>
    <col min="2825" max="2825" width="5.7109375" style="5" customWidth="1"/>
    <col min="2826" max="2826" width="6.28515625" style="5" bestFit="1" customWidth="1"/>
    <col min="2827" max="2829" width="5.7109375" style="5" customWidth="1"/>
    <col min="2830" max="2830" width="5.7109375" style="5"/>
    <col min="2831" max="2831" width="5.7109375" style="5" customWidth="1"/>
    <col min="2832" max="2835" width="5.7109375" style="5"/>
    <col min="2836" max="2836" width="5.7109375" style="5" customWidth="1"/>
    <col min="2837" max="2839" width="5.7109375" style="5"/>
    <col min="2840" max="2843" width="5.7109375" style="5" customWidth="1"/>
    <col min="2844" max="3072" width="5.7109375" style="5"/>
    <col min="3073" max="3074" width="5.7109375" style="5" customWidth="1"/>
    <col min="3075" max="3080" width="5.7109375" style="5"/>
    <col min="3081" max="3081" width="5.7109375" style="5" customWidth="1"/>
    <col min="3082" max="3082" width="6.28515625" style="5" bestFit="1" customWidth="1"/>
    <col min="3083" max="3085" width="5.7109375" style="5" customWidth="1"/>
    <col min="3086" max="3086" width="5.7109375" style="5"/>
    <col min="3087" max="3087" width="5.7109375" style="5" customWidth="1"/>
    <col min="3088" max="3091" width="5.7109375" style="5"/>
    <col min="3092" max="3092" width="5.7109375" style="5" customWidth="1"/>
    <col min="3093" max="3095" width="5.7109375" style="5"/>
    <col min="3096" max="3099" width="5.7109375" style="5" customWidth="1"/>
    <col min="3100" max="3328" width="5.7109375" style="5"/>
    <col min="3329" max="3330" width="5.7109375" style="5" customWidth="1"/>
    <col min="3331" max="3336" width="5.7109375" style="5"/>
    <col min="3337" max="3337" width="5.7109375" style="5" customWidth="1"/>
    <col min="3338" max="3338" width="6.28515625" style="5" bestFit="1" customWidth="1"/>
    <col min="3339" max="3341" width="5.7109375" style="5" customWidth="1"/>
    <col min="3342" max="3342" width="5.7109375" style="5"/>
    <col min="3343" max="3343" width="5.7109375" style="5" customWidth="1"/>
    <col min="3344" max="3347" width="5.7109375" style="5"/>
    <col min="3348" max="3348" width="5.7109375" style="5" customWidth="1"/>
    <col min="3349" max="3351" width="5.7109375" style="5"/>
    <col min="3352" max="3355" width="5.7109375" style="5" customWidth="1"/>
    <col min="3356" max="3584" width="5.7109375" style="5"/>
    <col min="3585" max="3586" width="5.7109375" style="5" customWidth="1"/>
    <col min="3587" max="3592" width="5.7109375" style="5"/>
    <col min="3593" max="3593" width="5.7109375" style="5" customWidth="1"/>
    <col min="3594" max="3594" width="6.28515625" style="5" bestFit="1" customWidth="1"/>
    <col min="3595" max="3597" width="5.7109375" style="5" customWidth="1"/>
    <col min="3598" max="3598" width="5.7109375" style="5"/>
    <col min="3599" max="3599" width="5.7109375" style="5" customWidth="1"/>
    <col min="3600" max="3603" width="5.7109375" style="5"/>
    <col min="3604" max="3604" width="5.7109375" style="5" customWidth="1"/>
    <col min="3605" max="3607" width="5.7109375" style="5"/>
    <col min="3608" max="3611" width="5.7109375" style="5" customWidth="1"/>
    <col min="3612" max="3840" width="5.7109375" style="5"/>
    <col min="3841" max="3842" width="5.7109375" style="5" customWidth="1"/>
    <col min="3843" max="3848" width="5.7109375" style="5"/>
    <col min="3849" max="3849" width="5.7109375" style="5" customWidth="1"/>
    <col min="3850" max="3850" width="6.28515625" style="5" bestFit="1" customWidth="1"/>
    <col min="3851" max="3853" width="5.7109375" style="5" customWidth="1"/>
    <col min="3854" max="3854" width="5.7109375" style="5"/>
    <col min="3855" max="3855" width="5.7109375" style="5" customWidth="1"/>
    <col min="3856" max="3859" width="5.7109375" style="5"/>
    <col min="3860" max="3860" width="5.7109375" style="5" customWidth="1"/>
    <col min="3861" max="3863" width="5.7109375" style="5"/>
    <col min="3864" max="3867" width="5.7109375" style="5" customWidth="1"/>
    <col min="3868" max="4096" width="5.7109375" style="5"/>
    <col min="4097" max="4098" width="5.7109375" style="5" customWidth="1"/>
    <col min="4099" max="4104" width="5.7109375" style="5"/>
    <col min="4105" max="4105" width="5.7109375" style="5" customWidth="1"/>
    <col min="4106" max="4106" width="6.28515625" style="5" bestFit="1" customWidth="1"/>
    <col min="4107" max="4109" width="5.7109375" style="5" customWidth="1"/>
    <col min="4110" max="4110" width="5.7109375" style="5"/>
    <col min="4111" max="4111" width="5.7109375" style="5" customWidth="1"/>
    <col min="4112" max="4115" width="5.7109375" style="5"/>
    <col min="4116" max="4116" width="5.7109375" style="5" customWidth="1"/>
    <col min="4117" max="4119" width="5.7109375" style="5"/>
    <col min="4120" max="4123" width="5.7109375" style="5" customWidth="1"/>
    <col min="4124" max="4352" width="5.7109375" style="5"/>
    <col min="4353" max="4354" width="5.7109375" style="5" customWidth="1"/>
    <col min="4355" max="4360" width="5.7109375" style="5"/>
    <col min="4361" max="4361" width="5.7109375" style="5" customWidth="1"/>
    <col min="4362" max="4362" width="6.28515625" style="5" bestFit="1" customWidth="1"/>
    <col min="4363" max="4365" width="5.7109375" style="5" customWidth="1"/>
    <col min="4366" max="4366" width="5.7109375" style="5"/>
    <col min="4367" max="4367" width="5.7109375" style="5" customWidth="1"/>
    <col min="4368" max="4371" width="5.7109375" style="5"/>
    <col min="4372" max="4372" width="5.7109375" style="5" customWidth="1"/>
    <col min="4373" max="4375" width="5.7109375" style="5"/>
    <col min="4376" max="4379" width="5.7109375" style="5" customWidth="1"/>
    <col min="4380" max="4608" width="5.7109375" style="5"/>
    <col min="4609" max="4610" width="5.7109375" style="5" customWidth="1"/>
    <col min="4611" max="4616" width="5.7109375" style="5"/>
    <col min="4617" max="4617" width="5.7109375" style="5" customWidth="1"/>
    <col min="4618" max="4618" width="6.28515625" style="5" bestFit="1" customWidth="1"/>
    <col min="4619" max="4621" width="5.7109375" style="5" customWidth="1"/>
    <col min="4622" max="4622" width="5.7109375" style="5"/>
    <col min="4623" max="4623" width="5.7109375" style="5" customWidth="1"/>
    <col min="4624" max="4627" width="5.7109375" style="5"/>
    <col min="4628" max="4628" width="5.7109375" style="5" customWidth="1"/>
    <col min="4629" max="4631" width="5.7109375" style="5"/>
    <col min="4632" max="4635" width="5.7109375" style="5" customWidth="1"/>
    <col min="4636" max="4864" width="5.7109375" style="5"/>
    <col min="4865" max="4866" width="5.7109375" style="5" customWidth="1"/>
    <col min="4867" max="4872" width="5.7109375" style="5"/>
    <col min="4873" max="4873" width="5.7109375" style="5" customWidth="1"/>
    <col min="4874" max="4874" width="6.28515625" style="5" bestFit="1" customWidth="1"/>
    <col min="4875" max="4877" width="5.7109375" style="5" customWidth="1"/>
    <col min="4878" max="4878" width="5.7109375" style="5"/>
    <col min="4879" max="4879" width="5.7109375" style="5" customWidth="1"/>
    <col min="4880" max="4883" width="5.7109375" style="5"/>
    <col min="4884" max="4884" width="5.7109375" style="5" customWidth="1"/>
    <col min="4885" max="4887" width="5.7109375" style="5"/>
    <col min="4888" max="4891" width="5.7109375" style="5" customWidth="1"/>
    <col min="4892" max="5120" width="5.7109375" style="5"/>
    <col min="5121" max="5122" width="5.7109375" style="5" customWidth="1"/>
    <col min="5123" max="5128" width="5.7109375" style="5"/>
    <col min="5129" max="5129" width="5.7109375" style="5" customWidth="1"/>
    <col min="5130" max="5130" width="6.28515625" style="5" bestFit="1" customWidth="1"/>
    <col min="5131" max="5133" width="5.7109375" style="5" customWidth="1"/>
    <col min="5134" max="5134" width="5.7109375" style="5"/>
    <col min="5135" max="5135" width="5.7109375" style="5" customWidth="1"/>
    <col min="5136" max="5139" width="5.7109375" style="5"/>
    <col min="5140" max="5140" width="5.7109375" style="5" customWidth="1"/>
    <col min="5141" max="5143" width="5.7109375" style="5"/>
    <col min="5144" max="5147" width="5.7109375" style="5" customWidth="1"/>
    <col min="5148" max="5376" width="5.7109375" style="5"/>
    <col min="5377" max="5378" width="5.7109375" style="5" customWidth="1"/>
    <col min="5379" max="5384" width="5.7109375" style="5"/>
    <col min="5385" max="5385" width="5.7109375" style="5" customWidth="1"/>
    <col min="5386" max="5386" width="6.28515625" style="5" bestFit="1" customWidth="1"/>
    <col min="5387" max="5389" width="5.7109375" style="5" customWidth="1"/>
    <col min="5390" max="5390" width="5.7109375" style="5"/>
    <col min="5391" max="5391" width="5.7109375" style="5" customWidth="1"/>
    <col min="5392" max="5395" width="5.7109375" style="5"/>
    <col min="5396" max="5396" width="5.7109375" style="5" customWidth="1"/>
    <col min="5397" max="5399" width="5.7109375" style="5"/>
    <col min="5400" max="5403" width="5.7109375" style="5" customWidth="1"/>
    <col min="5404" max="5632" width="5.7109375" style="5"/>
    <col min="5633" max="5634" width="5.7109375" style="5" customWidth="1"/>
    <col min="5635" max="5640" width="5.7109375" style="5"/>
    <col min="5641" max="5641" width="5.7109375" style="5" customWidth="1"/>
    <col min="5642" max="5642" width="6.28515625" style="5" bestFit="1" customWidth="1"/>
    <col min="5643" max="5645" width="5.7109375" style="5" customWidth="1"/>
    <col min="5646" max="5646" width="5.7109375" style="5"/>
    <col min="5647" max="5647" width="5.7109375" style="5" customWidth="1"/>
    <col min="5648" max="5651" width="5.7109375" style="5"/>
    <col min="5652" max="5652" width="5.7109375" style="5" customWidth="1"/>
    <col min="5653" max="5655" width="5.7109375" style="5"/>
    <col min="5656" max="5659" width="5.7109375" style="5" customWidth="1"/>
    <col min="5660" max="5888" width="5.7109375" style="5"/>
    <col min="5889" max="5890" width="5.7109375" style="5" customWidth="1"/>
    <col min="5891" max="5896" width="5.7109375" style="5"/>
    <col min="5897" max="5897" width="5.7109375" style="5" customWidth="1"/>
    <col min="5898" max="5898" width="6.28515625" style="5" bestFit="1" customWidth="1"/>
    <col min="5899" max="5901" width="5.7109375" style="5" customWidth="1"/>
    <col min="5902" max="5902" width="5.7109375" style="5"/>
    <col min="5903" max="5903" width="5.7109375" style="5" customWidth="1"/>
    <col min="5904" max="5907" width="5.7109375" style="5"/>
    <col min="5908" max="5908" width="5.7109375" style="5" customWidth="1"/>
    <col min="5909" max="5911" width="5.7109375" style="5"/>
    <col min="5912" max="5915" width="5.7109375" style="5" customWidth="1"/>
    <col min="5916" max="6144" width="5.7109375" style="5"/>
    <col min="6145" max="6146" width="5.7109375" style="5" customWidth="1"/>
    <col min="6147" max="6152" width="5.7109375" style="5"/>
    <col min="6153" max="6153" width="5.7109375" style="5" customWidth="1"/>
    <col min="6154" max="6154" width="6.28515625" style="5" bestFit="1" customWidth="1"/>
    <col min="6155" max="6157" width="5.7109375" style="5" customWidth="1"/>
    <col min="6158" max="6158" width="5.7109375" style="5"/>
    <col min="6159" max="6159" width="5.7109375" style="5" customWidth="1"/>
    <col min="6160" max="6163" width="5.7109375" style="5"/>
    <col min="6164" max="6164" width="5.7109375" style="5" customWidth="1"/>
    <col min="6165" max="6167" width="5.7109375" style="5"/>
    <col min="6168" max="6171" width="5.7109375" style="5" customWidth="1"/>
    <col min="6172" max="6400" width="5.7109375" style="5"/>
    <col min="6401" max="6402" width="5.7109375" style="5" customWidth="1"/>
    <col min="6403" max="6408" width="5.7109375" style="5"/>
    <col min="6409" max="6409" width="5.7109375" style="5" customWidth="1"/>
    <col min="6410" max="6410" width="6.28515625" style="5" bestFit="1" customWidth="1"/>
    <col min="6411" max="6413" width="5.7109375" style="5" customWidth="1"/>
    <col min="6414" max="6414" width="5.7109375" style="5"/>
    <col min="6415" max="6415" width="5.7109375" style="5" customWidth="1"/>
    <col min="6416" max="6419" width="5.7109375" style="5"/>
    <col min="6420" max="6420" width="5.7109375" style="5" customWidth="1"/>
    <col min="6421" max="6423" width="5.7109375" style="5"/>
    <col min="6424" max="6427" width="5.7109375" style="5" customWidth="1"/>
    <col min="6428" max="6656" width="5.7109375" style="5"/>
    <col min="6657" max="6658" width="5.7109375" style="5" customWidth="1"/>
    <col min="6659" max="6664" width="5.7109375" style="5"/>
    <col min="6665" max="6665" width="5.7109375" style="5" customWidth="1"/>
    <col min="6666" max="6666" width="6.28515625" style="5" bestFit="1" customWidth="1"/>
    <col min="6667" max="6669" width="5.7109375" style="5" customWidth="1"/>
    <col min="6670" max="6670" width="5.7109375" style="5"/>
    <col min="6671" max="6671" width="5.7109375" style="5" customWidth="1"/>
    <col min="6672" max="6675" width="5.7109375" style="5"/>
    <col min="6676" max="6676" width="5.7109375" style="5" customWidth="1"/>
    <col min="6677" max="6679" width="5.7109375" style="5"/>
    <col min="6680" max="6683" width="5.7109375" style="5" customWidth="1"/>
    <col min="6684" max="6912" width="5.7109375" style="5"/>
    <col min="6913" max="6914" width="5.7109375" style="5" customWidth="1"/>
    <col min="6915" max="6920" width="5.7109375" style="5"/>
    <col min="6921" max="6921" width="5.7109375" style="5" customWidth="1"/>
    <col min="6922" max="6922" width="6.28515625" style="5" bestFit="1" customWidth="1"/>
    <col min="6923" max="6925" width="5.7109375" style="5" customWidth="1"/>
    <col min="6926" max="6926" width="5.7109375" style="5"/>
    <col min="6927" max="6927" width="5.7109375" style="5" customWidth="1"/>
    <col min="6928" max="6931" width="5.7109375" style="5"/>
    <col min="6932" max="6932" width="5.7109375" style="5" customWidth="1"/>
    <col min="6933" max="6935" width="5.7109375" style="5"/>
    <col min="6936" max="6939" width="5.7109375" style="5" customWidth="1"/>
    <col min="6940" max="7168" width="5.7109375" style="5"/>
    <col min="7169" max="7170" width="5.7109375" style="5" customWidth="1"/>
    <col min="7171" max="7176" width="5.7109375" style="5"/>
    <col min="7177" max="7177" width="5.7109375" style="5" customWidth="1"/>
    <col min="7178" max="7178" width="6.28515625" style="5" bestFit="1" customWidth="1"/>
    <col min="7179" max="7181" width="5.7109375" style="5" customWidth="1"/>
    <col min="7182" max="7182" width="5.7109375" style="5"/>
    <col min="7183" max="7183" width="5.7109375" style="5" customWidth="1"/>
    <col min="7184" max="7187" width="5.7109375" style="5"/>
    <col min="7188" max="7188" width="5.7109375" style="5" customWidth="1"/>
    <col min="7189" max="7191" width="5.7109375" style="5"/>
    <col min="7192" max="7195" width="5.7109375" style="5" customWidth="1"/>
    <col min="7196" max="7424" width="5.7109375" style="5"/>
    <col min="7425" max="7426" width="5.7109375" style="5" customWidth="1"/>
    <col min="7427" max="7432" width="5.7109375" style="5"/>
    <col min="7433" max="7433" width="5.7109375" style="5" customWidth="1"/>
    <col min="7434" max="7434" width="6.28515625" style="5" bestFit="1" customWidth="1"/>
    <col min="7435" max="7437" width="5.7109375" style="5" customWidth="1"/>
    <col min="7438" max="7438" width="5.7109375" style="5"/>
    <col min="7439" max="7439" width="5.7109375" style="5" customWidth="1"/>
    <col min="7440" max="7443" width="5.7109375" style="5"/>
    <col min="7444" max="7444" width="5.7109375" style="5" customWidth="1"/>
    <col min="7445" max="7447" width="5.7109375" style="5"/>
    <col min="7448" max="7451" width="5.7109375" style="5" customWidth="1"/>
    <col min="7452" max="7680" width="5.7109375" style="5"/>
    <col min="7681" max="7682" width="5.7109375" style="5" customWidth="1"/>
    <col min="7683" max="7688" width="5.7109375" style="5"/>
    <col min="7689" max="7689" width="5.7109375" style="5" customWidth="1"/>
    <col min="7690" max="7690" width="6.28515625" style="5" bestFit="1" customWidth="1"/>
    <col min="7691" max="7693" width="5.7109375" style="5" customWidth="1"/>
    <col min="7694" max="7694" width="5.7109375" style="5"/>
    <col min="7695" max="7695" width="5.7109375" style="5" customWidth="1"/>
    <col min="7696" max="7699" width="5.7109375" style="5"/>
    <col min="7700" max="7700" width="5.7109375" style="5" customWidth="1"/>
    <col min="7701" max="7703" width="5.7109375" style="5"/>
    <col min="7704" max="7707" width="5.7109375" style="5" customWidth="1"/>
    <col min="7708" max="7936" width="5.7109375" style="5"/>
    <col min="7937" max="7938" width="5.7109375" style="5" customWidth="1"/>
    <col min="7939" max="7944" width="5.7109375" style="5"/>
    <col min="7945" max="7945" width="5.7109375" style="5" customWidth="1"/>
    <col min="7946" max="7946" width="6.28515625" style="5" bestFit="1" customWidth="1"/>
    <col min="7947" max="7949" width="5.7109375" style="5" customWidth="1"/>
    <col min="7950" max="7950" width="5.7109375" style="5"/>
    <col min="7951" max="7951" width="5.7109375" style="5" customWidth="1"/>
    <col min="7952" max="7955" width="5.7109375" style="5"/>
    <col min="7956" max="7956" width="5.7109375" style="5" customWidth="1"/>
    <col min="7957" max="7959" width="5.7109375" style="5"/>
    <col min="7960" max="7963" width="5.7109375" style="5" customWidth="1"/>
    <col min="7964" max="8192" width="5.7109375" style="5"/>
    <col min="8193" max="8194" width="5.7109375" style="5" customWidth="1"/>
    <col min="8195" max="8200" width="5.7109375" style="5"/>
    <col min="8201" max="8201" width="5.7109375" style="5" customWidth="1"/>
    <col min="8202" max="8202" width="6.28515625" style="5" bestFit="1" customWidth="1"/>
    <col min="8203" max="8205" width="5.7109375" style="5" customWidth="1"/>
    <col min="8206" max="8206" width="5.7109375" style="5"/>
    <col min="8207" max="8207" width="5.7109375" style="5" customWidth="1"/>
    <col min="8208" max="8211" width="5.7109375" style="5"/>
    <col min="8212" max="8212" width="5.7109375" style="5" customWidth="1"/>
    <col min="8213" max="8215" width="5.7109375" style="5"/>
    <col min="8216" max="8219" width="5.7109375" style="5" customWidth="1"/>
    <col min="8220" max="8448" width="5.7109375" style="5"/>
    <col min="8449" max="8450" width="5.7109375" style="5" customWidth="1"/>
    <col min="8451" max="8456" width="5.7109375" style="5"/>
    <col min="8457" max="8457" width="5.7109375" style="5" customWidth="1"/>
    <col min="8458" max="8458" width="6.28515625" style="5" bestFit="1" customWidth="1"/>
    <col min="8459" max="8461" width="5.7109375" style="5" customWidth="1"/>
    <col min="8462" max="8462" width="5.7109375" style="5"/>
    <col min="8463" max="8463" width="5.7109375" style="5" customWidth="1"/>
    <col min="8464" max="8467" width="5.7109375" style="5"/>
    <col min="8468" max="8468" width="5.7109375" style="5" customWidth="1"/>
    <col min="8469" max="8471" width="5.7109375" style="5"/>
    <col min="8472" max="8475" width="5.7109375" style="5" customWidth="1"/>
    <col min="8476" max="8704" width="5.7109375" style="5"/>
    <col min="8705" max="8706" width="5.7109375" style="5" customWidth="1"/>
    <col min="8707" max="8712" width="5.7109375" style="5"/>
    <col min="8713" max="8713" width="5.7109375" style="5" customWidth="1"/>
    <col min="8714" max="8714" width="6.28515625" style="5" bestFit="1" customWidth="1"/>
    <col min="8715" max="8717" width="5.7109375" style="5" customWidth="1"/>
    <col min="8718" max="8718" width="5.7109375" style="5"/>
    <col min="8719" max="8719" width="5.7109375" style="5" customWidth="1"/>
    <col min="8720" max="8723" width="5.7109375" style="5"/>
    <col min="8724" max="8724" width="5.7109375" style="5" customWidth="1"/>
    <col min="8725" max="8727" width="5.7109375" style="5"/>
    <col min="8728" max="8731" width="5.7109375" style="5" customWidth="1"/>
    <col min="8732" max="8960" width="5.7109375" style="5"/>
    <col min="8961" max="8962" width="5.7109375" style="5" customWidth="1"/>
    <col min="8963" max="8968" width="5.7109375" style="5"/>
    <col min="8969" max="8969" width="5.7109375" style="5" customWidth="1"/>
    <col min="8970" max="8970" width="6.28515625" style="5" bestFit="1" customWidth="1"/>
    <col min="8971" max="8973" width="5.7109375" style="5" customWidth="1"/>
    <col min="8974" max="8974" width="5.7109375" style="5"/>
    <col min="8975" max="8975" width="5.7109375" style="5" customWidth="1"/>
    <col min="8976" max="8979" width="5.7109375" style="5"/>
    <col min="8980" max="8980" width="5.7109375" style="5" customWidth="1"/>
    <col min="8981" max="8983" width="5.7109375" style="5"/>
    <col min="8984" max="8987" width="5.7109375" style="5" customWidth="1"/>
    <col min="8988" max="9216" width="5.7109375" style="5"/>
    <col min="9217" max="9218" width="5.7109375" style="5" customWidth="1"/>
    <col min="9219" max="9224" width="5.7109375" style="5"/>
    <col min="9225" max="9225" width="5.7109375" style="5" customWidth="1"/>
    <col min="9226" max="9226" width="6.28515625" style="5" bestFit="1" customWidth="1"/>
    <col min="9227" max="9229" width="5.7109375" style="5" customWidth="1"/>
    <col min="9230" max="9230" width="5.7109375" style="5"/>
    <col min="9231" max="9231" width="5.7109375" style="5" customWidth="1"/>
    <col min="9232" max="9235" width="5.7109375" style="5"/>
    <col min="9236" max="9236" width="5.7109375" style="5" customWidth="1"/>
    <col min="9237" max="9239" width="5.7109375" style="5"/>
    <col min="9240" max="9243" width="5.7109375" style="5" customWidth="1"/>
    <col min="9244" max="9472" width="5.7109375" style="5"/>
    <col min="9473" max="9474" width="5.7109375" style="5" customWidth="1"/>
    <col min="9475" max="9480" width="5.7109375" style="5"/>
    <col min="9481" max="9481" width="5.7109375" style="5" customWidth="1"/>
    <col min="9482" max="9482" width="6.28515625" style="5" bestFit="1" customWidth="1"/>
    <col min="9483" max="9485" width="5.7109375" style="5" customWidth="1"/>
    <col min="9486" max="9486" width="5.7109375" style="5"/>
    <col min="9487" max="9487" width="5.7109375" style="5" customWidth="1"/>
    <col min="9488" max="9491" width="5.7109375" style="5"/>
    <col min="9492" max="9492" width="5.7109375" style="5" customWidth="1"/>
    <col min="9493" max="9495" width="5.7109375" style="5"/>
    <col min="9496" max="9499" width="5.7109375" style="5" customWidth="1"/>
    <col min="9500" max="9728" width="5.7109375" style="5"/>
    <col min="9729" max="9730" width="5.7109375" style="5" customWidth="1"/>
    <col min="9731" max="9736" width="5.7109375" style="5"/>
    <col min="9737" max="9737" width="5.7109375" style="5" customWidth="1"/>
    <col min="9738" max="9738" width="6.28515625" style="5" bestFit="1" customWidth="1"/>
    <col min="9739" max="9741" width="5.7109375" style="5" customWidth="1"/>
    <col min="9742" max="9742" width="5.7109375" style="5"/>
    <col min="9743" max="9743" width="5.7109375" style="5" customWidth="1"/>
    <col min="9744" max="9747" width="5.7109375" style="5"/>
    <col min="9748" max="9748" width="5.7109375" style="5" customWidth="1"/>
    <col min="9749" max="9751" width="5.7109375" style="5"/>
    <col min="9752" max="9755" width="5.7109375" style="5" customWidth="1"/>
    <col min="9756" max="9984" width="5.7109375" style="5"/>
    <col min="9985" max="9986" width="5.7109375" style="5" customWidth="1"/>
    <col min="9987" max="9992" width="5.7109375" style="5"/>
    <col min="9993" max="9993" width="5.7109375" style="5" customWidth="1"/>
    <col min="9994" max="9994" width="6.28515625" style="5" bestFit="1" customWidth="1"/>
    <col min="9995" max="9997" width="5.7109375" style="5" customWidth="1"/>
    <col min="9998" max="9998" width="5.7109375" style="5"/>
    <col min="9999" max="9999" width="5.7109375" style="5" customWidth="1"/>
    <col min="10000" max="10003" width="5.7109375" style="5"/>
    <col min="10004" max="10004" width="5.7109375" style="5" customWidth="1"/>
    <col min="10005" max="10007" width="5.7109375" style="5"/>
    <col min="10008" max="10011" width="5.7109375" style="5" customWidth="1"/>
    <col min="10012" max="10240" width="5.7109375" style="5"/>
    <col min="10241" max="10242" width="5.7109375" style="5" customWidth="1"/>
    <col min="10243" max="10248" width="5.7109375" style="5"/>
    <col min="10249" max="10249" width="5.7109375" style="5" customWidth="1"/>
    <col min="10250" max="10250" width="6.28515625" style="5" bestFit="1" customWidth="1"/>
    <col min="10251" max="10253" width="5.7109375" style="5" customWidth="1"/>
    <col min="10254" max="10254" width="5.7109375" style="5"/>
    <col min="10255" max="10255" width="5.7109375" style="5" customWidth="1"/>
    <col min="10256" max="10259" width="5.7109375" style="5"/>
    <col min="10260" max="10260" width="5.7109375" style="5" customWidth="1"/>
    <col min="10261" max="10263" width="5.7109375" style="5"/>
    <col min="10264" max="10267" width="5.7109375" style="5" customWidth="1"/>
    <col min="10268" max="10496" width="5.7109375" style="5"/>
    <col min="10497" max="10498" width="5.7109375" style="5" customWidth="1"/>
    <col min="10499" max="10504" width="5.7109375" style="5"/>
    <col min="10505" max="10505" width="5.7109375" style="5" customWidth="1"/>
    <col min="10506" max="10506" width="6.28515625" style="5" bestFit="1" customWidth="1"/>
    <col min="10507" max="10509" width="5.7109375" style="5" customWidth="1"/>
    <col min="10510" max="10510" width="5.7109375" style="5"/>
    <col min="10511" max="10511" width="5.7109375" style="5" customWidth="1"/>
    <col min="10512" max="10515" width="5.7109375" style="5"/>
    <col min="10516" max="10516" width="5.7109375" style="5" customWidth="1"/>
    <col min="10517" max="10519" width="5.7109375" style="5"/>
    <col min="10520" max="10523" width="5.7109375" style="5" customWidth="1"/>
    <col min="10524" max="10752" width="5.7109375" style="5"/>
    <col min="10753" max="10754" width="5.7109375" style="5" customWidth="1"/>
    <col min="10755" max="10760" width="5.7109375" style="5"/>
    <col min="10761" max="10761" width="5.7109375" style="5" customWidth="1"/>
    <col min="10762" max="10762" width="6.28515625" style="5" bestFit="1" customWidth="1"/>
    <col min="10763" max="10765" width="5.7109375" style="5" customWidth="1"/>
    <col min="10766" max="10766" width="5.7109375" style="5"/>
    <col min="10767" max="10767" width="5.7109375" style="5" customWidth="1"/>
    <col min="10768" max="10771" width="5.7109375" style="5"/>
    <col min="10772" max="10772" width="5.7109375" style="5" customWidth="1"/>
    <col min="10773" max="10775" width="5.7109375" style="5"/>
    <col min="10776" max="10779" width="5.7109375" style="5" customWidth="1"/>
    <col min="10780" max="11008" width="5.7109375" style="5"/>
    <col min="11009" max="11010" width="5.7109375" style="5" customWidth="1"/>
    <col min="11011" max="11016" width="5.7109375" style="5"/>
    <col min="11017" max="11017" width="5.7109375" style="5" customWidth="1"/>
    <col min="11018" max="11018" width="6.28515625" style="5" bestFit="1" customWidth="1"/>
    <col min="11019" max="11021" width="5.7109375" style="5" customWidth="1"/>
    <col min="11022" max="11022" width="5.7109375" style="5"/>
    <col min="11023" max="11023" width="5.7109375" style="5" customWidth="1"/>
    <col min="11024" max="11027" width="5.7109375" style="5"/>
    <col min="11028" max="11028" width="5.7109375" style="5" customWidth="1"/>
    <col min="11029" max="11031" width="5.7109375" style="5"/>
    <col min="11032" max="11035" width="5.7109375" style="5" customWidth="1"/>
    <col min="11036" max="11264" width="5.7109375" style="5"/>
    <col min="11265" max="11266" width="5.7109375" style="5" customWidth="1"/>
    <col min="11267" max="11272" width="5.7109375" style="5"/>
    <col min="11273" max="11273" width="5.7109375" style="5" customWidth="1"/>
    <col min="11274" max="11274" width="6.28515625" style="5" bestFit="1" customWidth="1"/>
    <col min="11275" max="11277" width="5.7109375" style="5" customWidth="1"/>
    <col min="11278" max="11278" width="5.7109375" style="5"/>
    <col min="11279" max="11279" width="5.7109375" style="5" customWidth="1"/>
    <col min="11280" max="11283" width="5.7109375" style="5"/>
    <col min="11284" max="11284" width="5.7109375" style="5" customWidth="1"/>
    <col min="11285" max="11287" width="5.7109375" style="5"/>
    <col min="11288" max="11291" width="5.7109375" style="5" customWidth="1"/>
    <col min="11292" max="11520" width="5.7109375" style="5"/>
    <col min="11521" max="11522" width="5.7109375" style="5" customWidth="1"/>
    <col min="11523" max="11528" width="5.7109375" style="5"/>
    <col min="11529" max="11529" width="5.7109375" style="5" customWidth="1"/>
    <col min="11530" max="11530" width="6.28515625" style="5" bestFit="1" customWidth="1"/>
    <col min="11531" max="11533" width="5.7109375" style="5" customWidth="1"/>
    <col min="11534" max="11534" width="5.7109375" style="5"/>
    <col min="11535" max="11535" width="5.7109375" style="5" customWidth="1"/>
    <col min="11536" max="11539" width="5.7109375" style="5"/>
    <col min="11540" max="11540" width="5.7109375" style="5" customWidth="1"/>
    <col min="11541" max="11543" width="5.7109375" style="5"/>
    <col min="11544" max="11547" width="5.7109375" style="5" customWidth="1"/>
    <col min="11548" max="11776" width="5.7109375" style="5"/>
    <col min="11777" max="11778" width="5.7109375" style="5" customWidth="1"/>
    <col min="11779" max="11784" width="5.7109375" style="5"/>
    <col min="11785" max="11785" width="5.7109375" style="5" customWidth="1"/>
    <col min="11786" max="11786" width="6.28515625" style="5" bestFit="1" customWidth="1"/>
    <col min="11787" max="11789" width="5.7109375" style="5" customWidth="1"/>
    <col min="11790" max="11790" width="5.7109375" style="5"/>
    <col min="11791" max="11791" width="5.7109375" style="5" customWidth="1"/>
    <col min="11792" max="11795" width="5.7109375" style="5"/>
    <col min="11796" max="11796" width="5.7109375" style="5" customWidth="1"/>
    <col min="11797" max="11799" width="5.7109375" style="5"/>
    <col min="11800" max="11803" width="5.7109375" style="5" customWidth="1"/>
    <col min="11804" max="12032" width="5.7109375" style="5"/>
    <col min="12033" max="12034" width="5.7109375" style="5" customWidth="1"/>
    <col min="12035" max="12040" width="5.7109375" style="5"/>
    <col min="12041" max="12041" width="5.7109375" style="5" customWidth="1"/>
    <col min="12042" max="12042" width="6.28515625" style="5" bestFit="1" customWidth="1"/>
    <col min="12043" max="12045" width="5.7109375" style="5" customWidth="1"/>
    <col min="12046" max="12046" width="5.7109375" style="5"/>
    <col min="12047" max="12047" width="5.7109375" style="5" customWidth="1"/>
    <col min="12048" max="12051" width="5.7109375" style="5"/>
    <col min="12052" max="12052" width="5.7109375" style="5" customWidth="1"/>
    <col min="12053" max="12055" width="5.7109375" style="5"/>
    <col min="12056" max="12059" width="5.7109375" style="5" customWidth="1"/>
    <col min="12060" max="12288" width="5.7109375" style="5"/>
    <col min="12289" max="12290" width="5.7109375" style="5" customWidth="1"/>
    <col min="12291" max="12296" width="5.7109375" style="5"/>
    <col min="12297" max="12297" width="5.7109375" style="5" customWidth="1"/>
    <col min="12298" max="12298" width="6.28515625" style="5" bestFit="1" customWidth="1"/>
    <col min="12299" max="12301" width="5.7109375" style="5" customWidth="1"/>
    <col min="12302" max="12302" width="5.7109375" style="5"/>
    <col min="12303" max="12303" width="5.7109375" style="5" customWidth="1"/>
    <col min="12304" max="12307" width="5.7109375" style="5"/>
    <col min="12308" max="12308" width="5.7109375" style="5" customWidth="1"/>
    <col min="12309" max="12311" width="5.7109375" style="5"/>
    <col min="12312" max="12315" width="5.7109375" style="5" customWidth="1"/>
    <col min="12316" max="12544" width="5.7109375" style="5"/>
    <col min="12545" max="12546" width="5.7109375" style="5" customWidth="1"/>
    <col min="12547" max="12552" width="5.7109375" style="5"/>
    <col min="12553" max="12553" width="5.7109375" style="5" customWidth="1"/>
    <col min="12554" max="12554" width="6.28515625" style="5" bestFit="1" customWidth="1"/>
    <col min="12555" max="12557" width="5.7109375" style="5" customWidth="1"/>
    <col min="12558" max="12558" width="5.7109375" style="5"/>
    <col min="12559" max="12559" width="5.7109375" style="5" customWidth="1"/>
    <col min="12560" max="12563" width="5.7109375" style="5"/>
    <col min="12564" max="12564" width="5.7109375" style="5" customWidth="1"/>
    <col min="12565" max="12567" width="5.7109375" style="5"/>
    <col min="12568" max="12571" width="5.7109375" style="5" customWidth="1"/>
    <col min="12572" max="12800" width="5.7109375" style="5"/>
    <col min="12801" max="12802" width="5.7109375" style="5" customWidth="1"/>
    <col min="12803" max="12808" width="5.7109375" style="5"/>
    <col min="12809" max="12809" width="5.7109375" style="5" customWidth="1"/>
    <col min="12810" max="12810" width="6.28515625" style="5" bestFit="1" customWidth="1"/>
    <col min="12811" max="12813" width="5.7109375" style="5" customWidth="1"/>
    <col min="12814" max="12814" width="5.7109375" style="5"/>
    <col min="12815" max="12815" width="5.7109375" style="5" customWidth="1"/>
    <col min="12816" max="12819" width="5.7109375" style="5"/>
    <col min="12820" max="12820" width="5.7109375" style="5" customWidth="1"/>
    <col min="12821" max="12823" width="5.7109375" style="5"/>
    <col min="12824" max="12827" width="5.7109375" style="5" customWidth="1"/>
    <col min="12828" max="13056" width="5.7109375" style="5"/>
    <col min="13057" max="13058" width="5.7109375" style="5" customWidth="1"/>
    <col min="13059" max="13064" width="5.7109375" style="5"/>
    <col min="13065" max="13065" width="5.7109375" style="5" customWidth="1"/>
    <col min="13066" max="13066" width="6.28515625" style="5" bestFit="1" customWidth="1"/>
    <col min="13067" max="13069" width="5.7109375" style="5" customWidth="1"/>
    <col min="13070" max="13070" width="5.7109375" style="5"/>
    <col min="13071" max="13071" width="5.7109375" style="5" customWidth="1"/>
    <col min="13072" max="13075" width="5.7109375" style="5"/>
    <col min="13076" max="13076" width="5.7109375" style="5" customWidth="1"/>
    <col min="13077" max="13079" width="5.7109375" style="5"/>
    <col min="13080" max="13083" width="5.7109375" style="5" customWidth="1"/>
    <col min="13084" max="13312" width="5.7109375" style="5"/>
    <col min="13313" max="13314" width="5.7109375" style="5" customWidth="1"/>
    <col min="13315" max="13320" width="5.7109375" style="5"/>
    <col min="13321" max="13321" width="5.7109375" style="5" customWidth="1"/>
    <col min="13322" max="13322" width="6.28515625" style="5" bestFit="1" customWidth="1"/>
    <col min="13323" max="13325" width="5.7109375" style="5" customWidth="1"/>
    <col min="13326" max="13326" width="5.7109375" style="5"/>
    <col min="13327" max="13327" width="5.7109375" style="5" customWidth="1"/>
    <col min="13328" max="13331" width="5.7109375" style="5"/>
    <col min="13332" max="13332" width="5.7109375" style="5" customWidth="1"/>
    <col min="13333" max="13335" width="5.7109375" style="5"/>
    <col min="13336" max="13339" width="5.7109375" style="5" customWidth="1"/>
    <col min="13340" max="13568" width="5.7109375" style="5"/>
    <col min="13569" max="13570" width="5.7109375" style="5" customWidth="1"/>
    <col min="13571" max="13576" width="5.7109375" style="5"/>
    <col min="13577" max="13577" width="5.7109375" style="5" customWidth="1"/>
    <col min="13578" max="13578" width="6.28515625" style="5" bestFit="1" customWidth="1"/>
    <col min="13579" max="13581" width="5.7109375" style="5" customWidth="1"/>
    <col min="13582" max="13582" width="5.7109375" style="5"/>
    <col min="13583" max="13583" width="5.7109375" style="5" customWidth="1"/>
    <col min="13584" max="13587" width="5.7109375" style="5"/>
    <col min="13588" max="13588" width="5.7109375" style="5" customWidth="1"/>
    <col min="13589" max="13591" width="5.7109375" style="5"/>
    <col min="13592" max="13595" width="5.7109375" style="5" customWidth="1"/>
    <col min="13596" max="13824" width="5.7109375" style="5"/>
    <col min="13825" max="13826" width="5.7109375" style="5" customWidth="1"/>
    <col min="13827" max="13832" width="5.7109375" style="5"/>
    <col min="13833" max="13833" width="5.7109375" style="5" customWidth="1"/>
    <col min="13834" max="13834" width="6.28515625" style="5" bestFit="1" customWidth="1"/>
    <col min="13835" max="13837" width="5.7109375" style="5" customWidth="1"/>
    <col min="13838" max="13838" width="5.7109375" style="5"/>
    <col min="13839" max="13839" width="5.7109375" style="5" customWidth="1"/>
    <col min="13840" max="13843" width="5.7109375" style="5"/>
    <col min="13844" max="13844" width="5.7109375" style="5" customWidth="1"/>
    <col min="13845" max="13847" width="5.7109375" style="5"/>
    <col min="13848" max="13851" width="5.7109375" style="5" customWidth="1"/>
    <col min="13852" max="14080" width="5.7109375" style="5"/>
    <col min="14081" max="14082" width="5.7109375" style="5" customWidth="1"/>
    <col min="14083" max="14088" width="5.7109375" style="5"/>
    <col min="14089" max="14089" width="5.7109375" style="5" customWidth="1"/>
    <col min="14090" max="14090" width="6.28515625" style="5" bestFit="1" customWidth="1"/>
    <col min="14091" max="14093" width="5.7109375" style="5" customWidth="1"/>
    <col min="14094" max="14094" width="5.7109375" style="5"/>
    <col min="14095" max="14095" width="5.7109375" style="5" customWidth="1"/>
    <col min="14096" max="14099" width="5.7109375" style="5"/>
    <col min="14100" max="14100" width="5.7109375" style="5" customWidth="1"/>
    <col min="14101" max="14103" width="5.7109375" style="5"/>
    <col min="14104" max="14107" width="5.7109375" style="5" customWidth="1"/>
    <col min="14108" max="14336" width="5.7109375" style="5"/>
    <col min="14337" max="14338" width="5.7109375" style="5" customWidth="1"/>
    <col min="14339" max="14344" width="5.7109375" style="5"/>
    <col min="14345" max="14345" width="5.7109375" style="5" customWidth="1"/>
    <col min="14346" max="14346" width="6.28515625" style="5" bestFit="1" customWidth="1"/>
    <col min="14347" max="14349" width="5.7109375" style="5" customWidth="1"/>
    <col min="14350" max="14350" width="5.7109375" style="5"/>
    <col min="14351" max="14351" width="5.7109375" style="5" customWidth="1"/>
    <col min="14352" max="14355" width="5.7109375" style="5"/>
    <col min="14356" max="14356" width="5.7109375" style="5" customWidth="1"/>
    <col min="14357" max="14359" width="5.7109375" style="5"/>
    <col min="14360" max="14363" width="5.7109375" style="5" customWidth="1"/>
    <col min="14364" max="14592" width="5.7109375" style="5"/>
    <col min="14593" max="14594" width="5.7109375" style="5" customWidth="1"/>
    <col min="14595" max="14600" width="5.7109375" style="5"/>
    <col min="14601" max="14601" width="5.7109375" style="5" customWidth="1"/>
    <col min="14602" max="14602" width="6.28515625" style="5" bestFit="1" customWidth="1"/>
    <col min="14603" max="14605" width="5.7109375" style="5" customWidth="1"/>
    <col min="14606" max="14606" width="5.7109375" style="5"/>
    <col min="14607" max="14607" width="5.7109375" style="5" customWidth="1"/>
    <col min="14608" max="14611" width="5.7109375" style="5"/>
    <col min="14612" max="14612" width="5.7109375" style="5" customWidth="1"/>
    <col min="14613" max="14615" width="5.7109375" style="5"/>
    <col min="14616" max="14619" width="5.7109375" style="5" customWidth="1"/>
    <col min="14620" max="14848" width="5.7109375" style="5"/>
    <col min="14849" max="14850" width="5.7109375" style="5" customWidth="1"/>
    <col min="14851" max="14856" width="5.7109375" style="5"/>
    <col min="14857" max="14857" width="5.7109375" style="5" customWidth="1"/>
    <col min="14858" max="14858" width="6.28515625" style="5" bestFit="1" customWidth="1"/>
    <col min="14859" max="14861" width="5.7109375" style="5" customWidth="1"/>
    <col min="14862" max="14862" width="5.7109375" style="5"/>
    <col min="14863" max="14863" width="5.7109375" style="5" customWidth="1"/>
    <col min="14864" max="14867" width="5.7109375" style="5"/>
    <col min="14868" max="14868" width="5.7109375" style="5" customWidth="1"/>
    <col min="14869" max="14871" width="5.7109375" style="5"/>
    <col min="14872" max="14875" width="5.7109375" style="5" customWidth="1"/>
    <col min="14876" max="15104" width="5.7109375" style="5"/>
    <col min="15105" max="15106" width="5.7109375" style="5" customWidth="1"/>
    <col min="15107" max="15112" width="5.7109375" style="5"/>
    <col min="15113" max="15113" width="5.7109375" style="5" customWidth="1"/>
    <col min="15114" max="15114" width="6.28515625" style="5" bestFit="1" customWidth="1"/>
    <col min="15115" max="15117" width="5.7109375" style="5" customWidth="1"/>
    <col min="15118" max="15118" width="5.7109375" style="5"/>
    <col min="15119" max="15119" width="5.7109375" style="5" customWidth="1"/>
    <col min="15120" max="15123" width="5.7109375" style="5"/>
    <col min="15124" max="15124" width="5.7109375" style="5" customWidth="1"/>
    <col min="15125" max="15127" width="5.7109375" style="5"/>
    <col min="15128" max="15131" width="5.7109375" style="5" customWidth="1"/>
    <col min="15132" max="15360" width="5.7109375" style="5"/>
    <col min="15361" max="15362" width="5.7109375" style="5" customWidth="1"/>
    <col min="15363" max="15368" width="5.7109375" style="5"/>
    <col min="15369" max="15369" width="5.7109375" style="5" customWidth="1"/>
    <col min="15370" max="15370" width="6.28515625" style="5" bestFit="1" customWidth="1"/>
    <col min="15371" max="15373" width="5.7109375" style="5" customWidth="1"/>
    <col min="15374" max="15374" width="5.7109375" style="5"/>
    <col min="15375" max="15375" width="5.7109375" style="5" customWidth="1"/>
    <col min="15376" max="15379" width="5.7109375" style="5"/>
    <col min="15380" max="15380" width="5.7109375" style="5" customWidth="1"/>
    <col min="15381" max="15383" width="5.7109375" style="5"/>
    <col min="15384" max="15387" width="5.7109375" style="5" customWidth="1"/>
    <col min="15388" max="15616" width="5.7109375" style="5"/>
    <col min="15617" max="15618" width="5.7109375" style="5" customWidth="1"/>
    <col min="15619" max="15624" width="5.7109375" style="5"/>
    <col min="15625" max="15625" width="5.7109375" style="5" customWidth="1"/>
    <col min="15626" max="15626" width="6.28515625" style="5" bestFit="1" customWidth="1"/>
    <col min="15627" max="15629" width="5.7109375" style="5" customWidth="1"/>
    <col min="15630" max="15630" width="5.7109375" style="5"/>
    <col min="15631" max="15631" width="5.7109375" style="5" customWidth="1"/>
    <col min="15632" max="15635" width="5.7109375" style="5"/>
    <col min="15636" max="15636" width="5.7109375" style="5" customWidth="1"/>
    <col min="15637" max="15639" width="5.7109375" style="5"/>
    <col min="15640" max="15643" width="5.7109375" style="5" customWidth="1"/>
    <col min="15644" max="15872" width="5.7109375" style="5"/>
    <col min="15873" max="15874" width="5.7109375" style="5" customWidth="1"/>
    <col min="15875" max="15880" width="5.7109375" style="5"/>
    <col min="15881" max="15881" width="5.7109375" style="5" customWidth="1"/>
    <col min="15882" max="15882" width="6.28515625" style="5" bestFit="1" customWidth="1"/>
    <col min="15883" max="15885" width="5.7109375" style="5" customWidth="1"/>
    <col min="15886" max="15886" width="5.7109375" style="5"/>
    <col min="15887" max="15887" width="5.7109375" style="5" customWidth="1"/>
    <col min="15888" max="15891" width="5.7109375" style="5"/>
    <col min="15892" max="15892" width="5.7109375" style="5" customWidth="1"/>
    <col min="15893" max="15895" width="5.7109375" style="5"/>
    <col min="15896" max="15899" width="5.7109375" style="5" customWidth="1"/>
    <col min="15900" max="16128" width="5.7109375" style="5"/>
    <col min="16129" max="16130" width="5.7109375" style="5" customWidth="1"/>
    <col min="16131" max="16136" width="5.7109375" style="5"/>
    <col min="16137" max="16137" width="5.7109375" style="5" customWidth="1"/>
    <col min="16138" max="16138" width="6.28515625" style="5" bestFit="1" customWidth="1"/>
    <col min="16139" max="16141" width="5.7109375" style="5" customWidth="1"/>
    <col min="16142" max="16142" width="5.7109375" style="5"/>
    <col min="16143" max="16143" width="5.7109375" style="5" customWidth="1"/>
    <col min="16144" max="16147" width="5.7109375" style="5"/>
    <col min="16148" max="16148" width="5.7109375" style="5" customWidth="1"/>
    <col min="16149" max="16151" width="5.7109375" style="5"/>
    <col min="16152" max="16155" width="5.7109375" style="5" customWidth="1"/>
    <col min="16156" max="16384" width="5.7109375" style="5"/>
  </cols>
  <sheetData>
    <row r="1" spans="1:40" ht="11.25" customHeight="1" x14ac:dyDescent="0.2">
      <c r="A1" s="175"/>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6"/>
      <c r="AN1" s="157"/>
    </row>
    <row r="2" spans="1:40" ht="11.25" customHeight="1" x14ac:dyDescent="0.25">
      <c r="A2" s="175"/>
      <c r="B2" s="175"/>
      <c r="C2" s="175"/>
      <c r="D2" s="175"/>
      <c r="E2" s="177"/>
      <c r="F2" s="178"/>
      <c r="G2" s="178"/>
      <c r="H2" s="178"/>
      <c r="I2" s="179"/>
      <c r="J2" s="180"/>
      <c r="K2" s="180"/>
      <c r="L2" s="180"/>
      <c r="M2" s="180"/>
      <c r="N2" s="180"/>
      <c r="O2" s="180"/>
      <c r="P2" s="180"/>
      <c r="Q2" s="180"/>
      <c r="R2" s="180"/>
      <c r="S2" s="180"/>
      <c r="T2" s="180"/>
      <c r="U2" s="180"/>
      <c r="V2" s="180"/>
      <c r="W2" s="181"/>
      <c r="X2" s="181"/>
      <c r="Y2" s="181"/>
      <c r="Z2" s="182"/>
      <c r="AA2" s="182"/>
      <c r="AB2" s="182"/>
      <c r="AC2" s="182"/>
      <c r="AD2" s="182"/>
      <c r="AE2" s="182"/>
      <c r="AF2" s="182"/>
      <c r="AG2" s="182"/>
      <c r="AH2" s="182"/>
      <c r="AI2" s="184" t="s">
        <v>7</v>
      </c>
    </row>
    <row r="3" spans="1:40" ht="11.25" customHeight="1" x14ac:dyDescent="0.2">
      <c r="A3" s="183"/>
      <c r="B3" s="183"/>
      <c r="C3" s="183"/>
      <c r="D3" s="183"/>
      <c r="E3" s="183"/>
      <c r="F3" s="183"/>
      <c r="G3" s="183"/>
      <c r="H3" s="183"/>
      <c r="I3" s="183"/>
      <c r="J3" s="183"/>
      <c r="K3" s="183"/>
      <c r="L3" s="183"/>
      <c r="M3" s="183"/>
      <c r="N3" s="183"/>
      <c r="O3" s="183"/>
      <c r="P3" s="183"/>
      <c r="Q3" s="183"/>
      <c r="R3" s="183"/>
      <c r="S3" s="183"/>
      <c r="T3" s="183"/>
      <c r="U3" s="183"/>
      <c r="V3" s="183"/>
      <c r="W3" s="183"/>
      <c r="X3" s="183"/>
      <c r="Y3" s="183"/>
      <c r="Z3" s="183"/>
      <c r="AA3" s="183"/>
      <c r="AB3" s="183"/>
      <c r="AC3" s="183"/>
      <c r="AD3" s="183"/>
      <c r="AE3" s="183"/>
      <c r="AF3" s="183"/>
      <c r="AG3" s="183"/>
      <c r="AH3" s="183"/>
      <c r="AI3" s="183"/>
    </row>
    <row r="4" spans="1:40" ht="11.25" customHeight="1" x14ac:dyDescent="0.2">
      <c r="A4" s="271" t="s">
        <v>106</v>
      </c>
      <c r="B4" s="271"/>
      <c r="C4" s="271"/>
      <c r="D4" s="271"/>
      <c r="E4" s="271"/>
      <c r="F4" s="271"/>
      <c r="G4" s="272"/>
      <c r="M4" s="6"/>
      <c r="N4" s="6"/>
      <c r="O4" s="6"/>
      <c r="P4" s="6"/>
      <c r="Q4" s="6"/>
      <c r="R4" s="6"/>
      <c r="S4" s="6"/>
      <c r="T4" s="6"/>
      <c r="U4" s="6"/>
      <c r="V4" s="6"/>
      <c r="W4" s="6"/>
      <c r="X4" s="6"/>
      <c r="Y4" s="6"/>
      <c r="Z4" s="6"/>
      <c r="AA4" s="6"/>
      <c r="AB4" s="6"/>
      <c r="AC4" s="6"/>
      <c r="AD4" s="6"/>
      <c r="AE4" s="6"/>
      <c r="AF4" s="6"/>
      <c r="AG4" s="6"/>
      <c r="AH4" s="6"/>
    </row>
    <row r="5" spans="1:40" ht="11.25" customHeight="1" x14ac:dyDescent="0.2">
      <c r="A5" s="273"/>
      <c r="B5" s="273"/>
      <c r="C5" s="273"/>
      <c r="D5" s="273"/>
      <c r="E5" s="273"/>
      <c r="F5" s="273"/>
      <c r="G5" s="274"/>
      <c r="P5" s="8"/>
      <c r="Q5" s="8"/>
      <c r="R5" s="8"/>
      <c r="S5" s="8"/>
      <c r="T5" s="8"/>
      <c r="U5" s="8"/>
      <c r="V5" s="8"/>
      <c r="W5" s="8"/>
      <c r="X5" s="8"/>
      <c r="Y5" s="8"/>
      <c r="Z5" s="8"/>
      <c r="AA5" s="8"/>
      <c r="AB5" s="8"/>
      <c r="AC5" s="8"/>
      <c r="AD5" s="8"/>
      <c r="AE5" s="8"/>
      <c r="AF5" s="8"/>
      <c r="AG5" s="8"/>
      <c r="AH5" s="8"/>
      <c r="AI5" s="31"/>
    </row>
    <row r="6" spans="1:40" ht="11.25" customHeight="1" x14ac:dyDescent="0.2">
      <c r="A6" s="273"/>
      <c r="B6" s="273"/>
      <c r="C6" s="273"/>
      <c r="D6" s="273"/>
      <c r="E6" s="273"/>
      <c r="F6" s="273"/>
      <c r="G6" s="274"/>
    </row>
    <row r="7" spans="1:40" ht="11.25" customHeight="1" x14ac:dyDescent="0.2">
      <c r="A7" s="379" t="s">
        <v>0</v>
      </c>
      <c r="B7" s="379"/>
      <c r="C7" s="380"/>
      <c r="D7" s="380"/>
      <c r="E7" s="380"/>
      <c r="F7" s="380"/>
      <c r="G7" s="380"/>
      <c r="H7" s="175"/>
      <c r="I7" s="175"/>
      <c r="J7" s="175"/>
      <c r="K7" s="175"/>
      <c r="L7" s="175"/>
      <c r="M7" s="175"/>
      <c r="N7" s="175"/>
      <c r="O7" s="175"/>
      <c r="P7" s="175"/>
      <c r="Q7" s="175"/>
      <c r="R7" s="175"/>
      <c r="S7" s="175"/>
      <c r="T7" s="175"/>
      <c r="U7" s="175"/>
      <c r="V7" s="175"/>
      <c r="W7" s="175"/>
      <c r="X7" s="175"/>
      <c r="Y7" s="175"/>
      <c r="Z7" s="175"/>
      <c r="AA7" s="175"/>
      <c r="AB7" s="175"/>
      <c r="AC7" s="175"/>
      <c r="AD7" s="175"/>
      <c r="AE7" s="175"/>
      <c r="AF7" s="175"/>
      <c r="AG7" s="175"/>
      <c r="AH7" s="175"/>
      <c r="AI7" s="176"/>
    </row>
    <row r="8" spans="1:40" ht="11.25" customHeight="1" x14ac:dyDescent="0.2">
      <c r="A8" s="9" t="s">
        <v>1</v>
      </c>
      <c r="B8" s="10"/>
      <c r="C8" s="282" t="str">
        <f>Cover!C8</f>
        <v>GPU</v>
      </c>
      <c r="D8" s="283"/>
      <c r="E8" s="283"/>
      <c r="F8" s="283"/>
      <c r="G8" s="284"/>
      <c r="H8" s="284"/>
      <c r="I8" s="284"/>
      <c r="J8" s="284"/>
      <c r="K8" s="285"/>
      <c r="L8" s="117" t="s">
        <v>2</v>
      </c>
      <c r="M8" s="286" t="str">
        <f>Cover!M8</f>
        <v>P2</v>
      </c>
      <c r="N8" s="286"/>
      <c r="O8" s="287"/>
      <c r="P8" s="287"/>
    </row>
    <row r="9" spans="1:40" ht="11.25" customHeight="1" x14ac:dyDescent="0.2">
      <c r="A9" s="119" t="s">
        <v>3</v>
      </c>
      <c r="B9" s="115"/>
      <c r="C9" s="275">
        <f>Cover!C9</f>
        <v>248507</v>
      </c>
      <c r="D9" s="252"/>
      <c r="E9" s="252"/>
      <c r="F9" s="252"/>
      <c r="G9" s="276"/>
      <c r="H9" s="14" t="s">
        <v>4</v>
      </c>
      <c r="I9" s="240" t="str">
        <f>Cover!I9</f>
        <v>Preliminary</v>
      </c>
      <c r="J9" s="240"/>
      <c r="K9" s="235"/>
      <c r="L9" s="116" t="s">
        <v>5</v>
      </c>
      <c r="M9" s="279">
        <f>Cover!M9</f>
        <v>42901</v>
      </c>
      <c r="N9" s="280"/>
      <c r="O9" s="281"/>
      <c r="P9" s="281"/>
      <c r="Q9" s="26"/>
      <c r="R9" s="26"/>
      <c r="S9" s="26"/>
      <c r="T9" s="26"/>
      <c r="U9" s="26"/>
      <c r="V9" s="26"/>
      <c r="W9" s="26"/>
      <c r="X9" s="26"/>
      <c r="Y9" s="26"/>
      <c r="Z9" s="26"/>
      <c r="AA9" s="26"/>
      <c r="AB9" s="26"/>
      <c r="AC9" s="26"/>
      <c r="AD9" s="26"/>
      <c r="AE9" s="26"/>
      <c r="AF9" s="26"/>
      <c r="AG9" s="26"/>
      <c r="AH9" s="26"/>
      <c r="AI9" s="26"/>
    </row>
    <row r="10" spans="1:40" ht="11.25" customHeight="1" x14ac:dyDescent="0.2">
      <c r="A10" s="267"/>
      <c r="B10" s="268"/>
      <c r="C10" s="251"/>
      <c r="D10" s="251"/>
      <c r="E10" s="251"/>
      <c r="F10" s="251"/>
      <c r="G10" s="290"/>
      <c r="H10" s="25"/>
      <c r="I10" s="291"/>
      <c r="J10" s="291"/>
      <c r="K10" s="291"/>
      <c r="L10" s="118"/>
      <c r="M10" s="292"/>
      <c r="N10" s="292"/>
      <c r="O10" s="292"/>
      <c r="P10" s="292"/>
    </row>
    <row r="11" spans="1:40" s="4" customFormat="1" ht="11.25" customHeight="1" x14ac:dyDescent="0.2">
      <c r="A11" s="185" t="s">
        <v>6</v>
      </c>
      <c r="B11" s="185"/>
      <c r="C11" s="186"/>
      <c r="D11" s="186"/>
      <c r="E11" s="186"/>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29"/>
    </row>
    <row r="12" spans="1:40" s="4" customFormat="1" ht="11.25" customHeight="1" x14ac:dyDescent="0.2">
      <c r="A12" s="249" t="s">
        <v>16</v>
      </c>
      <c r="B12" s="249"/>
      <c r="C12" s="249"/>
      <c r="D12" s="249"/>
      <c r="E12" s="249"/>
      <c r="F12" s="249"/>
      <c r="G12" s="345"/>
      <c r="H12" s="19"/>
      <c r="I12" s="381"/>
      <c r="J12" s="347"/>
      <c r="K12" s="347"/>
      <c r="L12" s="347"/>
      <c r="M12" s="347"/>
      <c r="N12" s="347"/>
      <c r="O12" s="347"/>
      <c r="P12" s="347"/>
      <c r="Q12" s="347"/>
      <c r="R12" s="347"/>
      <c r="S12" s="347"/>
      <c r="T12" s="347"/>
      <c r="U12" s="347"/>
      <c r="V12" s="347"/>
      <c r="W12" s="347"/>
      <c r="X12" s="347"/>
      <c r="Y12" s="347"/>
      <c r="Z12" s="347"/>
      <c r="AA12" s="347"/>
      <c r="AB12" s="347"/>
      <c r="AC12" s="347"/>
      <c r="AD12" s="347"/>
      <c r="AE12" s="347"/>
      <c r="AF12" s="347"/>
      <c r="AG12" s="347"/>
      <c r="AH12" s="347"/>
      <c r="AI12" s="347"/>
      <c r="AJ12" s="29"/>
    </row>
    <row r="13" spans="1:40" s="4" customFormat="1" ht="11.25" customHeight="1" x14ac:dyDescent="0.2">
      <c r="A13" s="252" t="s">
        <v>21</v>
      </c>
      <c r="B13" s="252"/>
      <c r="C13" s="252"/>
      <c r="D13" s="252"/>
      <c r="E13" s="252"/>
      <c r="F13" s="252"/>
      <c r="G13" s="253"/>
      <c r="H13" s="20"/>
      <c r="I13" s="336"/>
      <c r="J13" s="371"/>
      <c r="K13" s="371"/>
      <c r="L13" s="371"/>
      <c r="M13" s="371"/>
      <c r="N13" s="371"/>
      <c r="O13" s="371"/>
      <c r="P13" s="371"/>
      <c r="Q13" s="371"/>
      <c r="R13" s="371"/>
      <c r="S13" s="371"/>
      <c r="T13" s="371"/>
      <c r="U13" s="371"/>
      <c r="V13" s="371"/>
      <c r="W13" s="371"/>
      <c r="X13" s="371"/>
      <c r="Y13" s="371"/>
      <c r="Z13" s="371"/>
      <c r="AA13" s="371"/>
      <c r="AB13" s="371"/>
      <c r="AC13" s="371"/>
      <c r="AD13" s="371"/>
      <c r="AE13" s="371"/>
      <c r="AF13" s="371"/>
      <c r="AG13" s="371"/>
      <c r="AH13" s="371"/>
      <c r="AI13" s="371"/>
      <c r="AJ13" s="29"/>
    </row>
    <row r="14" spans="1:40" s="4" customFormat="1" ht="11.25" customHeight="1" x14ac:dyDescent="0.2">
      <c r="A14" s="252" t="s">
        <v>36</v>
      </c>
      <c r="B14" s="252"/>
      <c r="C14" s="252"/>
      <c r="D14" s="252"/>
      <c r="E14" s="252"/>
      <c r="F14" s="252"/>
      <c r="G14" s="253"/>
      <c r="H14" s="20"/>
      <c r="I14" s="372" t="s">
        <v>136</v>
      </c>
      <c r="J14" s="373"/>
      <c r="K14" s="373"/>
      <c r="L14" s="373"/>
      <c r="M14" s="373"/>
      <c r="N14" s="373"/>
      <c r="O14" s="373"/>
      <c r="P14" s="373"/>
      <c r="Q14" s="373"/>
      <c r="R14" s="373"/>
      <c r="S14" s="373"/>
      <c r="T14" s="373"/>
      <c r="U14" s="373"/>
      <c r="V14" s="373"/>
      <c r="W14" s="373"/>
      <c r="X14" s="373"/>
      <c r="Y14" s="373"/>
      <c r="Z14" s="373"/>
      <c r="AA14" s="373"/>
      <c r="AB14" s="373"/>
      <c r="AC14" s="373"/>
      <c r="AD14" s="373"/>
      <c r="AE14" s="373"/>
      <c r="AF14" s="373"/>
      <c r="AG14" s="373"/>
      <c r="AH14" s="373"/>
      <c r="AI14" s="373"/>
      <c r="AJ14" s="29"/>
    </row>
    <row r="15" spans="1:40" s="4" customFormat="1" ht="11.25" customHeight="1" x14ac:dyDescent="0.2">
      <c r="A15" s="27"/>
      <c r="B15" s="27"/>
      <c r="C15" s="27"/>
      <c r="D15" s="27"/>
      <c r="E15" s="27"/>
      <c r="F15" s="27"/>
      <c r="G15" s="27"/>
      <c r="H15" s="28"/>
      <c r="I15" s="28"/>
      <c r="J15" s="28"/>
      <c r="K15" s="28"/>
      <c r="L15" s="28"/>
      <c r="M15" s="28"/>
      <c r="N15" s="28"/>
      <c r="O15" s="28"/>
      <c r="P15" s="28"/>
      <c r="AI15" s="29"/>
      <c r="AJ15" s="29"/>
    </row>
    <row r="16" spans="1:40" s="4" customFormat="1" ht="12.75" customHeight="1" x14ac:dyDescent="0.2">
      <c r="A16" s="367" t="s">
        <v>22</v>
      </c>
      <c r="B16" s="367"/>
      <c r="C16" s="367"/>
      <c r="D16" s="367"/>
      <c r="E16" s="367"/>
      <c r="F16" s="367"/>
      <c r="G16" s="367"/>
      <c r="H16" s="187"/>
      <c r="I16" s="187"/>
      <c r="J16" s="374" t="s">
        <v>23</v>
      </c>
      <c r="K16" s="375"/>
      <c r="L16" s="375"/>
      <c r="M16" s="376"/>
      <c r="N16" s="366" t="s">
        <v>25</v>
      </c>
      <c r="O16" s="367"/>
      <c r="P16" s="367"/>
      <c r="Q16" s="367"/>
      <c r="R16" s="367"/>
      <c r="S16" s="367"/>
      <c r="T16" s="370"/>
      <c r="U16" s="374" t="s">
        <v>32</v>
      </c>
      <c r="V16" s="375"/>
      <c r="W16" s="376"/>
      <c r="X16" s="374" t="s">
        <v>38</v>
      </c>
      <c r="Y16" s="376"/>
      <c r="Z16" s="207"/>
      <c r="AA16" s="207"/>
      <c r="AB16" s="188"/>
      <c r="AC16" s="207"/>
      <c r="AD16" s="207"/>
      <c r="AE16" s="208"/>
      <c r="AF16" s="207"/>
      <c r="AG16" s="207"/>
      <c r="AH16" s="207"/>
      <c r="AI16" s="209"/>
      <c r="AJ16" s="29"/>
    </row>
    <row r="17" spans="1:36" s="4" customFormat="1" ht="60" customHeight="1" x14ac:dyDescent="0.2">
      <c r="A17" s="185" t="s">
        <v>18</v>
      </c>
      <c r="B17" s="375" t="s">
        <v>16</v>
      </c>
      <c r="C17" s="375"/>
      <c r="D17" s="375"/>
      <c r="E17" s="375"/>
      <c r="F17" s="375"/>
      <c r="G17" s="375"/>
      <c r="H17" s="189" t="s">
        <v>95</v>
      </c>
      <c r="I17" s="189" t="s">
        <v>19</v>
      </c>
      <c r="J17" s="190" t="s">
        <v>96</v>
      </c>
      <c r="K17" s="191" t="s">
        <v>97</v>
      </c>
      <c r="L17" s="191" t="s">
        <v>98</v>
      </c>
      <c r="M17" s="192" t="s">
        <v>99</v>
      </c>
      <c r="N17" s="366" t="s">
        <v>100</v>
      </c>
      <c r="O17" s="367"/>
      <c r="P17" s="367"/>
      <c r="Q17" s="367"/>
      <c r="R17" s="191" t="s">
        <v>28</v>
      </c>
      <c r="S17" s="191" t="s">
        <v>29</v>
      </c>
      <c r="T17" s="192" t="s">
        <v>31</v>
      </c>
      <c r="U17" s="190" t="s">
        <v>26</v>
      </c>
      <c r="V17" s="191" t="s">
        <v>101</v>
      </c>
      <c r="W17" s="192" t="s">
        <v>33</v>
      </c>
      <c r="X17" s="190" t="s">
        <v>102</v>
      </c>
      <c r="Y17" s="192" t="s">
        <v>103</v>
      </c>
      <c r="Z17" s="366" t="s">
        <v>118</v>
      </c>
      <c r="AA17" s="367"/>
      <c r="AB17" s="367"/>
      <c r="AC17" s="367"/>
      <c r="AD17" s="368"/>
      <c r="AE17" s="369" t="s">
        <v>37</v>
      </c>
      <c r="AF17" s="367"/>
      <c r="AG17" s="367"/>
      <c r="AH17" s="367"/>
      <c r="AI17" s="370"/>
      <c r="AJ17" s="29"/>
    </row>
    <row r="18" spans="1:36" s="29" customFormat="1" ht="12.75" customHeight="1" x14ac:dyDescent="0.2">
      <c r="A18" s="193"/>
      <c r="B18" s="193"/>
      <c r="C18" s="185"/>
      <c r="D18" s="185"/>
      <c r="E18" s="185"/>
      <c r="F18" s="185"/>
      <c r="G18" s="185"/>
      <c r="H18" s="194" t="s">
        <v>45</v>
      </c>
      <c r="I18" s="194" t="s">
        <v>20</v>
      </c>
      <c r="J18" s="195" t="s">
        <v>24</v>
      </c>
      <c r="K18" s="196" t="s">
        <v>24</v>
      </c>
      <c r="L18" s="197" t="s">
        <v>24</v>
      </c>
      <c r="M18" s="198" t="s">
        <v>24</v>
      </c>
      <c r="N18" s="185"/>
      <c r="O18" s="185"/>
      <c r="P18" s="185"/>
      <c r="Q18" s="185"/>
      <c r="R18" s="196" t="s">
        <v>30</v>
      </c>
      <c r="S18" s="196" t="s">
        <v>30</v>
      </c>
      <c r="T18" s="198" t="s">
        <v>30</v>
      </c>
      <c r="U18" s="195" t="s">
        <v>27</v>
      </c>
      <c r="V18" s="196" t="s">
        <v>24</v>
      </c>
      <c r="W18" s="199" t="s">
        <v>34</v>
      </c>
      <c r="X18" s="195" t="s">
        <v>35</v>
      </c>
      <c r="Y18" s="198" t="s">
        <v>35</v>
      </c>
      <c r="Z18" s="210"/>
      <c r="AA18" s="210"/>
      <c r="AB18" s="210"/>
      <c r="AC18" s="210"/>
      <c r="AD18" s="210"/>
      <c r="AE18" s="211"/>
      <c r="AF18" s="210"/>
      <c r="AG18" s="210"/>
      <c r="AH18" s="210"/>
      <c r="AI18" s="212"/>
    </row>
    <row r="19" spans="1:36" s="4" customFormat="1" ht="11.25" customHeight="1" x14ac:dyDescent="0.2">
      <c r="A19" s="51"/>
      <c r="B19" s="352"/>
      <c r="C19" s="352"/>
      <c r="D19" s="352"/>
      <c r="E19" s="352"/>
      <c r="F19" s="352"/>
      <c r="G19" s="352"/>
      <c r="H19" s="353"/>
      <c r="I19" s="33"/>
      <c r="J19" s="120"/>
      <c r="K19" s="158"/>
      <c r="L19" s="158"/>
      <c r="M19" s="214"/>
      <c r="N19" s="377"/>
      <c r="O19" s="377"/>
      <c r="P19" s="377"/>
      <c r="Q19" s="378"/>
      <c r="R19" s="34"/>
      <c r="S19" s="34"/>
      <c r="T19" s="35"/>
      <c r="U19" s="36"/>
      <c r="V19" s="44"/>
      <c r="W19" s="45"/>
      <c r="X19" s="37"/>
      <c r="Y19" s="43"/>
      <c r="Z19" s="357"/>
      <c r="AA19" s="358"/>
      <c r="AB19" s="358"/>
      <c r="AC19" s="358"/>
      <c r="AD19" s="359"/>
      <c r="AE19" s="358"/>
      <c r="AF19" s="358"/>
      <c r="AG19" s="358"/>
      <c r="AH19" s="358"/>
      <c r="AI19" s="360"/>
      <c r="AJ19" s="29"/>
    </row>
    <row r="20" spans="1:36" s="4" customFormat="1" ht="11.25" customHeight="1" x14ac:dyDescent="0.2">
      <c r="A20" s="159" t="str">
        <f>LEFT(B20,2)</f>
        <v>G.</v>
      </c>
      <c r="B20" s="361" t="str">
        <f>'RAW IES Results'!C3</f>
        <v>G.24 Pool Clean</v>
      </c>
      <c r="C20" s="362"/>
      <c r="D20" s="362"/>
      <c r="E20" s="362"/>
      <c r="F20" s="362"/>
      <c r="G20" s="363"/>
      <c r="H20" s="160">
        <f>'RAW IES Results'!AW4</f>
        <v>17.34</v>
      </c>
      <c r="I20" s="161">
        <f>'RAW IES Results'!G3</f>
        <v>8.1110000000000007</v>
      </c>
      <c r="J20" s="162">
        <f>('RAW IES Results'!AX4+'RAW IES Results'!AY4)*-1000</f>
        <v>392.90000000000003</v>
      </c>
      <c r="K20" s="163">
        <f>'RAW IES Results'!BB4*-1000</f>
        <v>66.100000000000009</v>
      </c>
      <c r="L20" s="164">
        <f>'RAW IES Results'!BA4*-1000</f>
        <v>0</v>
      </c>
      <c r="M20" s="165">
        <f>J20+K20+L20</f>
        <v>459.00000000000006</v>
      </c>
      <c r="N20" s="364"/>
      <c r="O20" s="364"/>
      <c r="P20" s="364"/>
      <c r="Q20" s="365"/>
      <c r="R20" s="166">
        <v>80</v>
      </c>
      <c r="S20" s="166">
        <v>60</v>
      </c>
      <c r="T20" s="167">
        <f>R20-S20</f>
        <v>20</v>
      </c>
      <c r="U20" s="41">
        <v>0.15</v>
      </c>
      <c r="V20" s="54">
        <f>M20*(1+U20)</f>
        <v>527.85</v>
      </c>
      <c r="W20" s="48">
        <f>ROUNDUP((V20/1000)/(4.187*T20),3)</f>
        <v>7.0000000000000001E-3</v>
      </c>
      <c r="X20" s="42">
        <f>M20/I20</f>
        <v>56.589816298853414</v>
      </c>
      <c r="Y20" s="40">
        <f>V20/I20</f>
        <v>65.078288743681412</v>
      </c>
      <c r="Z20" s="321">
        <f>'RAW IES Results'!S3</f>
        <v>0</v>
      </c>
      <c r="AA20" s="319"/>
      <c r="AB20" s="319"/>
      <c r="AC20" s="319"/>
      <c r="AD20" s="322"/>
      <c r="AE20" s="319"/>
      <c r="AF20" s="319"/>
      <c r="AG20" s="319"/>
      <c r="AH20" s="319"/>
      <c r="AI20" s="320"/>
      <c r="AJ20" s="29"/>
    </row>
    <row r="21" spans="1:36" s="4" customFormat="1" ht="11.25" customHeight="1" x14ac:dyDescent="0.2">
      <c r="A21" s="159" t="str">
        <f t="shared" ref="A21:A71" si="0">LEFT(B21,2)</f>
        <v>G.</v>
      </c>
      <c r="B21" s="382" t="str">
        <f>'RAW IES Results'!C4</f>
        <v>G.17 Squash Court</v>
      </c>
      <c r="C21" s="383"/>
      <c r="D21" s="383"/>
      <c r="E21" s="383"/>
      <c r="F21" s="383"/>
      <c r="G21" s="384"/>
      <c r="H21" s="160">
        <f>'RAW IES Results'!AW5</f>
        <v>14.89</v>
      </c>
      <c r="I21" s="161">
        <f>'RAW IES Results'!G4</f>
        <v>65.509</v>
      </c>
      <c r="J21" s="162">
        <f>('RAW IES Results'!AX5+'RAW IES Results'!AY5)*-1000</f>
        <v>517.1</v>
      </c>
      <c r="K21" s="163">
        <f>'RAW IES Results'!BB5*-1000</f>
        <v>1101.5</v>
      </c>
      <c r="L21" s="164">
        <f>'RAW IES Results'!BA4*-1000</f>
        <v>0</v>
      </c>
      <c r="M21" s="165">
        <f t="shared" ref="M21:M71" si="1">J21+K21+L21</f>
        <v>1618.6</v>
      </c>
      <c r="N21" s="364"/>
      <c r="O21" s="364"/>
      <c r="P21" s="364"/>
      <c r="Q21" s="365"/>
      <c r="R21" s="166">
        <v>80</v>
      </c>
      <c r="S21" s="166">
        <v>60</v>
      </c>
      <c r="T21" s="167">
        <f t="shared" ref="T21:T71" si="2">R21-S21</f>
        <v>20</v>
      </c>
      <c r="U21" s="41">
        <v>0.15</v>
      </c>
      <c r="V21" s="54">
        <f t="shared" ref="V21:V71" si="3">M21*(1+U21)</f>
        <v>1861.3899999999996</v>
      </c>
      <c r="W21" s="48">
        <f t="shared" ref="W21:W71" si="4">ROUNDUP((V21/1000)/(4.187*T21),3)</f>
        <v>2.3E-2</v>
      </c>
      <c r="X21" s="42">
        <f t="shared" ref="X21:X71" si="5">M21/I21</f>
        <v>24.708055381703275</v>
      </c>
      <c r="Y21" s="40">
        <f t="shared" ref="Y21:Y71" si="6">V21/I21</f>
        <v>28.414263688958762</v>
      </c>
      <c r="Z21" s="321">
        <f>'RAW IES Results'!S4</f>
        <v>0</v>
      </c>
      <c r="AA21" s="319"/>
      <c r="AB21" s="319"/>
      <c r="AC21" s="319"/>
      <c r="AD21" s="322"/>
      <c r="AE21" s="319"/>
      <c r="AF21" s="319"/>
      <c r="AG21" s="319"/>
      <c r="AH21" s="319"/>
      <c r="AI21" s="320"/>
      <c r="AJ21" s="29"/>
    </row>
    <row r="22" spans="1:36" s="4" customFormat="1" ht="11.25" customHeight="1" x14ac:dyDescent="0.2">
      <c r="A22" s="159" t="str">
        <f t="shared" si="0"/>
        <v>G.</v>
      </c>
      <c r="B22" s="382" t="str">
        <f>'RAW IES Results'!C5</f>
        <v>G.18 Squash Court</v>
      </c>
      <c r="C22" s="383"/>
      <c r="D22" s="383"/>
      <c r="E22" s="383"/>
      <c r="F22" s="383"/>
      <c r="G22" s="384"/>
      <c r="H22" s="160">
        <f>'RAW IES Results'!AW6</f>
        <v>14.91</v>
      </c>
      <c r="I22" s="161">
        <f>'RAW IES Results'!G5</f>
        <v>65.715999999999994</v>
      </c>
      <c r="J22" s="162">
        <f>('RAW IES Results'!AX6+'RAW IES Results'!AY6)*-1000</f>
        <v>461.49999999999994</v>
      </c>
      <c r="K22" s="163">
        <f>'RAW IES Results'!BB6*-1000</f>
        <v>1105</v>
      </c>
      <c r="L22" s="164">
        <f>'RAW IES Results'!BA5*-1000</f>
        <v>-881.19999999999993</v>
      </c>
      <c r="M22" s="165">
        <f t="shared" si="1"/>
        <v>685.30000000000007</v>
      </c>
      <c r="N22" s="364"/>
      <c r="O22" s="364"/>
      <c r="P22" s="364"/>
      <c r="Q22" s="365"/>
      <c r="R22" s="166">
        <v>80</v>
      </c>
      <c r="S22" s="166">
        <v>60</v>
      </c>
      <c r="T22" s="167">
        <f t="shared" si="2"/>
        <v>20</v>
      </c>
      <c r="U22" s="41">
        <v>0.15</v>
      </c>
      <c r="V22" s="54">
        <f t="shared" si="3"/>
        <v>788.09500000000003</v>
      </c>
      <c r="W22" s="48">
        <f t="shared" si="4"/>
        <v>9.9999999999999985E-3</v>
      </c>
      <c r="X22" s="42">
        <f t="shared" si="5"/>
        <v>10.428206220707288</v>
      </c>
      <c r="Y22" s="40">
        <f t="shared" si="6"/>
        <v>11.99243715381338</v>
      </c>
      <c r="Z22" s="321">
        <f>'RAW IES Results'!S5</f>
        <v>0</v>
      </c>
      <c r="AA22" s="319"/>
      <c r="AB22" s="319"/>
      <c r="AC22" s="319"/>
      <c r="AD22" s="322"/>
      <c r="AE22" s="319"/>
      <c r="AF22" s="319"/>
      <c r="AG22" s="319"/>
      <c r="AH22" s="319"/>
      <c r="AI22" s="320"/>
      <c r="AJ22" s="29"/>
    </row>
    <row r="23" spans="1:36" s="4" customFormat="1" ht="11.25" customHeight="1" x14ac:dyDescent="0.2">
      <c r="A23" s="159" t="str">
        <f t="shared" si="0"/>
        <v>Ex</v>
      </c>
      <c r="B23" s="382" t="str">
        <f>'RAW IES Results'!C6</f>
        <v>Existing Changing Area</v>
      </c>
      <c r="C23" s="383"/>
      <c r="D23" s="383"/>
      <c r="E23" s="383"/>
      <c r="F23" s="383"/>
      <c r="G23" s="384"/>
      <c r="H23" s="160">
        <f>'RAW IES Results'!AW7</f>
        <v>18.79</v>
      </c>
      <c r="I23" s="161">
        <f>'RAW IES Results'!G6</f>
        <v>296.64999999999998</v>
      </c>
      <c r="J23" s="162">
        <f>('RAW IES Results'!AX7+'RAW IES Results'!AY7)*-1000</f>
        <v>2860.2</v>
      </c>
      <c r="K23" s="163">
        <f>'RAW IES Results'!BB7*-1000</f>
        <v>2524.1</v>
      </c>
      <c r="L23" s="164">
        <f>'RAW IES Results'!BA6*-1000</f>
        <v>-884</v>
      </c>
      <c r="M23" s="165">
        <f t="shared" si="1"/>
        <v>4500.2999999999993</v>
      </c>
      <c r="N23" s="364"/>
      <c r="O23" s="364"/>
      <c r="P23" s="364"/>
      <c r="Q23" s="365"/>
      <c r="R23" s="166">
        <v>80</v>
      </c>
      <c r="S23" s="166">
        <v>60</v>
      </c>
      <c r="T23" s="167">
        <f t="shared" si="2"/>
        <v>20</v>
      </c>
      <c r="U23" s="41">
        <v>0.15</v>
      </c>
      <c r="V23" s="54">
        <f t="shared" si="3"/>
        <v>5175.3449999999984</v>
      </c>
      <c r="W23" s="48">
        <f t="shared" si="4"/>
        <v>6.2E-2</v>
      </c>
      <c r="X23" s="42">
        <f t="shared" si="5"/>
        <v>15.170402831619752</v>
      </c>
      <c r="Y23" s="40">
        <f t="shared" si="6"/>
        <v>17.445963256362713</v>
      </c>
      <c r="Z23" s="321">
        <f>'RAW IES Results'!S6</f>
        <v>0</v>
      </c>
      <c r="AA23" s="319"/>
      <c r="AB23" s="319"/>
      <c r="AC23" s="319"/>
      <c r="AD23" s="322"/>
      <c r="AE23" s="319"/>
      <c r="AF23" s="319"/>
      <c r="AG23" s="319"/>
      <c r="AH23" s="319"/>
      <c r="AI23" s="320"/>
      <c r="AJ23" s="29"/>
    </row>
    <row r="24" spans="1:36" s="4" customFormat="1" ht="11.25" customHeight="1" x14ac:dyDescent="0.2">
      <c r="A24" s="159" t="str">
        <f t="shared" si="0"/>
        <v>G.</v>
      </c>
      <c r="B24" s="382" t="str">
        <f>'RAW IES Results'!C7</f>
        <v>G.15 Circulation</v>
      </c>
      <c r="C24" s="383"/>
      <c r="D24" s="383"/>
      <c r="E24" s="383"/>
      <c r="F24" s="383"/>
      <c r="G24" s="384"/>
      <c r="H24" s="160">
        <f>'RAW IES Results'!AW8</f>
        <v>17.77</v>
      </c>
      <c r="I24" s="161">
        <f>'RAW IES Results'!G7</f>
        <v>33.631</v>
      </c>
      <c r="J24" s="162">
        <f>('RAW IES Results'!AX8+'RAW IES Results'!AY8)*-1000</f>
        <v>525.80000000000007</v>
      </c>
      <c r="K24" s="163">
        <f>'RAW IES Results'!BB8*-1000</f>
        <v>274.2</v>
      </c>
      <c r="L24" s="164">
        <f>'RAW IES Results'!BA7*-1000</f>
        <v>0</v>
      </c>
      <c r="M24" s="165">
        <f t="shared" si="1"/>
        <v>800</v>
      </c>
      <c r="N24" s="364"/>
      <c r="O24" s="364"/>
      <c r="P24" s="364"/>
      <c r="Q24" s="365"/>
      <c r="R24" s="166">
        <v>80</v>
      </c>
      <c r="S24" s="166">
        <v>60</v>
      </c>
      <c r="T24" s="167">
        <f t="shared" si="2"/>
        <v>20</v>
      </c>
      <c r="U24" s="41">
        <v>0.15</v>
      </c>
      <c r="V24" s="54">
        <f t="shared" si="3"/>
        <v>919.99999999999989</v>
      </c>
      <c r="W24" s="48">
        <f t="shared" si="4"/>
        <v>1.0999999999999999E-2</v>
      </c>
      <c r="X24" s="42">
        <f t="shared" si="5"/>
        <v>23.787576937944159</v>
      </c>
      <c r="Y24" s="40">
        <f t="shared" si="6"/>
        <v>27.355713478635778</v>
      </c>
      <c r="Z24" s="321">
        <f>'RAW IES Results'!S7</f>
        <v>0</v>
      </c>
      <c r="AA24" s="319"/>
      <c r="AB24" s="319"/>
      <c r="AC24" s="319"/>
      <c r="AD24" s="322"/>
      <c r="AE24" s="319"/>
      <c r="AF24" s="319"/>
      <c r="AG24" s="319"/>
      <c r="AH24" s="319"/>
      <c r="AI24" s="320"/>
      <c r="AJ24" s="29"/>
    </row>
    <row r="25" spans="1:36" s="4" customFormat="1" ht="11.25" customHeight="1" x14ac:dyDescent="0.2">
      <c r="A25" s="159" t="str">
        <f t="shared" si="0"/>
        <v>G.</v>
      </c>
      <c r="B25" s="361" t="str">
        <f>'RAW IES Results'!C8</f>
        <v>G.19 Squash Court</v>
      </c>
      <c r="C25" s="362"/>
      <c r="D25" s="362"/>
      <c r="E25" s="362"/>
      <c r="F25" s="362"/>
      <c r="G25" s="363"/>
      <c r="H25" s="160">
        <f>'RAW IES Results'!AW9</f>
        <v>14.81</v>
      </c>
      <c r="I25" s="161">
        <f>'RAW IES Results'!G8</f>
        <v>64.400999999999996</v>
      </c>
      <c r="J25" s="162">
        <f>('RAW IES Results'!AX9+'RAW IES Results'!AY9)*-1000</f>
        <v>848.19999999999993</v>
      </c>
      <c r="K25" s="163">
        <f>'RAW IES Results'!BB9*-1000</f>
        <v>1082.8999999999999</v>
      </c>
      <c r="L25" s="164">
        <f>'RAW IES Results'!BA8*-1000</f>
        <v>0</v>
      </c>
      <c r="M25" s="165">
        <f t="shared" si="1"/>
        <v>1931.1</v>
      </c>
      <c r="N25" s="364"/>
      <c r="O25" s="364"/>
      <c r="P25" s="364"/>
      <c r="Q25" s="365"/>
      <c r="R25" s="166">
        <v>80</v>
      </c>
      <c r="S25" s="166">
        <v>60</v>
      </c>
      <c r="T25" s="167">
        <f t="shared" si="2"/>
        <v>20</v>
      </c>
      <c r="U25" s="41">
        <v>0.15</v>
      </c>
      <c r="V25" s="54">
        <f t="shared" si="3"/>
        <v>2220.7649999999999</v>
      </c>
      <c r="W25" s="48">
        <f t="shared" si="4"/>
        <v>2.7E-2</v>
      </c>
      <c r="X25" s="42">
        <f t="shared" si="5"/>
        <v>29.985559230446732</v>
      </c>
      <c r="Y25" s="40">
        <f t="shared" si="6"/>
        <v>34.48339311501374</v>
      </c>
      <c r="Z25" s="321">
        <f>'RAW IES Results'!S8</f>
        <v>0</v>
      </c>
      <c r="AA25" s="319"/>
      <c r="AB25" s="319"/>
      <c r="AC25" s="319"/>
      <c r="AD25" s="322"/>
      <c r="AE25" s="319"/>
      <c r="AF25" s="319"/>
      <c r="AG25" s="319"/>
      <c r="AH25" s="319"/>
      <c r="AI25" s="320"/>
      <c r="AJ25" s="29"/>
    </row>
    <row r="26" spans="1:36" s="4" customFormat="1" ht="11.25" customHeight="1" x14ac:dyDescent="0.2">
      <c r="A26" s="159" t="str">
        <f t="shared" si="0"/>
        <v>F.</v>
      </c>
      <c r="B26" s="361" t="str">
        <f>'RAW IES Results'!C9</f>
        <v>F.02 Circulation</v>
      </c>
      <c r="C26" s="362"/>
      <c r="D26" s="362"/>
      <c r="E26" s="362"/>
      <c r="F26" s="362"/>
      <c r="G26" s="363"/>
      <c r="H26" s="160">
        <f>'RAW IES Results'!AW10</f>
        <v>17.899999999999999</v>
      </c>
      <c r="I26" s="161">
        <f>'RAW IES Results'!G9</f>
        <v>29.312999999999999</v>
      </c>
      <c r="J26" s="162">
        <f>('RAW IES Results'!AX10+'RAW IES Results'!AY10)*-1000</f>
        <v>239.3</v>
      </c>
      <c r="K26" s="163">
        <f>'RAW IES Results'!BB10*-1000</f>
        <v>214.4</v>
      </c>
      <c r="L26" s="164">
        <f>'RAW IES Results'!BA9*-1000</f>
        <v>-866.3</v>
      </c>
      <c r="M26" s="165">
        <f t="shared" si="1"/>
        <v>-412.59999999999991</v>
      </c>
      <c r="N26" s="364"/>
      <c r="O26" s="364"/>
      <c r="P26" s="364"/>
      <c r="Q26" s="365"/>
      <c r="R26" s="166">
        <v>80</v>
      </c>
      <c r="S26" s="166">
        <v>60</v>
      </c>
      <c r="T26" s="167">
        <f t="shared" si="2"/>
        <v>20</v>
      </c>
      <c r="U26" s="41">
        <v>0.15</v>
      </c>
      <c r="V26" s="54">
        <f t="shared" si="3"/>
        <v>-474.48999999999984</v>
      </c>
      <c r="W26" s="48">
        <f t="shared" si="4"/>
        <v>-6.0000000000000001E-3</v>
      </c>
      <c r="X26" s="42">
        <f t="shared" si="5"/>
        <v>-14.075666086719201</v>
      </c>
      <c r="Y26" s="40">
        <f t="shared" si="6"/>
        <v>-16.18701599972708</v>
      </c>
      <c r="Z26" s="321">
        <f>'RAW IES Results'!S9</f>
        <v>0</v>
      </c>
      <c r="AA26" s="319"/>
      <c r="AB26" s="319"/>
      <c r="AC26" s="319"/>
      <c r="AD26" s="322"/>
      <c r="AE26" s="319"/>
      <c r="AF26" s="319"/>
      <c r="AG26" s="319"/>
      <c r="AH26" s="319"/>
      <c r="AI26" s="320"/>
      <c r="AJ26" s="29"/>
    </row>
    <row r="27" spans="1:36" s="4" customFormat="1" ht="11.25" customHeight="1" x14ac:dyDescent="0.2">
      <c r="A27" s="159" t="str">
        <f t="shared" si="0"/>
        <v>G.</v>
      </c>
      <c r="B27" s="361" t="str">
        <f>'RAW IES Results'!C10</f>
        <v>G.16 Flexible Use Area</v>
      </c>
      <c r="C27" s="362"/>
      <c r="D27" s="362"/>
      <c r="E27" s="362"/>
      <c r="F27" s="362"/>
      <c r="G27" s="363"/>
      <c r="H27" s="160">
        <f>'RAW IES Results'!AW11</f>
        <v>15.83</v>
      </c>
      <c r="I27" s="161">
        <f>'RAW IES Results'!G10</f>
        <v>77.013000000000005</v>
      </c>
      <c r="J27" s="162">
        <f>('RAW IES Results'!AX11+'RAW IES Results'!AY11)*-1000</f>
        <v>1401.5</v>
      </c>
      <c r="K27" s="163">
        <f>'RAW IES Results'!BB11*-1000</f>
        <v>1247</v>
      </c>
      <c r="L27" s="164">
        <f>'RAW IES Results'!BA10*-1000</f>
        <v>0</v>
      </c>
      <c r="M27" s="165">
        <f t="shared" si="1"/>
        <v>2648.5</v>
      </c>
      <c r="N27" s="364"/>
      <c r="O27" s="364"/>
      <c r="P27" s="364"/>
      <c r="Q27" s="365"/>
      <c r="R27" s="166">
        <v>80</v>
      </c>
      <c r="S27" s="166">
        <v>60</v>
      </c>
      <c r="T27" s="167">
        <f t="shared" si="2"/>
        <v>20</v>
      </c>
      <c r="U27" s="41">
        <v>0.15</v>
      </c>
      <c r="V27" s="54">
        <f t="shared" si="3"/>
        <v>3045.7749999999996</v>
      </c>
      <c r="W27" s="48">
        <f t="shared" si="4"/>
        <v>3.6999999999999998E-2</v>
      </c>
      <c r="X27" s="42">
        <f t="shared" si="5"/>
        <v>34.390297741939669</v>
      </c>
      <c r="Y27" s="40">
        <f t="shared" si="6"/>
        <v>39.548842403230616</v>
      </c>
      <c r="Z27" s="321">
        <f>'RAW IES Results'!S10</f>
        <v>0</v>
      </c>
      <c r="AA27" s="319"/>
      <c r="AB27" s="319"/>
      <c r="AC27" s="319"/>
      <c r="AD27" s="322"/>
      <c r="AE27" s="319"/>
      <c r="AF27" s="319"/>
      <c r="AG27" s="319"/>
      <c r="AH27" s="319"/>
      <c r="AI27" s="320"/>
      <c r="AJ27" s="29"/>
    </row>
    <row r="28" spans="1:36" s="4" customFormat="1" ht="11.25" customHeight="1" x14ac:dyDescent="0.2">
      <c r="A28" s="159" t="str">
        <f t="shared" si="0"/>
        <v>F.</v>
      </c>
      <c r="B28" s="382" t="str">
        <f>'RAW IES Results'!C11</f>
        <v>F.07 Dance Studio</v>
      </c>
      <c r="C28" s="383"/>
      <c r="D28" s="383"/>
      <c r="E28" s="383"/>
      <c r="F28" s="383"/>
      <c r="G28" s="384"/>
      <c r="H28" s="160">
        <f>'RAW IES Results'!AW12</f>
        <v>23.8</v>
      </c>
      <c r="I28" s="161">
        <f>'RAW IES Results'!G11</f>
        <v>103.69499999999999</v>
      </c>
      <c r="J28" s="162">
        <f>('RAW IES Results'!AX12+'RAW IES Results'!AY12)*-1000</f>
        <v>3087.4</v>
      </c>
      <c r="K28" s="163">
        <f>'RAW IES Results'!BB12*-1000</f>
        <v>956.30000000000007</v>
      </c>
      <c r="L28" s="164">
        <f>'RAW IES Results'!BA11*-1000</f>
        <v>0</v>
      </c>
      <c r="M28" s="165">
        <f t="shared" si="1"/>
        <v>4043.7000000000003</v>
      </c>
      <c r="N28" s="364"/>
      <c r="O28" s="364"/>
      <c r="P28" s="364"/>
      <c r="Q28" s="365"/>
      <c r="R28" s="166">
        <v>80</v>
      </c>
      <c r="S28" s="166">
        <v>60</v>
      </c>
      <c r="T28" s="167">
        <f t="shared" si="2"/>
        <v>20</v>
      </c>
      <c r="U28" s="41">
        <v>0.15</v>
      </c>
      <c r="V28" s="54">
        <f t="shared" si="3"/>
        <v>4650.2550000000001</v>
      </c>
      <c r="W28" s="48">
        <f t="shared" si="4"/>
        <v>5.6000000000000001E-2</v>
      </c>
      <c r="X28" s="42">
        <f t="shared" si="5"/>
        <v>38.996094315058592</v>
      </c>
      <c r="Y28" s="40">
        <f t="shared" si="6"/>
        <v>44.845508462317376</v>
      </c>
      <c r="Z28" s="321">
        <f>'RAW IES Results'!S11</f>
        <v>0</v>
      </c>
      <c r="AA28" s="319"/>
      <c r="AB28" s="319"/>
      <c r="AC28" s="319"/>
      <c r="AD28" s="322"/>
      <c r="AE28" s="319"/>
      <c r="AF28" s="319"/>
      <c r="AG28" s="319"/>
      <c r="AH28" s="319"/>
      <c r="AI28" s="320"/>
      <c r="AJ28" s="29"/>
    </row>
    <row r="29" spans="1:36" s="4" customFormat="1" ht="11.25" customHeight="1" x14ac:dyDescent="0.2">
      <c r="A29" s="159" t="str">
        <f t="shared" si="0"/>
        <v>Li</v>
      </c>
      <c r="B29" s="361" t="str">
        <f>'RAW IES Results'!C12</f>
        <v>Lift Shaft</v>
      </c>
      <c r="C29" s="362"/>
      <c r="D29" s="362"/>
      <c r="E29" s="362"/>
      <c r="F29" s="362"/>
      <c r="G29" s="363"/>
      <c r="H29" s="160">
        <f>'RAW IES Results'!AW13</f>
        <v>16.989999999999998</v>
      </c>
      <c r="I29" s="161">
        <f>'RAW IES Results'!G12</f>
        <v>6.8979999999999997</v>
      </c>
      <c r="J29" s="162">
        <f>('RAW IES Results'!AX13+'RAW IES Results'!AY13)*-1000</f>
        <v>-47.699999999999996</v>
      </c>
      <c r="K29" s="163">
        <f>'RAW IES Results'!BB13*-1000</f>
        <v>47.9</v>
      </c>
      <c r="L29" s="164">
        <f>'RAW IES Results'!BA12*-1000</f>
        <v>4891.2000000000007</v>
      </c>
      <c r="M29" s="165">
        <f t="shared" si="1"/>
        <v>4891.4000000000005</v>
      </c>
      <c r="N29" s="364"/>
      <c r="O29" s="364"/>
      <c r="P29" s="364"/>
      <c r="Q29" s="365"/>
      <c r="R29" s="166">
        <v>80</v>
      </c>
      <c r="S29" s="166">
        <v>60</v>
      </c>
      <c r="T29" s="167">
        <f t="shared" si="2"/>
        <v>20</v>
      </c>
      <c r="U29" s="41">
        <v>0.15</v>
      </c>
      <c r="V29" s="54">
        <f t="shared" si="3"/>
        <v>5625.1100000000006</v>
      </c>
      <c r="W29" s="48">
        <f t="shared" si="4"/>
        <v>6.8000000000000005E-2</v>
      </c>
      <c r="X29" s="42">
        <f t="shared" si="5"/>
        <v>709.10408814149037</v>
      </c>
      <c r="Y29" s="40">
        <f t="shared" si="6"/>
        <v>815.46970136271398</v>
      </c>
      <c r="Z29" s="321">
        <f>'RAW IES Results'!S12</f>
        <v>0</v>
      </c>
      <c r="AA29" s="319"/>
      <c r="AB29" s="319"/>
      <c r="AC29" s="319"/>
      <c r="AD29" s="322"/>
      <c r="AE29" s="319"/>
      <c r="AF29" s="319"/>
      <c r="AG29" s="319"/>
      <c r="AH29" s="319"/>
      <c r="AI29" s="320"/>
      <c r="AJ29" s="29"/>
    </row>
    <row r="30" spans="1:36" s="4" customFormat="1" ht="11.25" customHeight="1" x14ac:dyDescent="0.2">
      <c r="A30" s="159" t="str">
        <f t="shared" si="0"/>
        <v>Su</v>
      </c>
      <c r="B30" s="361" t="str">
        <f>'RAW IES Results'!C13</f>
        <v>Sunlight</v>
      </c>
      <c r="C30" s="362"/>
      <c r="D30" s="362"/>
      <c r="E30" s="362"/>
      <c r="F30" s="362"/>
      <c r="G30" s="363"/>
      <c r="H30" s="160">
        <f>'RAW IES Results'!AW14</f>
        <v>13.48</v>
      </c>
      <c r="I30" s="161">
        <f>'RAW IES Results'!G13</f>
        <v>0</v>
      </c>
      <c r="J30" s="162">
        <f>('RAW IES Results'!AX14+'RAW IES Results'!AY14)*-1000</f>
        <v>-19.000000000000018</v>
      </c>
      <c r="K30" s="163">
        <f>'RAW IES Results'!BB14*-1000</f>
        <v>19</v>
      </c>
      <c r="L30" s="164">
        <f>'RAW IES Results'!BA13*-1000</f>
        <v>0</v>
      </c>
      <c r="M30" s="165">
        <f t="shared" si="1"/>
        <v>-1.7763568394002505E-14</v>
      </c>
      <c r="N30" s="364"/>
      <c r="O30" s="364"/>
      <c r="P30" s="364"/>
      <c r="Q30" s="365"/>
      <c r="R30" s="166">
        <v>80</v>
      </c>
      <c r="S30" s="166">
        <v>60</v>
      </c>
      <c r="T30" s="167">
        <f t="shared" si="2"/>
        <v>20</v>
      </c>
      <c r="U30" s="41">
        <v>0.15</v>
      </c>
      <c r="V30" s="54">
        <f t="shared" si="3"/>
        <v>-2.042810365310288E-14</v>
      </c>
      <c r="W30" s="48">
        <f t="shared" si="4"/>
        <v>-1E-3</v>
      </c>
      <c r="X30" s="42" t="e">
        <f t="shared" si="5"/>
        <v>#DIV/0!</v>
      </c>
      <c r="Y30" s="40" t="e">
        <f t="shared" si="6"/>
        <v>#DIV/0!</v>
      </c>
      <c r="Z30" s="321">
        <f>'RAW IES Results'!S13</f>
        <v>0</v>
      </c>
      <c r="AA30" s="319"/>
      <c r="AB30" s="319"/>
      <c r="AC30" s="319"/>
      <c r="AD30" s="322"/>
      <c r="AE30" s="319"/>
      <c r="AF30" s="319"/>
      <c r="AG30" s="319"/>
      <c r="AH30" s="319"/>
      <c r="AI30" s="320"/>
      <c r="AJ30" s="29"/>
    </row>
    <row r="31" spans="1:36" s="4" customFormat="1" ht="11.25" customHeight="1" x14ac:dyDescent="0.2">
      <c r="A31" s="159" t="str">
        <f t="shared" si="0"/>
        <v>Su</v>
      </c>
      <c r="B31" s="361" t="str">
        <f>'RAW IES Results'!C14</f>
        <v>Sunlight</v>
      </c>
      <c r="C31" s="362"/>
      <c r="D31" s="362"/>
      <c r="E31" s="362"/>
      <c r="F31" s="362"/>
      <c r="G31" s="363"/>
      <c r="H31" s="160">
        <f>'RAW IES Results'!AW15</f>
        <v>3.74</v>
      </c>
      <c r="I31" s="161">
        <f>'RAW IES Results'!G14</f>
        <v>33.337000000000003</v>
      </c>
      <c r="J31" s="162">
        <f>('RAW IES Results'!AX15+'RAW IES Results'!AY15)*-1000</f>
        <v>-21.400000000000031</v>
      </c>
      <c r="K31" s="163">
        <f>'RAW IES Results'!BB15*-1000</f>
        <v>21.4</v>
      </c>
      <c r="L31" s="164">
        <f>'RAW IES Results'!BA14*-1000</f>
        <v>0</v>
      </c>
      <c r="M31" s="165">
        <f t="shared" si="1"/>
        <v>-3.1974423109204508E-14</v>
      </c>
      <c r="N31" s="364"/>
      <c r="O31" s="364"/>
      <c r="P31" s="364"/>
      <c r="Q31" s="365"/>
      <c r="R31" s="166">
        <v>80</v>
      </c>
      <c r="S31" s="166">
        <v>60</v>
      </c>
      <c r="T31" s="167">
        <f t="shared" si="2"/>
        <v>20</v>
      </c>
      <c r="U31" s="41">
        <v>0.15</v>
      </c>
      <c r="V31" s="54">
        <f t="shared" si="3"/>
        <v>-3.6770586575585183E-14</v>
      </c>
      <c r="W31" s="48">
        <f t="shared" si="4"/>
        <v>-1E-3</v>
      </c>
      <c r="X31" s="42">
        <f t="shared" si="5"/>
        <v>-9.5912718928531369E-16</v>
      </c>
      <c r="Y31" s="40">
        <f t="shared" si="6"/>
        <v>-1.1029962676781108E-15</v>
      </c>
      <c r="Z31" s="321">
        <f>'RAW IES Results'!S14</f>
        <v>0</v>
      </c>
      <c r="AA31" s="319"/>
      <c r="AB31" s="319"/>
      <c r="AC31" s="319"/>
      <c r="AD31" s="322"/>
      <c r="AE31" s="319"/>
      <c r="AF31" s="319"/>
      <c r="AG31" s="319"/>
      <c r="AH31" s="319"/>
      <c r="AI31" s="320"/>
      <c r="AJ31" s="29"/>
    </row>
    <row r="32" spans="1:36" s="4" customFormat="1" ht="11.25" customHeight="1" x14ac:dyDescent="0.2">
      <c r="A32" s="159" t="str">
        <f t="shared" si="0"/>
        <v>G.</v>
      </c>
      <c r="B32" s="382" t="str">
        <f>'RAW IES Results'!C15</f>
        <v>G.01 Pool</v>
      </c>
      <c r="C32" s="383"/>
      <c r="D32" s="383"/>
      <c r="E32" s="383"/>
      <c r="F32" s="383"/>
      <c r="G32" s="384"/>
      <c r="H32" s="160">
        <f>'RAW IES Results'!AW16</f>
        <v>28.7</v>
      </c>
      <c r="I32" s="161">
        <f>'RAW IES Results'!G15</f>
        <v>550.24699999999996</v>
      </c>
      <c r="J32" s="162">
        <f>('RAW IES Results'!AX16+'RAW IES Results'!AY16)*-1000</f>
        <v>21198.399999999998</v>
      </c>
      <c r="K32" s="163">
        <f>'RAW IES Results'!BB16*-1000</f>
        <v>16290.900000000001</v>
      </c>
      <c r="L32" s="164">
        <f>'RAW IES Results'!BA15*-1000</f>
        <v>0</v>
      </c>
      <c r="M32" s="165">
        <f t="shared" si="1"/>
        <v>37489.300000000003</v>
      </c>
      <c r="N32" s="364"/>
      <c r="O32" s="364"/>
      <c r="P32" s="364"/>
      <c r="Q32" s="365"/>
      <c r="R32" s="166">
        <v>80</v>
      </c>
      <c r="S32" s="166">
        <v>60</v>
      </c>
      <c r="T32" s="167">
        <f t="shared" si="2"/>
        <v>20</v>
      </c>
      <c r="U32" s="41">
        <v>0.15</v>
      </c>
      <c r="V32" s="54">
        <f t="shared" si="3"/>
        <v>43112.695</v>
      </c>
      <c r="W32" s="48">
        <f t="shared" si="4"/>
        <v>0.51500000000000001</v>
      </c>
      <c r="X32" s="42">
        <f t="shared" si="5"/>
        <v>68.131766279507218</v>
      </c>
      <c r="Y32" s="40">
        <f t="shared" si="6"/>
        <v>78.351531221433291</v>
      </c>
      <c r="Z32" s="321">
        <f>'RAW IES Results'!S15</f>
        <v>0</v>
      </c>
      <c r="AA32" s="319"/>
      <c r="AB32" s="319"/>
      <c r="AC32" s="319"/>
      <c r="AD32" s="322"/>
      <c r="AE32" s="319"/>
      <c r="AF32" s="319"/>
      <c r="AG32" s="319"/>
      <c r="AH32" s="319"/>
      <c r="AI32" s="320"/>
      <c r="AJ32" s="29"/>
    </row>
    <row r="33" spans="1:36" s="4" customFormat="1" ht="11.25" customHeight="1" x14ac:dyDescent="0.2">
      <c r="A33" s="159" t="str">
        <f t="shared" si="0"/>
        <v>G.</v>
      </c>
      <c r="B33" s="361" t="str">
        <f>'RAW IES Results'!C16</f>
        <v>G.25 Pool Store</v>
      </c>
      <c r="C33" s="362"/>
      <c r="D33" s="362"/>
      <c r="E33" s="362"/>
      <c r="F33" s="362"/>
      <c r="G33" s="363"/>
      <c r="H33" s="160">
        <f>'RAW IES Results'!AW17</f>
        <v>17.47</v>
      </c>
      <c r="I33" s="161">
        <f>'RAW IES Results'!G16</f>
        <v>18.262</v>
      </c>
      <c r="J33" s="162">
        <f>('RAW IES Results'!AX17+'RAW IES Results'!AY17)*-1000</f>
        <v>565.79999999999995</v>
      </c>
      <c r="K33" s="163">
        <f>'RAW IES Results'!BB17*-1000</f>
        <v>148.9</v>
      </c>
      <c r="L33" s="164">
        <f>'RAW IES Results'!BA16*-1000</f>
        <v>0</v>
      </c>
      <c r="M33" s="165">
        <f t="shared" si="1"/>
        <v>714.69999999999993</v>
      </c>
      <c r="N33" s="364"/>
      <c r="O33" s="364"/>
      <c r="P33" s="364"/>
      <c r="Q33" s="365"/>
      <c r="R33" s="166">
        <v>80</v>
      </c>
      <c r="S33" s="166">
        <v>60</v>
      </c>
      <c r="T33" s="167">
        <f t="shared" si="2"/>
        <v>20</v>
      </c>
      <c r="U33" s="41">
        <v>0.15</v>
      </c>
      <c r="V33" s="54">
        <f t="shared" si="3"/>
        <v>821.90499999999986</v>
      </c>
      <c r="W33" s="48">
        <f t="shared" si="4"/>
        <v>9.9999999999999985E-3</v>
      </c>
      <c r="X33" s="42">
        <f t="shared" si="5"/>
        <v>39.135910634103595</v>
      </c>
      <c r="Y33" s="40">
        <f t="shared" si="6"/>
        <v>45.006297229219136</v>
      </c>
      <c r="Z33" s="321">
        <f>'RAW IES Results'!S16</f>
        <v>0</v>
      </c>
      <c r="AA33" s="319"/>
      <c r="AB33" s="319"/>
      <c r="AC33" s="319"/>
      <c r="AD33" s="322"/>
      <c r="AE33" s="319"/>
      <c r="AF33" s="319"/>
      <c r="AG33" s="319"/>
      <c r="AH33" s="319"/>
      <c r="AI33" s="320"/>
      <c r="AJ33" s="29"/>
    </row>
    <row r="34" spans="1:36" s="4" customFormat="1" ht="11.25" customHeight="1" x14ac:dyDescent="0.2">
      <c r="A34" s="159" t="str">
        <f t="shared" si="0"/>
        <v>G.</v>
      </c>
      <c r="B34" s="382" t="str">
        <f>'RAW IES Results'!C17</f>
        <v>G.23 Plant</v>
      </c>
      <c r="C34" s="383"/>
      <c r="D34" s="383"/>
      <c r="E34" s="383"/>
      <c r="F34" s="383"/>
      <c r="G34" s="384"/>
      <c r="H34" s="160">
        <f>'RAW IES Results'!AW18</f>
        <v>9.7799999999999994</v>
      </c>
      <c r="I34" s="161">
        <f>'RAW IES Results'!G17</f>
        <v>202.161</v>
      </c>
      <c r="J34" s="162">
        <f>('RAW IES Results'!AX18+'RAW IES Results'!AY18)*-1000</f>
        <v>1799.1</v>
      </c>
      <c r="K34" s="163">
        <f>'RAW IES Results'!BB18*-1000</f>
        <v>1075.0999999999999</v>
      </c>
      <c r="L34" s="164">
        <f>'RAW IES Results'!BA17*-1000</f>
        <v>0</v>
      </c>
      <c r="M34" s="165">
        <f t="shared" si="1"/>
        <v>2874.2</v>
      </c>
      <c r="N34" s="364"/>
      <c r="O34" s="364"/>
      <c r="P34" s="364"/>
      <c r="Q34" s="365"/>
      <c r="R34" s="166">
        <v>80</v>
      </c>
      <c r="S34" s="166">
        <v>60</v>
      </c>
      <c r="T34" s="167">
        <f t="shared" si="2"/>
        <v>20</v>
      </c>
      <c r="U34" s="41">
        <v>0.15</v>
      </c>
      <c r="V34" s="54">
        <f t="shared" si="3"/>
        <v>3305.3299999999995</v>
      </c>
      <c r="W34" s="48">
        <f t="shared" si="4"/>
        <v>0.04</v>
      </c>
      <c r="X34" s="42">
        <f t="shared" si="5"/>
        <v>14.217381196175324</v>
      </c>
      <c r="Y34" s="40">
        <f t="shared" si="6"/>
        <v>16.349988375601622</v>
      </c>
      <c r="Z34" s="321">
        <f>'RAW IES Results'!S17</f>
        <v>0</v>
      </c>
      <c r="AA34" s="319"/>
      <c r="AB34" s="319"/>
      <c r="AC34" s="319"/>
      <c r="AD34" s="322"/>
      <c r="AE34" s="319"/>
      <c r="AF34" s="319"/>
      <c r="AG34" s="319"/>
      <c r="AH34" s="319"/>
      <c r="AI34" s="320"/>
      <c r="AJ34" s="29"/>
    </row>
    <row r="35" spans="1:36" s="4" customFormat="1" ht="11.25" customHeight="1" x14ac:dyDescent="0.2">
      <c r="A35" s="159" t="str">
        <f t="shared" si="0"/>
        <v>G.</v>
      </c>
      <c r="B35" s="361" t="str">
        <f>'RAW IES Results'!C18</f>
        <v>G.20 Gym</v>
      </c>
      <c r="C35" s="362"/>
      <c r="D35" s="362"/>
      <c r="E35" s="362"/>
      <c r="F35" s="362"/>
      <c r="G35" s="363"/>
      <c r="H35" s="160">
        <f>'RAW IES Results'!AW19</f>
        <v>15.69</v>
      </c>
      <c r="I35" s="161">
        <f>'RAW IES Results'!G18</f>
        <v>342.42899999999997</v>
      </c>
      <c r="J35" s="162">
        <f>('RAW IES Results'!AX19+'RAW IES Results'!AY19)*-1000</f>
        <v>6690.2</v>
      </c>
      <c r="K35" s="163">
        <f>'RAW IES Results'!BB19*-1000</f>
        <v>6445.9</v>
      </c>
      <c r="L35" s="164">
        <f>'RAW IES Results'!BA18*-1000</f>
        <v>0</v>
      </c>
      <c r="M35" s="165">
        <f t="shared" si="1"/>
        <v>13136.099999999999</v>
      </c>
      <c r="N35" s="364"/>
      <c r="O35" s="364"/>
      <c r="P35" s="364"/>
      <c r="Q35" s="365"/>
      <c r="R35" s="166">
        <v>80</v>
      </c>
      <c r="S35" s="166">
        <v>60</v>
      </c>
      <c r="T35" s="167">
        <f t="shared" si="2"/>
        <v>20</v>
      </c>
      <c r="U35" s="41">
        <v>0.15</v>
      </c>
      <c r="V35" s="54">
        <f t="shared" si="3"/>
        <v>15106.514999999998</v>
      </c>
      <c r="W35" s="48">
        <f t="shared" si="4"/>
        <v>0.18099999999999999</v>
      </c>
      <c r="X35" s="42">
        <f t="shared" si="5"/>
        <v>38.361528959287909</v>
      </c>
      <c r="Y35" s="40">
        <f t="shared" si="6"/>
        <v>44.115758303181096</v>
      </c>
      <c r="Z35" s="321">
        <f>'RAW IES Results'!S18</f>
        <v>0</v>
      </c>
      <c r="AA35" s="319"/>
      <c r="AB35" s="319"/>
      <c r="AC35" s="319"/>
      <c r="AD35" s="322"/>
      <c r="AE35" s="319"/>
      <c r="AF35" s="319"/>
      <c r="AG35" s="319"/>
      <c r="AH35" s="319"/>
      <c r="AI35" s="320"/>
      <c r="AJ35" s="29"/>
    </row>
    <row r="36" spans="1:36" s="4" customFormat="1" ht="11.25" customHeight="1" x14ac:dyDescent="0.2">
      <c r="A36" s="159" t="str">
        <f t="shared" si="0"/>
        <v>G.</v>
      </c>
      <c r="B36" s="382" t="str">
        <f>'RAW IES Results'!C19</f>
        <v>G.22 Store</v>
      </c>
      <c r="C36" s="383"/>
      <c r="D36" s="383"/>
      <c r="E36" s="383"/>
      <c r="F36" s="383"/>
      <c r="G36" s="384"/>
      <c r="H36" s="160">
        <f>'RAW IES Results'!AW20</f>
        <v>17.47</v>
      </c>
      <c r="I36" s="161">
        <f>'RAW IES Results'!G19</f>
        <v>21.178000000000001</v>
      </c>
      <c r="J36" s="162">
        <f>('RAW IES Results'!AX20+'RAW IES Results'!AY20)*-1000</f>
        <v>652.5</v>
      </c>
      <c r="K36" s="163">
        <f>'RAW IES Results'!BB20*-1000</f>
        <v>172.7</v>
      </c>
      <c r="L36" s="164">
        <f>'RAW IES Results'!BA19*-1000</f>
        <v>0</v>
      </c>
      <c r="M36" s="165">
        <f t="shared" si="1"/>
        <v>825.2</v>
      </c>
      <c r="N36" s="364"/>
      <c r="O36" s="364"/>
      <c r="P36" s="364"/>
      <c r="Q36" s="365"/>
      <c r="R36" s="166">
        <v>80</v>
      </c>
      <c r="S36" s="166">
        <v>60</v>
      </c>
      <c r="T36" s="167">
        <f t="shared" si="2"/>
        <v>20</v>
      </c>
      <c r="U36" s="41">
        <v>0.15</v>
      </c>
      <c r="V36" s="54">
        <f t="shared" si="3"/>
        <v>948.98</v>
      </c>
      <c r="W36" s="48">
        <f t="shared" si="4"/>
        <v>1.2E-2</v>
      </c>
      <c r="X36" s="42">
        <f t="shared" si="5"/>
        <v>38.964963641514778</v>
      </c>
      <c r="Y36" s="40">
        <f t="shared" si="6"/>
        <v>44.809708187741997</v>
      </c>
      <c r="Z36" s="321">
        <f>'RAW IES Results'!S19</f>
        <v>0</v>
      </c>
      <c r="AA36" s="319"/>
      <c r="AB36" s="319"/>
      <c r="AC36" s="319"/>
      <c r="AD36" s="322"/>
      <c r="AE36" s="319"/>
      <c r="AF36" s="319"/>
      <c r="AG36" s="319"/>
      <c r="AH36" s="319"/>
      <c r="AI36" s="320"/>
      <c r="AJ36" s="29"/>
    </row>
    <row r="37" spans="1:36" s="4" customFormat="1" ht="11.25" customHeight="1" x14ac:dyDescent="0.2">
      <c r="A37" s="159" t="str">
        <f t="shared" si="0"/>
        <v>G.</v>
      </c>
      <c r="B37" s="361" t="str">
        <f>'RAW IES Results'!C20</f>
        <v>G.21 Stair</v>
      </c>
      <c r="C37" s="362"/>
      <c r="D37" s="362"/>
      <c r="E37" s="362"/>
      <c r="F37" s="362"/>
      <c r="G37" s="363"/>
      <c r="H37" s="160">
        <f>'RAW IES Results'!AW21</f>
        <v>17.46</v>
      </c>
      <c r="I37" s="161">
        <f>'RAW IES Results'!G20</f>
        <v>18.074999999999999</v>
      </c>
      <c r="J37" s="162">
        <f>('RAW IES Results'!AX21+'RAW IES Results'!AY21)*-1000</f>
        <v>588.1</v>
      </c>
      <c r="K37" s="163">
        <f>'RAW IES Results'!BB21*-1000</f>
        <v>147.4</v>
      </c>
      <c r="L37" s="164">
        <f>'RAW IES Results'!BA20*-1000</f>
        <v>0</v>
      </c>
      <c r="M37" s="165">
        <f t="shared" si="1"/>
        <v>735.5</v>
      </c>
      <c r="N37" s="364"/>
      <c r="O37" s="364"/>
      <c r="P37" s="364"/>
      <c r="Q37" s="365"/>
      <c r="R37" s="166">
        <v>80</v>
      </c>
      <c r="S37" s="166">
        <v>60</v>
      </c>
      <c r="T37" s="167">
        <f t="shared" si="2"/>
        <v>20</v>
      </c>
      <c r="U37" s="41">
        <v>0.15</v>
      </c>
      <c r="V37" s="54">
        <f t="shared" si="3"/>
        <v>845.82499999999993</v>
      </c>
      <c r="W37" s="48">
        <f t="shared" si="4"/>
        <v>1.0999999999999999E-2</v>
      </c>
      <c r="X37" s="42">
        <f t="shared" si="5"/>
        <v>40.691562932226837</v>
      </c>
      <c r="Y37" s="40">
        <f t="shared" si="6"/>
        <v>46.795297372060858</v>
      </c>
      <c r="Z37" s="321">
        <f>'RAW IES Results'!S20</f>
        <v>0</v>
      </c>
      <c r="AA37" s="319"/>
      <c r="AB37" s="319"/>
      <c r="AC37" s="319"/>
      <c r="AD37" s="322"/>
      <c r="AE37" s="319"/>
      <c r="AF37" s="319"/>
      <c r="AG37" s="319"/>
      <c r="AH37" s="319"/>
      <c r="AI37" s="320"/>
      <c r="AJ37" s="29"/>
    </row>
    <row r="38" spans="1:36" s="4" customFormat="1" ht="11.25" customHeight="1" x14ac:dyDescent="0.2">
      <c r="A38" s="159" t="str">
        <f t="shared" si="0"/>
        <v>G.</v>
      </c>
      <c r="B38" s="361" t="str">
        <f>'RAW IES Results'!C21</f>
        <v>G.11 Changing Village</v>
      </c>
      <c r="C38" s="362"/>
      <c r="D38" s="362"/>
      <c r="E38" s="362"/>
      <c r="F38" s="362"/>
      <c r="G38" s="363"/>
      <c r="H38" s="160">
        <f>'RAW IES Results'!AW22</f>
        <v>24.25</v>
      </c>
      <c r="I38" s="161">
        <f>'RAW IES Results'!G21</f>
        <v>265.96600000000001</v>
      </c>
      <c r="J38" s="162">
        <f>('RAW IES Results'!AX22+'RAW IES Results'!AY22)*-1000</f>
        <v>6266.2</v>
      </c>
      <c r="K38" s="163">
        <f>'RAW IES Results'!BB22*-1000</f>
        <v>2828.8</v>
      </c>
      <c r="L38" s="164">
        <f>'RAW IES Results'!BA21*-1000</f>
        <v>0</v>
      </c>
      <c r="M38" s="165">
        <f t="shared" si="1"/>
        <v>9095</v>
      </c>
      <c r="N38" s="364"/>
      <c r="O38" s="364"/>
      <c r="P38" s="364"/>
      <c r="Q38" s="365"/>
      <c r="R38" s="166">
        <v>80</v>
      </c>
      <c r="S38" s="166">
        <v>60</v>
      </c>
      <c r="T38" s="167">
        <f t="shared" si="2"/>
        <v>20</v>
      </c>
      <c r="U38" s="41">
        <v>0.15</v>
      </c>
      <c r="V38" s="54">
        <f t="shared" si="3"/>
        <v>10459.25</v>
      </c>
      <c r="W38" s="48">
        <f t="shared" si="4"/>
        <v>0.125</v>
      </c>
      <c r="X38" s="42">
        <f t="shared" si="5"/>
        <v>34.19610025341585</v>
      </c>
      <c r="Y38" s="40">
        <f t="shared" si="6"/>
        <v>39.325515291428225</v>
      </c>
      <c r="Z38" s="321">
        <f>'RAW IES Results'!S21</f>
        <v>0</v>
      </c>
      <c r="AA38" s="319"/>
      <c r="AB38" s="319"/>
      <c r="AC38" s="319"/>
      <c r="AD38" s="322"/>
      <c r="AE38" s="319"/>
      <c r="AF38" s="319"/>
      <c r="AG38" s="319"/>
      <c r="AH38" s="319"/>
      <c r="AI38" s="320"/>
      <c r="AJ38" s="29"/>
    </row>
    <row r="39" spans="1:36" s="4" customFormat="1" ht="11.25" customHeight="1" x14ac:dyDescent="0.2">
      <c r="A39" s="159" t="str">
        <f t="shared" si="0"/>
        <v>G.</v>
      </c>
      <c r="B39" s="361" t="str">
        <f>'RAW IES Results'!C22</f>
        <v>G.02 Office</v>
      </c>
      <c r="C39" s="362"/>
      <c r="D39" s="362"/>
      <c r="E39" s="362"/>
      <c r="F39" s="362"/>
      <c r="G39" s="363"/>
      <c r="H39" s="160">
        <f>'RAW IES Results'!AW23</f>
        <v>20.239999999999998</v>
      </c>
      <c r="I39" s="161">
        <f>'RAW IES Results'!G22</f>
        <v>15.683999999999999</v>
      </c>
      <c r="J39" s="162">
        <f>('RAW IES Results'!AX23+'RAW IES Results'!AY23)*-1000</f>
        <v>814.2</v>
      </c>
      <c r="K39" s="163">
        <f>'RAW IES Results'!BB23*-1000</f>
        <v>144.6</v>
      </c>
      <c r="L39" s="164">
        <f>'RAW IES Results'!BA22*-1000</f>
        <v>0</v>
      </c>
      <c r="M39" s="165">
        <f t="shared" si="1"/>
        <v>958.80000000000007</v>
      </c>
      <c r="N39" s="364"/>
      <c r="O39" s="364"/>
      <c r="P39" s="364"/>
      <c r="Q39" s="365"/>
      <c r="R39" s="166">
        <v>80</v>
      </c>
      <c r="S39" s="166">
        <v>60</v>
      </c>
      <c r="T39" s="167">
        <f t="shared" si="2"/>
        <v>20</v>
      </c>
      <c r="U39" s="41">
        <v>0.15</v>
      </c>
      <c r="V39" s="54">
        <f t="shared" si="3"/>
        <v>1102.6199999999999</v>
      </c>
      <c r="W39" s="48">
        <f t="shared" si="4"/>
        <v>1.3999999999999999E-2</v>
      </c>
      <c r="X39" s="42">
        <f t="shared" si="5"/>
        <v>61.132364192807962</v>
      </c>
      <c r="Y39" s="40">
        <f t="shared" si="6"/>
        <v>70.302218821729141</v>
      </c>
      <c r="Z39" s="321">
        <f>'RAW IES Results'!S22</f>
        <v>0</v>
      </c>
      <c r="AA39" s="319"/>
      <c r="AB39" s="319"/>
      <c r="AC39" s="319"/>
      <c r="AD39" s="322"/>
      <c r="AE39" s="319"/>
      <c r="AF39" s="319"/>
      <c r="AG39" s="319"/>
      <c r="AH39" s="319"/>
      <c r="AI39" s="320"/>
      <c r="AJ39" s="29"/>
    </row>
    <row r="40" spans="1:36" s="4" customFormat="1" ht="11.25" customHeight="1" x14ac:dyDescent="0.2">
      <c r="A40" s="159" t="str">
        <f t="shared" si="0"/>
        <v>G.</v>
      </c>
      <c r="B40" s="361" t="str">
        <f>'RAW IES Results'!C23</f>
        <v>G.03 Lobby</v>
      </c>
      <c r="C40" s="362"/>
      <c r="D40" s="362"/>
      <c r="E40" s="362"/>
      <c r="F40" s="362"/>
      <c r="G40" s="363"/>
      <c r="H40" s="160">
        <f>'RAW IES Results'!AW24</f>
        <v>17.16</v>
      </c>
      <c r="I40" s="161">
        <f>'RAW IES Results'!G23</f>
        <v>23.535</v>
      </c>
      <c r="J40" s="162">
        <f>('RAW IES Results'!AX24+'RAW IES Results'!AY24)*-1000</f>
        <v>1066.8999999999999</v>
      </c>
      <c r="K40" s="163">
        <f>'RAW IES Results'!BB24*-1000</f>
        <v>191.89999999999998</v>
      </c>
      <c r="L40" s="164">
        <f>'RAW IES Results'!BA23*-1000</f>
        <v>244.60000000000002</v>
      </c>
      <c r="M40" s="165">
        <f t="shared" si="1"/>
        <v>1503.3999999999996</v>
      </c>
      <c r="N40" s="364"/>
      <c r="O40" s="364"/>
      <c r="P40" s="364"/>
      <c r="Q40" s="365"/>
      <c r="R40" s="166">
        <v>80</v>
      </c>
      <c r="S40" s="166">
        <v>60</v>
      </c>
      <c r="T40" s="167">
        <f t="shared" si="2"/>
        <v>20</v>
      </c>
      <c r="U40" s="41">
        <v>0.15</v>
      </c>
      <c r="V40" s="54">
        <f t="shared" si="3"/>
        <v>1728.9099999999994</v>
      </c>
      <c r="W40" s="48">
        <f t="shared" si="4"/>
        <v>2.1000000000000001E-2</v>
      </c>
      <c r="X40" s="42">
        <f t="shared" si="5"/>
        <v>63.879328659443367</v>
      </c>
      <c r="Y40" s="40">
        <f t="shared" si="6"/>
        <v>73.461227958359871</v>
      </c>
      <c r="Z40" s="321">
        <f>'RAW IES Results'!S23</f>
        <v>0</v>
      </c>
      <c r="AA40" s="319"/>
      <c r="AB40" s="319"/>
      <c r="AC40" s="319"/>
      <c r="AD40" s="322"/>
      <c r="AE40" s="319"/>
      <c r="AF40" s="319"/>
      <c r="AG40" s="319"/>
      <c r="AH40" s="319"/>
      <c r="AI40" s="320"/>
      <c r="AJ40" s="29"/>
    </row>
    <row r="41" spans="1:36" s="169" customFormat="1" ht="11.25" customHeight="1" x14ac:dyDescent="0.2">
      <c r="A41" s="159" t="str">
        <f t="shared" si="0"/>
        <v>G.</v>
      </c>
      <c r="B41" s="361" t="str">
        <f>'RAW IES Results'!C24</f>
        <v>G.29 Classroom/ Waiting Area</v>
      </c>
      <c r="C41" s="362"/>
      <c r="D41" s="362"/>
      <c r="E41" s="362"/>
      <c r="F41" s="362"/>
      <c r="G41" s="363"/>
      <c r="H41" s="160">
        <f>'RAW IES Results'!AW25</f>
        <v>19.11</v>
      </c>
      <c r="I41" s="161">
        <f>'RAW IES Results'!G24</f>
        <v>45.194000000000003</v>
      </c>
      <c r="J41" s="162">
        <f>('RAW IES Results'!AX25+'RAW IES Results'!AY25)*-1000</f>
        <v>356.9</v>
      </c>
      <c r="K41" s="163">
        <f>'RAW IES Results'!BB25*-1000</f>
        <v>384.5</v>
      </c>
      <c r="L41" s="164">
        <f>'RAW IES Results'!BA24*-1000</f>
        <v>0</v>
      </c>
      <c r="M41" s="165">
        <f t="shared" si="1"/>
        <v>741.4</v>
      </c>
      <c r="N41" s="364"/>
      <c r="O41" s="364"/>
      <c r="P41" s="364"/>
      <c r="Q41" s="365"/>
      <c r="R41" s="166">
        <v>80</v>
      </c>
      <c r="S41" s="166">
        <v>60</v>
      </c>
      <c r="T41" s="167">
        <f t="shared" si="2"/>
        <v>20</v>
      </c>
      <c r="U41" s="41">
        <v>0.15</v>
      </c>
      <c r="V41" s="54">
        <f t="shared" si="3"/>
        <v>852.6099999999999</v>
      </c>
      <c r="W41" s="48">
        <f t="shared" si="4"/>
        <v>1.0999999999999999E-2</v>
      </c>
      <c r="X41" s="42">
        <f t="shared" si="5"/>
        <v>16.404832499889363</v>
      </c>
      <c r="Y41" s="40">
        <f t="shared" si="6"/>
        <v>18.865557374872768</v>
      </c>
      <c r="Z41" s="321">
        <f>'RAW IES Results'!S24</f>
        <v>0</v>
      </c>
      <c r="AA41" s="319"/>
      <c r="AB41" s="319"/>
      <c r="AC41" s="319"/>
      <c r="AD41" s="322"/>
      <c r="AE41" s="319"/>
      <c r="AF41" s="319"/>
      <c r="AG41" s="319"/>
      <c r="AH41" s="319"/>
      <c r="AI41" s="320"/>
      <c r="AJ41" s="168"/>
    </row>
    <row r="42" spans="1:36" s="4" customFormat="1" ht="11.25" customHeight="1" x14ac:dyDescent="0.2">
      <c r="A42" s="159" t="str">
        <f t="shared" si="0"/>
        <v>G.</v>
      </c>
      <c r="B42" s="361" t="str">
        <f>'RAW IES Results'!C25</f>
        <v>G.07 WC's</v>
      </c>
      <c r="C42" s="362"/>
      <c r="D42" s="362"/>
      <c r="E42" s="362"/>
      <c r="F42" s="362"/>
      <c r="G42" s="363"/>
      <c r="H42" s="160">
        <f>'RAW IES Results'!AW26</f>
        <v>18.98</v>
      </c>
      <c r="I42" s="161">
        <f>'RAW IES Results'!G25</f>
        <v>22.326000000000001</v>
      </c>
      <c r="J42" s="162">
        <f>('RAW IES Results'!AX26+'RAW IES Results'!AY26)*-1000</f>
        <v>102.6</v>
      </c>
      <c r="K42" s="163">
        <f>'RAW IES Results'!BB26*-1000</f>
        <v>190</v>
      </c>
      <c r="L42" s="164">
        <f>'RAW IES Results'!BA25*-1000</f>
        <v>917.1</v>
      </c>
      <c r="M42" s="165">
        <f t="shared" si="1"/>
        <v>1209.7</v>
      </c>
      <c r="N42" s="364"/>
      <c r="O42" s="364"/>
      <c r="P42" s="364"/>
      <c r="Q42" s="365"/>
      <c r="R42" s="166">
        <v>80</v>
      </c>
      <c r="S42" s="166">
        <v>60</v>
      </c>
      <c r="T42" s="167">
        <f t="shared" si="2"/>
        <v>20</v>
      </c>
      <c r="U42" s="41">
        <v>0.15</v>
      </c>
      <c r="V42" s="54">
        <f t="shared" si="3"/>
        <v>1391.155</v>
      </c>
      <c r="W42" s="48">
        <f t="shared" si="4"/>
        <v>1.7000000000000001E-2</v>
      </c>
      <c r="X42" s="42">
        <f t="shared" si="5"/>
        <v>54.183463226731163</v>
      </c>
      <c r="Y42" s="40">
        <f t="shared" si="6"/>
        <v>62.310982710740838</v>
      </c>
      <c r="Z42" s="321">
        <f>'RAW IES Results'!S25</f>
        <v>0</v>
      </c>
      <c r="AA42" s="319"/>
      <c r="AB42" s="319"/>
      <c r="AC42" s="319"/>
      <c r="AD42" s="322"/>
      <c r="AE42" s="319"/>
      <c r="AF42" s="319"/>
      <c r="AG42" s="319"/>
      <c r="AH42" s="319"/>
      <c r="AI42" s="320"/>
      <c r="AJ42" s="29"/>
    </row>
    <row r="43" spans="1:36" s="4" customFormat="1" ht="11.25" customHeight="1" x14ac:dyDescent="0.2">
      <c r="A43" s="159" t="str">
        <f t="shared" si="0"/>
        <v>G.</v>
      </c>
      <c r="B43" s="361" t="str">
        <f>'RAW IES Results'!C26</f>
        <v>G.10 WC's</v>
      </c>
      <c r="C43" s="362"/>
      <c r="D43" s="362"/>
      <c r="E43" s="362"/>
      <c r="F43" s="362"/>
      <c r="G43" s="363"/>
      <c r="H43" s="160">
        <f>'RAW IES Results'!AW27</f>
        <v>18.93</v>
      </c>
      <c r="I43" s="161">
        <f>'RAW IES Results'!G26</f>
        <v>29.596</v>
      </c>
      <c r="J43" s="162">
        <f>('RAW IES Results'!AX27+'RAW IES Results'!AY27)*-1000</f>
        <v>194.89999999999998</v>
      </c>
      <c r="K43" s="163">
        <f>'RAW IES Results'!BB27*-1000</f>
        <v>251.8</v>
      </c>
      <c r="L43" s="164">
        <f>'RAW IES Results'!BA26*-1000</f>
        <v>0</v>
      </c>
      <c r="M43" s="165">
        <f t="shared" si="1"/>
        <v>446.7</v>
      </c>
      <c r="N43" s="364"/>
      <c r="O43" s="364"/>
      <c r="P43" s="364"/>
      <c r="Q43" s="365"/>
      <c r="R43" s="166">
        <v>80</v>
      </c>
      <c r="S43" s="166">
        <v>60</v>
      </c>
      <c r="T43" s="167">
        <f t="shared" si="2"/>
        <v>20</v>
      </c>
      <c r="U43" s="41">
        <v>0.15</v>
      </c>
      <c r="V43" s="54">
        <f t="shared" si="3"/>
        <v>513.70499999999993</v>
      </c>
      <c r="W43" s="48">
        <f t="shared" si="4"/>
        <v>7.0000000000000001E-3</v>
      </c>
      <c r="X43" s="42">
        <f t="shared" si="5"/>
        <v>15.093255845384512</v>
      </c>
      <c r="Y43" s="40">
        <f t="shared" si="6"/>
        <v>17.357244222192186</v>
      </c>
      <c r="Z43" s="321">
        <f>'RAW IES Results'!S26</f>
        <v>0</v>
      </c>
      <c r="AA43" s="319"/>
      <c r="AB43" s="319"/>
      <c r="AC43" s="319"/>
      <c r="AD43" s="322"/>
      <c r="AE43" s="319"/>
      <c r="AF43" s="319"/>
      <c r="AG43" s="319"/>
      <c r="AH43" s="319"/>
      <c r="AI43" s="320"/>
      <c r="AJ43" s="29"/>
    </row>
    <row r="44" spans="1:36" s="4" customFormat="1" ht="11.25" customHeight="1" x14ac:dyDescent="0.2">
      <c r="A44" s="159" t="str">
        <f t="shared" si="0"/>
        <v>G.</v>
      </c>
      <c r="B44" s="361" t="str">
        <f>'RAW IES Results'!C27</f>
        <v>G.08 WC's</v>
      </c>
      <c r="C44" s="362"/>
      <c r="D44" s="362"/>
      <c r="E44" s="362"/>
      <c r="F44" s="362"/>
      <c r="G44" s="363"/>
      <c r="H44" s="160">
        <f>'RAW IES Results'!AW28</f>
        <v>18.98</v>
      </c>
      <c r="I44" s="161">
        <f>'RAW IES Results'!G27</f>
        <v>16.925999999999998</v>
      </c>
      <c r="J44" s="162">
        <f>('RAW IES Results'!AX28+'RAW IES Results'!AY28)*-1000</f>
        <v>78.800000000000011</v>
      </c>
      <c r="K44" s="163">
        <f>'RAW IES Results'!BB28*-1000</f>
        <v>144</v>
      </c>
      <c r="L44" s="164">
        <f>'RAW IES Results'!BA27*-1000</f>
        <v>0</v>
      </c>
      <c r="M44" s="165">
        <f t="shared" si="1"/>
        <v>222.8</v>
      </c>
      <c r="N44" s="364"/>
      <c r="O44" s="364"/>
      <c r="P44" s="364"/>
      <c r="Q44" s="365"/>
      <c r="R44" s="166">
        <v>80</v>
      </c>
      <c r="S44" s="166">
        <v>60</v>
      </c>
      <c r="T44" s="167">
        <f t="shared" si="2"/>
        <v>20</v>
      </c>
      <c r="U44" s="41">
        <v>0.15</v>
      </c>
      <c r="V44" s="54">
        <f t="shared" si="3"/>
        <v>256.21999999999997</v>
      </c>
      <c r="W44" s="48">
        <f t="shared" si="4"/>
        <v>4.0000000000000001E-3</v>
      </c>
      <c r="X44" s="42">
        <f t="shared" si="5"/>
        <v>13.163180905116391</v>
      </c>
      <c r="Y44" s="40">
        <f t="shared" si="6"/>
        <v>15.137658040883847</v>
      </c>
      <c r="Z44" s="321">
        <f>'RAW IES Results'!S27</f>
        <v>0</v>
      </c>
      <c r="AA44" s="319"/>
      <c r="AB44" s="319"/>
      <c r="AC44" s="319"/>
      <c r="AD44" s="322"/>
      <c r="AE44" s="319"/>
      <c r="AF44" s="319"/>
      <c r="AG44" s="319"/>
      <c r="AH44" s="319"/>
      <c r="AI44" s="320"/>
      <c r="AJ44" s="29"/>
    </row>
    <row r="45" spans="1:36" s="4" customFormat="1" ht="11.25" customHeight="1" x14ac:dyDescent="0.2">
      <c r="A45" s="159" t="str">
        <f t="shared" si="0"/>
        <v>G.</v>
      </c>
      <c r="B45" s="361" t="str">
        <f>'RAW IES Results'!C28</f>
        <v>G.09 WC's</v>
      </c>
      <c r="C45" s="362"/>
      <c r="D45" s="362"/>
      <c r="E45" s="362"/>
      <c r="F45" s="362"/>
      <c r="G45" s="363"/>
      <c r="H45" s="160">
        <f>'RAW IES Results'!AW29</f>
        <v>18.91</v>
      </c>
      <c r="I45" s="161">
        <f>'RAW IES Results'!G28</f>
        <v>54.030999999999999</v>
      </c>
      <c r="J45" s="162">
        <f>('RAW IES Results'!AX29+'RAW IES Results'!AY29)*-1000</f>
        <v>399.3</v>
      </c>
      <c r="K45" s="163">
        <f>'RAW IES Results'!BB29*-1000</f>
        <v>459.7</v>
      </c>
      <c r="L45" s="164">
        <f>'RAW IES Results'!BA28*-1000</f>
        <v>0</v>
      </c>
      <c r="M45" s="165">
        <f t="shared" si="1"/>
        <v>859</v>
      </c>
      <c r="N45" s="364"/>
      <c r="O45" s="364"/>
      <c r="P45" s="364"/>
      <c r="Q45" s="365"/>
      <c r="R45" s="166">
        <v>80</v>
      </c>
      <c r="S45" s="166">
        <v>60</v>
      </c>
      <c r="T45" s="167">
        <f t="shared" si="2"/>
        <v>20</v>
      </c>
      <c r="U45" s="41">
        <v>0.15</v>
      </c>
      <c r="V45" s="54">
        <f t="shared" si="3"/>
        <v>987.84999999999991</v>
      </c>
      <c r="W45" s="48">
        <f t="shared" si="4"/>
        <v>1.2E-2</v>
      </c>
      <c r="X45" s="42">
        <f t="shared" si="5"/>
        <v>15.898280616683016</v>
      </c>
      <c r="Y45" s="40">
        <f t="shared" si="6"/>
        <v>18.283022709185467</v>
      </c>
      <c r="Z45" s="321">
        <f>'RAW IES Results'!S28</f>
        <v>0</v>
      </c>
      <c r="AA45" s="319"/>
      <c r="AB45" s="319"/>
      <c r="AC45" s="319"/>
      <c r="AD45" s="322"/>
      <c r="AE45" s="319"/>
      <c r="AF45" s="319"/>
      <c r="AG45" s="319"/>
      <c r="AH45" s="319"/>
      <c r="AI45" s="320"/>
      <c r="AJ45" s="29"/>
    </row>
    <row r="46" spans="1:36" s="4" customFormat="1" ht="11.25" customHeight="1" x14ac:dyDescent="0.2">
      <c r="A46" s="159" t="str">
        <f t="shared" si="0"/>
        <v>Vo</v>
      </c>
      <c r="B46" s="361" t="str">
        <f>'RAW IES Results'!C29</f>
        <v>Void</v>
      </c>
      <c r="C46" s="362"/>
      <c r="D46" s="362"/>
      <c r="E46" s="362"/>
      <c r="F46" s="362"/>
      <c r="G46" s="363"/>
      <c r="H46" s="160">
        <f>'RAW IES Results'!AW30</f>
        <v>17.84</v>
      </c>
      <c r="I46" s="161">
        <f>'RAW IES Results'!G29</f>
        <v>1.383</v>
      </c>
      <c r="J46" s="162">
        <f>('RAW IES Results'!AX30+'RAW IES Results'!AY30)*-1000</f>
        <v>-10.9</v>
      </c>
      <c r="K46" s="163">
        <f>'RAW IES Results'!BB30*-1000</f>
        <v>11.2</v>
      </c>
      <c r="L46" s="164">
        <f>'RAW IES Results'!BA29*-1000</f>
        <v>0</v>
      </c>
      <c r="M46" s="165">
        <f t="shared" si="1"/>
        <v>0.29999999999999893</v>
      </c>
      <c r="N46" s="364"/>
      <c r="O46" s="364"/>
      <c r="P46" s="364"/>
      <c r="Q46" s="365"/>
      <c r="R46" s="166">
        <v>80</v>
      </c>
      <c r="S46" s="166">
        <v>60</v>
      </c>
      <c r="T46" s="167">
        <f t="shared" si="2"/>
        <v>20</v>
      </c>
      <c r="U46" s="41">
        <v>0.15</v>
      </c>
      <c r="V46" s="54">
        <f t="shared" si="3"/>
        <v>0.34499999999999875</v>
      </c>
      <c r="W46" s="48">
        <f t="shared" si="4"/>
        <v>1E-3</v>
      </c>
      <c r="X46" s="42">
        <f t="shared" si="5"/>
        <v>0.21691973969631159</v>
      </c>
      <c r="Y46" s="40">
        <f t="shared" si="6"/>
        <v>0.24945770065075831</v>
      </c>
      <c r="Z46" s="321">
        <f>'RAW IES Results'!S29</f>
        <v>0</v>
      </c>
      <c r="AA46" s="319"/>
      <c r="AB46" s="319"/>
      <c r="AC46" s="319"/>
      <c r="AD46" s="322"/>
      <c r="AE46" s="319"/>
      <c r="AF46" s="319"/>
      <c r="AG46" s="319"/>
      <c r="AH46" s="319"/>
      <c r="AI46" s="320"/>
      <c r="AJ46" s="29"/>
    </row>
    <row r="47" spans="1:36" s="4" customFormat="1" ht="11.25" customHeight="1" x14ac:dyDescent="0.2">
      <c r="A47" s="159" t="str">
        <f t="shared" si="0"/>
        <v>Li</v>
      </c>
      <c r="B47" s="361" t="str">
        <f>'RAW IES Results'!C30</f>
        <v>Lift Shaft</v>
      </c>
      <c r="C47" s="362"/>
      <c r="D47" s="362"/>
      <c r="E47" s="362"/>
      <c r="F47" s="362"/>
      <c r="G47" s="363"/>
      <c r="H47" s="160">
        <f>'RAW IES Results'!AW31</f>
        <v>17.309999999999999</v>
      </c>
      <c r="I47" s="161">
        <f>'RAW IES Results'!G30</f>
        <v>5.2640000000000002</v>
      </c>
      <c r="J47" s="162">
        <f>('RAW IES Results'!AX31+'RAW IES Results'!AY31)*-1000</f>
        <v>-40.999999999999993</v>
      </c>
      <c r="K47" s="163">
        <f>'RAW IES Results'!BB31*-1000</f>
        <v>41.4</v>
      </c>
      <c r="L47" s="164">
        <f>'RAW IES Results'!BA30*-1000</f>
        <v>0</v>
      </c>
      <c r="M47" s="165">
        <f t="shared" si="1"/>
        <v>0.40000000000000568</v>
      </c>
      <c r="N47" s="364"/>
      <c r="O47" s="364"/>
      <c r="P47" s="364"/>
      <c r="Q47" s="365"/>
      <c r="R47" s="166">
        <v>80</v>
      </c>
      <c r="S47" s="166">
        <v>60</v>
      </c>
      <c r="T47" s="167">
        <f t="shared" si="2"/>
        <v>20</v>
      </c>
      <c r="U47" s="41">
        <v>0.15</v>
      </c>
      <c r="V47" s="54">
        <f t="shared" si="3"/>
        <v>0.46000000000000651</v>
      </c>
      <c r="W47" s="48">
        <f t="shared" si="4"/>
        <v>1E-3</v>
      </c>
      <c r="X47" s="42">
        <f t="shared" si="5"/>
        <v>7.5987841945289833E-2</v>
      </c>
      <c r="Y47" s="40">
        <f t="shared" si="6"/>
        <v>8.7386018237083307E-2</v>
      </c>
      <c r="Z47" s="321">
        <f>'RAW IES Results'!S30</f>
        <v>0</v>
      </c>
      <c r="AA47" s="319"/>
      <c r="AB47" s="319"/>
      <c r="AC47" s="319"/>
      <c r="AD47" s="322"/>
      <c r="AE47" s="319"/>
      <c r="AF47" s="319"/>
      <c r="AG47" s="319"/>
      <c r="AH47" s="319"/>
      <c r="AI47" s="320"/>
      <c r="AJ47" s="29"/>
    </row>
    <row r="48" spans="1:36" s="4" customFormat="1" ht="11.25" customHeight="1" x14ac:dyDescent="0.2">
      <c r="A48" s="159" t="str">
        <f t="shared" si="0"/>
        <v>F.</v>
      </c>
      <c r="B48" s="361" t="str">
        <f>'RAW IES Results'!C31</f>
        <v>F.21 Stair</v>
      </c>
      <c r="C48" s="362"/>
      <c r="D48" s="362"/>
      <c r="E48" s="362"/>
      <c r="F48" s="362"/>
      <c r="G48" s="363"/>
      <c r="H48" s="160">
        <f>'RAW IES Results'!AW32</f>
        <v>17.57</v>
      </c>
      <c r="I48" s="161">
        <f>'RAW IES Results'!G31</f>
        <v>18.074999999999999</v>
      </c>
      <c r="J48" s="162">
        <f>('RAW IES Results'!AX32+'RAW IES Results'!AY32)*-1000</f>
        <v>482.09999999999997</v>
      </c>
      <c r="K48" s="163">
        <f>'RAW IES Results'!BB32*-1000</f>
        <v>147.4</v>
      </c>
      <c r="L48" s="164">
        <f>'RAW IES Results'!BA31*-1000</f>
        <v>0</v>
      </c>
      <c r="M48" s="165">
        <f t="shared" si="1"/>
        <v>629.5</v>
      </c>
      <c r="N48" s="364"/>
      <c r="O48" s="364"/>
      <c r="P48" s="364"/>
      <c r="Q48" s="365"/>
      <c r="R48" s="166">
        <v>80</v>
      </c>
      <c r="S48" s="166">
        <v>60</v>
      </c>
      <c r="T48" s="167">
        <f t="shared" si="2"/>
        <v>20</v>
      </c>
      <c r="U48" s="41">
        <v>0.15</v>
      </c>
      <c r="V48" s="54">
        <f t="shared" si="3"/>
        <v>723.92499999999995</v>
      </c>
      <c r="W48" s="48">
        <f t="shared" si="4"/>
        <v>9.0000000000000011E-3</v>
      </c>
      <c r="X48" s="42">
        <f t="shared" si="5"/>
        <v>34.827109266943296</v>
      </c>
      <c r="Y48" s="40">
        <f t="shared" si="6"/>
        <v>40.051175656984782</v>
      </c>
      <c r="Z48" s="321">
        <f>'RAW IES Results'!S31</f>
        <v>0</v>
      </c>
      <c r="AA48" s="319"/>
      <c r="AB48" s="319"/>
      <c r="AC48" s="319"/>
      <c r="AD48" s="322"/>
      <c r="AE48" s="319"/>
      <c r="AF48" s="319"/>
      <c r="AG48" s="319"/>
      <c r="AH48" s="319"/>
      <c r="AI48" s="320"/>
      <c r="AJ48" s="29"/>
    </row>
    <row r="49" spans="1:36" s="4" customFormat="1" ht="11.25" customHeight="1" x14ac:dyDescent="0.2">
      <c r="A49" s="159" t="str">
        <f t="shared" si="0"/>
        <v>F.</v>
      </c>
      <c r="B49" s="361" t="str">
        <f>'RAW IES Results'!C32</f>
        <v>F.10 Classroom</v>
      </c>
      <c r="C49" s="362"/>
      <c r="D49" s="362"/>
      <c r="E49" s="362"/>
      <c r="F49" s="362"/>
      <c r="G49" s="363"/>
      <c r="H49" s="160">
        <f>'RAW IES Results'!AW33</f>
        <v>18.86</v>
      </c>
      <c r="I49" s="161">
        <f>'RAW IES Results'!G32</f>
        <v>67.597999999999999</v>
      </c>
      <c r="J49" s="162">
        <f>('RAW IES Results'!AX33+'RAW IES Results'!AY33)*-1000</f>
        <v>1085.8</v>
      </c>
      <c r="K49" s="163">
        <f>'RAW IES Results'!BB33*-1000</f>
        <v>515.9</v>
      </c>
      <c r="L49" s="164">
        <f>'RAW IES Results'!BA32*-1000</f>
        <v>0</v>
      </c>
      <c r="M49" s="165">
        <f t="shared" si="1"/>
        <v>1601.6999999999998</v>
      </c>
      <c r="N49" s="364"/>
      <c r="O49" s="364"/>
      <c r="P49" s="364"/>
      <c r="Q49" s="365"/>
      <c r="R49" s="166">
        <v>80</v>
      </c>
      <c r="S49" s="166">
        <v>60</v>
      </c>
      <c r="T49" s="167">
        <f t="shared" si="2"/>
        <v>20</v>
      </c>
      <c r="U49" s="41">
        <v>0.15</v>
      </c>
      <c r="V49" s="54">
        <f t="shared" si="3"/>
        <v>1841.9549999999997</v>
      </c>
      <c r="W49" s="48">
        <f t="shared" si="4"/>
        <v>2.2000000000000002E-2</v>
      </c>
      <c r="X49" s="42">
        <f t="shared" si="5"/>
        <v>23.694488002603624</v>
      </c>
      <c r="Y49" s="40">
        <f t="shared" si="6"/>
        <v>27.248661202994167</v>
      </c>
      <c r="Z49" s="321">
        <f>'RAW IES Results'!S32</f>
        <v>0</v>
      </c>
      <c r="AA49" s="319"/>
      <c r="AB49" s="319"/>
      <c r="AC49" s="319"/>
      <c r="AD49" s="322"/>
      <c r="AE49" s="319"/>
      <c r="AF49" s="319"/>
      <c r="AG49" s="319"/>
      <c r="AH49" s="319"/>
      <c r="AI49" s="320"/>
      <c r="AJ49" s="29"/>
    </row>
    <row r="50" spans="1:36" s="4" customFormat="1" ht="11.25" customHeight="1" x14ac:dyDescent="0.2">
      <c r="A50" s="159" t="str">
        <f t="shared" si="0"/>
        <v>F.</v>
      </c>
      <c r="B50" s="361" t="str">
        <f>'RAW IES Results'!C33</f>
        <v>F.05 Store</v>
      </c>
      <c r="C50" s="362"/>
      <c r="D50" s="362"/>
      <c r="E50" s="362"/>
      <c r="F50" s="362"/>
      <c r="G50" s="363"/>
      <c r="H50" s="160">
        <f>'RAW IES Results'!AW34</f>
        <v>17.87</v>
      </c>
      <c r="I50" s="161">
        <f>'RAW IES Results'!G33</f>
        <v>11.911</v>
      </c>
      <c r="J50" s="162">
        <f>('RAW IES Results'!AX34+'RAW IES Results'!AY34)*-1000</f>
        <v>127.90000000000002</v>
      </c>
      <c r="K50" s="163">
        <f>'RAW IES Results'!BB34*-1000</f>
        <v>87.1</v>
      </c>
      <c r="L50" s="164">
        <f>'RAW IES Results'!BA33*-1000</f>
        <v>1283.9000000000001</v>
      </c>
      <c r="M50" s="165">
        <f t="shared" si="1"/>
        <v>1498.9</v>
      </c>
      <c r="N50" s="364"/>
      <c r="O50" s="364"/>
      <c r="P50" s="364"/>
      <c r="Q50" s="365"/>
      <c r="R50" s="166">
        <v>80</v>
      </c>
      <c r="S50" s="166">
        <v>60</v>
      </c>
      <c r="T50" s="167">
        <f t="shared" si="2"/>
        <v>20</v>
      </c>
      <c r="U50" s="41">
        <v>0.15</v>
      </c>
      <c r="V50" s="54">
        <f t="shared" si="3"/>
        <v>1723.7349999999999</v>
      </c>
      <c r="W50" s="48">
        <f t="shared" si="4"/>
        <v>2.1000000000000001E-2</v>
      </c>
      <c r="X50" s="42">
        <f t="shared" si="5"/>
        <v>125.84165897069937</v>
      </c>
      <c r="Y50" s="40">
        <f t="shared" si="6"/>
        <v>144.71790781630426</v>
      </c>
      <c r="Z50" s="321">
        <f>'RAW IES Results'!S33</f>
        <v>0</v>
      </c>
      <c r="AA50" s="319"/>
      <c r="AB50" s="319"/>
      <c r="AC50" s="319"/>
      <c r="AD50" s="322"/>
      <c r="AE50" s="319"/>
      <c r="AF50" s="319"/>
      <c r="AG50" s="319"/>
      <c r="AH50" s="319"/>
      <c r="AI50" s="320"/>
      <c r="AJ50" s="29"/>
    </row>
    <row r="51" spans="1:36" s="4" customFormat="1" ht="11.25" customHeight="1" x14ac:dyDescent="0.2">
      <c r="A51" s="159" t="str">
        <f t="shared" si="0"/>
        <v>F.</v>
      </c>
      <c r="B51" s="361" t="str">
        <f>'RAW IES Results'!C34</f>
        <v>F.06 Store</v>
      </c>
      <c r="C51" s="362"/>
      <c r="D51" s="362"/>
      <c r="E51" s="362"/>
      <c r="F51" s="362"/>
      <c r="G51" s="363"/>
      <c r="H51" s="160">
        <f>'RAW IES Results'!AW35</f>
        <v>17.89</v>
      </c>
      <c r="I51" s="161">
        <f>'RAW IES Results'!G34</f>
        <v>7.2489999999999997</v>
      </c>
      <c r="J51" s="162">
        <f>('RAW IES Results'!AX35+'RAW IES Results'!AY35)*-1000</f>
        <v>78.5</v>
      </c>
      <c r="K51" s="163">
        <f>'RAW IES Results'!BB35*-1000</f>
        <v>53</v>
      </c>
      <c r="L51" s="164">
        <f>'RAW IES Results'!BA34*-1000</f>
        <v>0</v>
      </c>
      <c r="M51" s="165">
        <f t="shared" si="1"/>
        <v>131.5</v>
      </c>
      <c r="N51" s="364"/>
      <c r="O51" s="364"/>
      <c r="P51" s="364"/>
      <c r="Q51" s="365"/>
      <c r="R51" s="166">
        <v>80</v>
      </c>
      <c r="S51" s="166">
        <v>60</v>
      </c>
      <c r="T51" s="167">
        <f t="shared" si="2"/>
        <v>20</v>
      </c>
      <c r="U51" s="41">
        <v>0.15</v>
      </c>
      <c r="V51" s="54">
        <f t="shared" si="3"/>
        <v>151.22499999999999</v>
      </c>
      <c r="W51" s="48">
        <f t="shared" si="4"/>
        <v>2E-3</v>
      </c>
      <c r="X51" s="42">
        <f t="shared" si="5"/>
        <v>18.140433163194924</v>
      </c>
      <c r="Y51" s="40">
        <f t="shared" si="6"/>
        <v>20.861498137674161</v>
      </c>
      <c r="Z51" s="321">
        <f>'RAW IES Results'!S34</f>
        <v>0</v>
      </c>
      <c r="AA51" s="319"/>
      <c r="AB51" s="319"/>
      <c r="AC51" s="319"/>
      <c r="AD51" s="322"/>
      <c r="AE51" s="319"/>
      <c r="AF51" s="319"/>
      <c r="AG51" s="319"/>
      <c r="AH51" s="319"/>
      <c r="AI51" s="320"/>
      <c r="AJ51" s="29"/>
    </row>
    <row r="52" spans="1:36" s="4" customFormat="1" ht="12.75" customHeight="1" x14ac:dyDescent="0.2">
      <c r="A52" s="159" t="str">
        <f t="shared" si="0"/>
        <v>F.</v>
      </c>
      <c r="B52" s="361" t="str">
        <f>'RAW IES Results'!C35</f>
        <v>F.13 Accessible W.C.</v>
      </c>
      <c r="C52" s="362"/>
      <c r="D52" s="362"/>
      <c r="E52" s="362"/>
      <c r="F52" s="362"/>
      <c r="G52" s="363"/>
      <c r="H52" s="160">
        <f>'RAW IES Results'!AW36</f>
        <v>18.829999999999998</v>
      </c>
      <c r="I52" s="161">
        <f>'RAW IES Results'!G35</f>
        <v>4.532</v>
      </c>
      <c r="J52" s="162">
        <f>('RAW IES Results'!AX36+'RAW IES Results'!AY36)*-1000</f>
        <v>77.3</v>
      </c>
      <c r="K52" s="163">
        <f>'RAW IES Results'!BB36*-1000</f>
        <v>34.6</v>
      </c>
      <c r="L52" s="164">
        <f>'RAW IES Results'!BA35*-1000</f>
        <v>0</v>
      </c>
      <c r="M52" s="165">
        <f t="shared" si="1"/>
        <v>111.9</v>
      </c>
      <c r="N52" s="364"/>
      <c r="O52" s="364"/>
      <c r="P52" s="364"/>
      <c r="Q52" s="365"/>
      <c r="R52" s="166">
        <v>80</v>
      </c>
      <c r="S52" s="166">
        <v>60</v>
      </c>
      <c r="T52" s="167">
        <f t="shared" si="2"/>
        <v>20</v>
      </c>
      <c r="U52" s="41">
        <v>0.15</v>
      </c>
      <c r="V52" s="54">
        <f t="shared" si="3"/>
        <v>128.685</v>
      </c>
      <c r="W52" s="48">
        <f t="shared" si="4"/>
        <v>2E-3</v>
      </c>
      <c r="X52" s="42">
        <f t="shared" si="5"/>
        <v>24.691085613415712</v>
      </c>
      <c r="Y52" s="40">
        <f t="shared" si="6"/>
        <v>28.394748455428068</v>
      </c>
      <c r="Z52" s="321">
        <f>'RAW IES Results'!S35</f>
        <v>0</v>
      </c>
      <c r="AA52" s="319"/>
      <c r="AB52" s="319"/>
      <c r="AC52" s="319"/>
      <c r="AD52" s="322"/>
      <c r="AE52" s="319"/>
      <c r="AF52" s="319"/>
      <c r="AG52" s="319"/>
      <c r="AH52" s="319"/>
      <c r="AI52" s="320"/>
      <c r="AJ52" s="29"/>
    </row>
    <row r="53" spans="1:36" s="4" customFormat="1" ht="12.75" customHeight="1" x14ac:dyDescent="0.2">
      <c r="A53" s="159" t="str">
        <f t="shared" si="0"/>
        <v>F.</v>
      </c>
      <c r="B53" s="361" t="str">
        <f>'RAW IES Results'!C36</f>
        <v>F.12 Accessible Changing Room</v>
      </c>
      <c r="C53" s="362"/>
      <c r="D53" s="362"/>
      <c r="E53" s="362"/>
      <c r="F53" s="362"/>
      <c r="G53" s="363"/>
      <c r="H53" s="160">
        <f>'RAW IES Results'!AW37</f>
        <v>18.809999999999999</v>
      </c>
      <c r="I53" s="161">
        <f>'RAW IES Results'!G36</f>
        <v>7.7839999999999998</v>
      </c>
      <c r="J53" s="162">
        <f>('RAW IES Results'!AX37+'RAW IES Results'!AY37)*-1000</f>
        <v>121</v>
      </c>
      <c r="K53" s="163">
        <f>'RAW IES Results'!BB37*-1000</f>
        <v>59.4</v>
      </c>
      <c r="L53" s="164">
        <f>'RAW IES Results'!BA36*-1000</f>
        <v>0</v>
      </c>
      <c r="M53" s="165">
        <f t="shared" si="1"/>
        <v>180.4</v>
      </c>
      <c r="N53" s="364"/>
      <c r="O53" s="364"/>
      <c r="P53" s="364"/>
      <c r="Q53" s="365"/>
      <c r="R53" s="166">
        <v>80</v>
      </c>
      <c r="S53" s="166">
        <v>60</v>
      </c>
      <c r="T53" s="167">
        <f t="shared" si="2"/>
        <v>20</v>
      </c>
      <c r="U53" s="41">
        <v>0.15</v>
      </c>
      <c r="V53" s="54">
        <f t="shared" si="3"/>
        <v>207.45999999999998</v>
      </c>
      <c r="W53" s="48">
        <f t="shared" si="4"/>
        <v>3.0000000000000001E-3</v>
      </c>
      <c r="X53" s="42">
        <f t="shared" si="5"/>
        <v>23.175745118191163</v>
      </c>
      <c r="Y53" s="40">
        <f t="shared" si="6"/>
        <v>26.652106885919835</v>
      </c>
      <c r="Z53" s="321">
        <f>'RAW IES Results'!S36</f>
        <v>0</v>
      </c>
      <c r="AA53" s="319"/>
      <c r="AB53" s="319"/>
      <c r="AC53" s="319"/>
      <c r="AD53" s="322"/>
      <c r="AE53" s="319"/>
      <c r="AF53" s="319"/>
      <c r="AG53" s="319"/>
      <c r="AH53" s="319"/>
      <c r="AI53" s="320"/>
      <c r="AJ53" s="29"/>
    </row>
    <row r="54" spans="1:36" s="4" customFormat="1" ht="12.75" customHeight="1" x14ac:dyDescent="0.2">
      <c r="A54" s="159" t="str">
        <f t="shared" si="0"/>
        <v>F.</v>
      </c>
      <c r="B54" s="361" t="str">
        <f>'RAW IES Results'!C37</f>
        <v>F.11 Store</v>
      </c>
      <c r="C54" s="362"/>
      <c r="D54" s="362"/>
      <c r="E54" s="362"/>
      <c r="F54" s="362"/>
      <c r="G54" s="363"/>
      <c r="H54" s="160">
        <f>'RAW IES Results'!AW38</f>
        <v>17.920000000000002</v>
      </c>
      <c r="I54" s="161">
        <f>'RAW IES Results'!G37</f>
        <v>6.8259999999999996</v>
      </c>
      <c r="J54" s="162">
        <f>('RAW IES Results'!AX38+'RAW IES Results'!AY38)*-1000</f>
        <v>59.2</v>
      </c>
      <c r="K54" s="163">
        <f>'RAW IES Results'!BB38*-1000</f>
        <v>49.9</v>
      </c>
      <c r="L54" s="164">
        <f>'RAW IES Results'!BA37*-1000</f>
        <v>0</v>
      </c>
      <c r="M54" s="165">
        <f t="shared" si="1"/>
        <v>109.1</v>
      </c>
      <c r="N54" s="364"/>
      <c r="O54" s="364"/>
      <c r="P54" s="364"/>
      <c r="Q54" s="365"/>
      <c r="R54" s="166">
        <v>80</v>
      </c>
      <c r="S54" s="166">
        <v>60</v>
      </c>
      <c r="T54" s="167">
        <f t="shared" si="2"/>
        <v>20</v>
      </c>
      <c r="U54" s="41">
        <v>0.15</v>
      </c>
      <c r="V54" s="54">
        <f t="shared" si="3"/>
        <v>125.46499999999999</v>
      </c>
      <c r="W54" s="48">
        <f t="shared" si="4"/>
        <v>2E-3</v>
      </c>
      <c r="X54" s="42">
        <f t="shared" si="5"/>
        <v>15.983006152944624</v>
      </c>
      <c r="Y54" s="40">
        <f t="shared" si="6"/>
        <v>18.380457075886316</v>
      </c>
      <c r="Z54" s="321">
        <f>'RAW IES Results'!S37</f>
        <v>0</v>
      </c>
      <c r="AA54" s="319"/>
      <c r="AB54" s="319"/>
      <c r="AC54" s="319"/>
      <c r="AD54" s="322"/>
      <c r="AE54" s="319"/>
      <c r="AF54" s="319"/>
      <c r="AG54" s="319"/>
      <c r="AH54" s="319"/>
      <c r="AI54" s="320"/>
      <c r="AJ54" s="29"/>
    </row>
    <row r="55" spans="1:36" s="4" customFormat="1" ht="12.75" customHeight="1" x14ac:dyDescent="0.2">
      <c r="A55" s="159" t="str">
        <f t="shared" si="0"/>
        <v>F.</v>
      </c>
      <c r="B55" s="361" t="str">
        <f>'RAW IES Results'!C38</f>
        <v>F.16 Female WC's</v>
      </c>
      <c r="C55" s="362"/>
      <c r="D55" s="362"/>
      <c r="E55" s="362"/>
      <c r="F55" s="362"/>
      <c r="G55" s="363"/>
      <c r="H55" s="160">
        <f>'RAW IES Results'!AW39</f>
        <v>18.920000000000002</v>
      </c>
      <c r="I55" s="161">
        <f>'RAW IES Results'!G38</f>
        <v>20.707999999999998</v>
      </c>
      <c r="J55" s="162">
        <f>('RAW IES Results'!AX39+'RAW IES Results'!AY39)*-1000</f>
        <v>141.6</v>
      </c>
      <c r="K55" s="163">
        <f>'RAW IES Results'!BB39*-1000</f>
        <v>158.1</v>
      </c>
      <c r="L55" s="164">
        <f>'RAW IES Results'!BA38*-1000</f>
        <v>0</v>
      </c>
      <c r="M55" s="165">
        <f t="shared" si="1"/>
        <v>299.7</v>
      </c>
      <c r="N55" s="364"/>
      <c r="O55" s="364"/>
      <c r="P55" s="364"/>
      <c r="Q55" s="365"/>
      <c r="R55" s="166">
        <v>80</v>
      </c>
      <c r="S55" s="166">
        <v>60</v>
      </c>
      <c r="T55" s="167">
        <f t="shared" si="2"/>
        <v>20</v>
      </c>
      <c r="U55" s="41">
        <v>0.15</v>
      </c>
      <c r="V55" s="54">
        <f t="shared" si="3"/>
        <v>344.65499999999997</v>
      </c>
      <c r="W55" s="48">
        <f t="shared" si="4"/>
        <v>5.0000000000000001E-3</v>
      </c>
      <c r="X55" s="42">
        <f t="shared" si="5"/>
        <v>14.472667568089628</v>
      </c>
      <c r="Y55" s="40">
        <f t="shared" si="6"/>
        <v>16.64356770330307</v>
      </c>
      <c r="Z55" s="321">
        <f>'RAW IES Results'!S38</f>
        <v>0</v>
      </c>
      <c r="AA55" s="319"/>
      <c r="AB55" s="319"/>
      <c r="AC55" s="319"/>
      <c r="AD55" s="322"/>
      <c r="AE55" s="319"/>
      <c r="AF55" s="319"/>
      <c r="AG55" s="319"/>
      <c r="AH55" s="319"/>
      <c r="AI55" s="320"/>
      <c r="AJ55" s="29"/>
    </row>
    <row r="56" spans="1:36" s="4" customFormat="1" ht="12.75" customHeight="1" x14ac:dyDescent="0.2">
      <c r="A56" s="159" t="str">
        <f t="shared" si="0"/>
        <v>F.</v>
      </c>
      <c r="B56" s="361" t="str">
        <f>'RAW IES Results'!C39</f>
        <v>F.15 Male WC's</v>
      </c>
      <c r="C56" s="362"/>
      <c r="D56" s="362"/>
      <c r="E56" s="362"/>
      <c r="F56" s="362"/>
      <c r="G56" s="363"/>
      <c r="H56" s="160">
        <f>'RAW IES Results'!AW40</f>
        <v>18.920000000000002</v>
      </c>
      <c r="I56" s="161">
        <f>'RAW IES Results'!G39</f>
        <v>20.742000000000001</v>
      </c>
      <c r="J56" s="162">
        <f>('RAW IES Results'!AX40+'RAW IES Results'!AY40)*-1000</f>
        <v>142.1</v>
      </c>
      <c r="K56" s="163">
        <f>'RAW IES Results'!BB40*-1000</f>
        <v>158.29999999999998</v>
      </c>
      <c r="L56" s="164">
        <f>'RAW IES Results'!BA39*-1000</f>
        <v>0</v>
      </c>
      <c r="M56" s="165">
        <f t="shared" si="1"/>
        <v>300.39999999999998</v>
      </c>
      <c r="N56" s="364"/>
      <c r="O56" s="364"/>
      <c r="P56" s="364"/>
      <c r="Q56" s="365"/>
      <c r="R56" s="166">
        <v>80</v>
      </c>
      <c r="S56" s="166">
        <v>60</v>
      </c>
      <c r="T56" s="167">
        <f t="shared" si="2"/>
        <v>20</v>
      </c>
      <c r="U56" s="41">
        <v>0.15</v>
      </c>
      <c r="V56" s="54">
        <f t="shared" si="3"/>
        <v>345.45999999999992</v>
      </c>
      <c r="W56" s="48">
        <f t="shared" si="4"/>
        <v>5.0000000000000001E-3</v>
      </c>
      <c r="X56" s="42">
        <f t="shared" si="5"/>
        <v>14.482692122264003</v>
      </c>
      <c r="Y56" s="40">
        <f t="shared" si="6"/>
        <v>16.655095940603601</v>
      </c>
      <c r="Z56" s="321">
        <f>'RAW IES Results'!S39</f>
        <v>0</v>
      </c>
      <c r="AA56" s="319"/>
      <c r="AB56" s="319"/>
      <c r="AC56" s="319"/>
      <c r="AD56" s="322"/>
      <c r="AE56" s="319"/>
      <c r="AF56" s="319"/>
      <c r="AG56" s="319"/>
      <c r="AH56" s="319"/>
      <c r="AI56" s="320"/>
      <c r="AJ56" s="29"/>
    </row>
    <row r="57" spans="1:36" s="4" customFormat="1" ht="12.75" customHeight="1" x14ac:dyDescent="0.2">
      <c r="A57" s="159" t="str">
        <f t="shared" si="0"/>
        <v>F.</v>
      </c>
      <c r="B57" s="361" t="str">
        <f>'RAW IES Results'!C40</f>
        <v>F.03 Fitness Centre</v>
      </c>
      <c r="C57" s="362"/>
      <c r="D57" s="362"/>
      <c r="E57" s="362"/>
      <c r="F57" s="362"/>
      <c r="G57" s="363"/>
      <c r="H57" s="160">
        <f>'RAW IES Results'!AW41</f>
        <v>15.81</v>
      </c>
      <c r="I57" s="161">
        <f>'RAW IES Results'!G40</f>
        <v>313.315</v>
      </c>
      <c r="J57" s="162">
        <f>('RAW IES Results'!AX41+'RAW IES Results'!AY41)*-1000</f>
        <v>2384</v>
      </c>
      <c r="K57" s="163">
        <f>'RAW IES Results'!BB41*-1000</f>
        <v>2092.4</v>
      </c>
      <c r="L57" s="164">
        <f>'RAW IES Results'!BA40*-1000</f>
        <v>0</v>
      </c>
      <c r="M57" s="165">
        <f t="shared" si="1"/>
        <v>4476.3999999999996</v>
      </c>
      <c r="N57" s="364"/>
      <c r="O57" s="364"/>
      <c r="P57" s="364"/>
      <c r="Q57" s="365"/>
      <c r="R57" s="166">
        <v>80</v>
      </c>
      <c r="S57" s="166">
        <v>60</v>
      </c>
      <c r="T57" s="167">
        <f t="shared" si="2"/>
        <v>20</v>
      </c>
      <c r="U57" s="41">
        <v>0.15</v>
      </c>
      <c r="V57" s="54">
        <f t="shared" si="3"/>
        <v>5147.8599999999988</v>
      </c>
      <c r="W57" s="48">
        <f t="shared" si="4"/>
        <v>6.2E-2</v>
      </c>
      <c r="X57" s="42">
        <f t="shared" si="5"/>
        <v>14.287218933022675</v>
      </c>
      <c r="Y57" s="40">
        <f t="shared" si="6"/>
        <v>16.430301772976076</v>
      </c>
      <c r="Z57" s="321">
        <f>'RAW IES Results'!S40</f>
        <v>0</v>
      </c>
      <c r="AA57" s="319"/>
      <c r="AB57" s="319"/>
      <c r="AC57" s="319"/>
      <c r="AD57" s="322"/>
      <c r="AE57" s="319"/>
      <c r="AF57" s="319"/>
      <c r="AG57" s="319"/>
      <c r="AH57" s="319"/>
      <c r="AI57" s="320"/>
      <c r="AJ57" s="29"/>
    </row>
    <row r="58" spans="1:36" s="4" customFormat="1" ht="12.75" customHeight="1" x14ac:dyDescent="0.2">
      <c r="A58" s="159" t="str">
        <f t="shared" si="0"/>
        <v>F.</v>
      </c>
      <c r="B58" s="361" t="str">
        <f>'RAW IES Results'!C41</f>
        <v>F.01 Circulation</v>
      </c>
      <c r="C58" s="362"/>
      <c r="D58" s="362"/>
      <c r="E58" s="362"/>
      <c r="F58" s="362"/>
      <c r="G58" s="363"/>
      <c r="H58" s="160">
        <f>'RAW IES Results'!AW42</f>
        <v>17.96</v>
      </c>
      <c r="I58" s="161">
        <f>'RAW IES Results'!G41</f>
        <v>201.31399999999999</v>
      </c>
      <c r="J58" s="162">
        <f>('RAW IES Results'!AX42+'RAW IES Results'!AY42)*-1000</f>
        <v>1773.9</v>
      </c>
      <c r="K58" s="163">
        <f>'RAW IES Results'!BB42*-1000</f>
        <v>1564.7</v>
      </c>
      <c r="L58" s="164">
        <f>'RAW IES Results'!BA41*-1000</f>
        <v>0</v>
      </c>
      <c r="M58" s="165">
        <f t="shared" si="1"/>
        <v>3338.6000000000004</v>
      </c>
      <c r="N58" s="364"/>
      <c r="O58" s="364"/>
      <c r="P58" s="364"/>
      <c r="Q58" s="365"/>
      <c r="R58" s="166">
        <v>80</v>
      </c>
      <c r="S58" s="166">
        <v>60</v>
      </c>
      <c r="T58" s="167">
        <f t="shared" si="2"/>
        <v>20</v>
      </c>
      <c r="U58" s="41">
        <v>0.15</v>
      </c>
      <c r="V58" s="54">
        <f t="shared" si="3"/>
        <v>3839.3900000000003</v>
      </c>
      <c r="W58" s="48">
        <f t="shared" si="4"/>
        <v>4.5999999999999999E-2</v>
      </c>
      <c r="X58" s="42">
        <f t="shared" si="5"/>
        <v>16.584042838550726</v>
      </c>
      <c r="Y58" s="40">
        <f t="shared" si="6"/>
        <v>19.071649264333331</v>
      </c>
      <c r="Z58" s="321">
        <f>'RAW IES Results'!S41</f>
        <v>0</v>
      </c>
      <c r="AA58" s="319"/>
      <c r="AB58" s="319"/>
      <c r="AC58" s="319"/>
      <c r="AD58" s="322"/>
      <c r="AE58" s="319"/>
      <c r="AF58" s="319"/>
      <c r="AG58" s="319"/>
      <c r="AH58" s="319"/>
      <c r="AI58" s="320"/>
      <c r="AJ58" s="29"/>
    </row>
    <row r="59" spans="1:36" s="4" customFormat="1" ht="12.75" customHeight="1" x14ac:dyDescent="0.2">
      <c r="A59" s="159" t="str">
        <f t="shared" si="0"/>
        <v>F.</v>
      </c>
      <c r="B59" s="361" t="str">
        <f>'RAW IES Results'!C42</f>
        <v>F.08 Health Related Fitness</v>
      </c>
      <c r="C59" s="362"/>
      <c r="D59" s="362"/>
      <c r="E59" s="362"/>
      <c r="F59" s="362"/>
      <c r="G59" s="363"/>
      <c r="H59" s="160">
        <f>'RAW IES Results'!AW43</f>
        <v>15.85</v>
      </c>
      <c r="I59" s="161">
        <f>'RAW IES Results'!G42</f>
        <v>105.542</v>
      </c>
      <c r="J59" s="162">
        <f>('RAW IES Results'!AX43+'RAW IES Results'!AY43)*-1000</f>
        <v>759.40000000000009</v>
      </c>
      <c r="K59" s="163">
        <f>'RAW IES Results'!BB43*-1000</f>
        <v>704.8</v>
      </c>
      <c r="L59" s="164">
        <f>'RAW IES Results'!BA42*-1000</f>
        <v>1956.5</v>
      </c>
      <c r="M59" s="165">
        <f t="shared" si="1"/>
        <v>3420.7</v>
      </c>
      <c r="N59" s="364"/>
      <c r="O59" s="364"/>
      <c r="P59" s="364"/>
      <c r="Q59" s="365"/>
      <c r="R59" s="166">
        <v>80</v>
      </c>
      <c r="S59" s="166">
        <v>60</v>
      </c>
      <c r="T59" s="167">
        <f t="shared" si="2"/>
        <v>20</v>
      </c>
      <c r="U59" s="41">
        <v>0.15</v>
      </c>
      <c r="V59" s="54">
        <f t="shared" si="3"/>
        <v>3933.8049999999994</v>
      </c>
      <c r="W59" s="48">
        <f t="shared" si="4"/>
        <v>4.7E-2</v>
      </c>
      <c r="X59" s="42">
        <f t="shared" si="5"/>
        <v>32.410793807204712</v>
      </c>
      <c r="Y59" s="40">
        <f t="shared" si="6"/>
        <v>37.272412878285415</v>
      </c>
      <c r="Z59" s="321">
        <f>'RAW IES Results'!S42</f>
        <v>0</v>
      </c>
      <c r="AA59" s="319"/>
      <c r="AB59" s="319"/>
      <c r="AC59" s="319"/>
      <c r="AD59" s="322"/>
      <c r="AE59" s="319"/>
      <c r="AF59" s="319"/>
      <c r="AG59" s="319"/>
      <c r="AH59" s="319"/>
      <c r="AI59" s="320"/>
      <c r="AJ59" s="29"/>
    </row>
    <row r="60" spans="1:36" s="4" customFormat="1" ht="12.75" customHeight="1" x14ac:dyDescent="0.2">
      <c r="A60" s="159" t="str">
        <f t="shared" si="0"/>
        <v>F.</v>
      </c>
      <c r="B60" s="361" t="str">
        <f>'RAW IES Results'!C43</f>
        <v>F.09 HRE office</v>
      </c>
      <c r="C60" s="362"/>
      <c r="D60" s="362"/>
      <c r="E60" s="362"/>
      <c r="F60" s="362"/>
      <c r="G60" s="363"/>
      <c r="H60" s="160">
        <f>'RAW IES Results'!AW44</f>
        <v>20.420000000000002</v>
      </c>
      <c r="I60" s="161">
        <f>'RAW IES Results'!G43</f>
        <v>10.206</v>
      </c>
      <c r="J60" s="162">
        <f>('RAW IES Results'!AX44+'RAW IES Results'!AY44)*-1000</f>
        <v>381.5</v>
      </c>
      <c r="K60" s="163">
        <f>'RAW IES Results'!BB44*-1000</f>
        <v>84.4</v>
      </c>
      <c r="L60" s="164">
        <f>'RAW IES Results'!BA43*-1000</f>
        <v>0</v>
      </c>
      <c r="M60" s="165">
        <f t="shared" si="1"/>
        <v>465.9</v>
      </c>
      <c r="N60" s="364"/>
      <c r="O60" s="364"/>
      <c r="P60" s="364"/>
      <c r="Q60" s="365"/>
      <c r="R60" s="166">
        <v>80</v>
      </c>
      <c r="S60" s="166">
        <v>60</v>
      </c>
      <c r="T60" s="167">
        <f t="shared" si="2"/>
        <v>20</v>
      </c>
      <c r="U60" s="41">
        <v>0.15</v>
      </c>
      <c r="V60" s="54">
        <f t="shared" si="3"/>
        <v>535.78499999999997</v>
      </c>
      <c r="W60" s="48">
        <f t="shared" si="4"/>
        <v>7.0000000000000001E-3</v>
      </c>
      <c r="X60" s="42">
        <f t="shared" si="5"/>
        <v>45.649617871840093</v>
      </c>
      <c r="Y60" s="40">
        <f t="shared" si="6"/>
        <v>52.497060552616105</v>
      </c>
      <c r="Z60" s="321">
        <f>'RAW IES Results'!S43</f>
        <v>0</v>
      </c>
      <c r="AA60" s="319"/>
      <c r="AB60" s="319"/>
      <c r="AC60" s="319"/>
      <c r="AD60" s="322"/>
      <c r="AE60" s="319"/>
      <c r="AF60" s="319"/>
      <c r="AG60" s="319"/>
      <c r="AH60" s="319"/>
      <c r="AI60" s="320"/>
      <c r="AJ60" s="29"/>
    </row>
    <row r="61" spans="1:36" s="4" customFormat="1" ht="12.75" customHeight="1" x14ac:dyDescent="0.2">
      <c r="A61" s="159" t="str">
        <f t="shared" si="0"/>
        <v>Su</v>
      </c>
      <c r="B61" s="361" t="str">
        <f>'RAW IES Results'!C44</f>
        <v>Sunlight</v>
      </c>
      <c r="C61" s="362"/>
      <c r="D61" s="362"/>
      <c r="E61" s="362"/>
      <c r="F61" s="362"/>
      <c r="G61" s="363"/>
      <c r="H61" s="160">
        <f>'RAW IES Results'!AW45</f>
        <v>13.48</v>
      </c>
      <c r="I61" s="161">
        <f>'RAW IES Results'!G44</f>
        <v>0</v>
      </c>
      <c r="J61" s="162">
        <f>('RAW IES Results'!AX45+'RAW IES Results'!AY45)*-1000</f>
        <v>-19.000000000000018</v>
      </c>
      <c r="K61" s="163">
        <f>'RAW IES Results'!BB45*-1000</f>
        <v>19</v>
      </c>
      <c r="L61" s="164">
        <f>'RAW IES Results'!BA44*-1000</f>
        <v>0</v>
      </c>
      <c r="M61" s="165">
        <f t="shared" si="1"/>
        <v>-1.7763568394002505E-14</v>
      </c>
      <c r="N61" s="364"/>
      <c r="O61" s="364"/>
      <c r="P61" s="364"/>
      <c r="Q61" s="365"/>
      <c r="R61" s="166">
        <v>80</v>
      </c>
      <c r="S61" s="166">
        <v>60</v>
      </c>
      <c r="T61" s="167">
        <f t="shared" si="2"/>
        <v>20</v>
      </c>
      <c r="U61" s="41">
        <v>0.15</v>
      </c>
      <c r="V61" s="54">
        <f t="shared" si="3"/>
        <v>-2.042810365310288E-14</v>
      </c>
      <c r="W61" s="48">
        <f t="shared" si="4"/>
        <v>-1E-3</v>
      </c>
      <c r="X61" s="42" t="e">
        <f t="shared" si="5"/>
        <v>#DIV/0!</v>
      </c>
      <c r="Y61" s="40" t="e">
        <f t="shared" si="6"/>
        <v>#DIV/0!</v>
      </c>
      <c r="Z61" s="321">
        <f>'RAW IES Results'!S44</f>
        <v>0</v>
      </c>
      <c r="AA61" s="319"/>
      <c r="AB61" s="319"/>
      <c r="AC61" s="319"/>
      <c r="AD61" s="322"/>
      <c r="AE61" s="319"/>
      <c r="AF61" s="319"/>
      <c r="AG61" s="319"/>
      <c r="AH61" s="319"/>
      <c r="AI61" s="320"/>
      <c r="AJ61" s="29"/>
    </row>
    <row r="62" spans="1:36" s="4" customFormat="1" ht="12.75" customHeight="1" x14ac:dyDescent="0.2">
      <c r="A62" s="159" t="str">
        <f t="shared" si="0"/>
        <v>Su</v>
      </c>
      <c r="B62" s="361" t="str">
        <f>'RAW IES Results'!C45</f>
        <v>Sunlight</v>
      </c>
      <c r="C62" s="362"/>
      <c r="D62" s="362"/>
      <c r="E62" s="362"/>
      <c r="F62" s="362"/>
      <c r="G62" s="363"/>
      <c r="H62" s="160">
        <f>'RAW IES Results'!AW46</f>
        <v>8.11</v>
      </c>
      <c r="I62" s="161">
        <f>'RAW IES Results'!G45</f>
        <v>0</v>
      </c>
      <c r="J62" s="162">
        <f>('RAW IES Results'!AX46+'RAW IES Results'!AY46)*-1000</f>
        <v>-9.8000000000000025</v>
      </c>
      <c r="K62" s="163">
        <f>'RAW IES Results'!BB46*-1000</f>
        <v>9.7999999999999989</v>
      </c>
      <c r="L62" s="164">
        <f>'RAW IES Results'!BA45*-1000</f>
        <v>0</v>
      </c>
      <c r="M62" s="165">
        <f t="shared" si="1"/>
        <v>-3.5527136788005009E-15</v>
      </c>
      <c r="N62" s="364"/>
      <c r="O62" s="364"/>
      <c r="P62" s="364"/>
      <c r="Q62" s="365"/>
      <c r="R62" s="166">
        <v>80</v>
      </c>
      <c r="S62" s="166">
        <v>60</v>
      </c>
      <c r="T62" s="167">
        <f t="shared" si="2"/>
        <v>20</v>
      </c>
      <c r="U62" s="41">
        <v>0.15</v>
      </c>
      <c r="V62" s="54">
        <f t="shared" si="3"/>
        <v>-4.0856207306205758E-15</v>
      </c>
      <c r="W62" s="48">
        <f t="shared" si="4"/>
        <v>-1E-3</v>
      </c>
      <c r="X62" s="42" t="e">
        <f t="shared" si="5"/>
        <v>#DIV/0!</v>
      </c>
      <c r="Y62" s="40" t="e">
        <f t="shared" si="6"/>
        <v>#DIV/0!</v>
      </c>
      <c r="Z62" s="321">
        <f>'RAW IES Results'!S45</f>
        <v>0</v>
      </c>
      <c r="AA62" s="319"/>
      <c r="AB62" s="319"/>
      <c r="AC62" s="319"/>
      <c r="AD62" s="322"/>
      <c r="AE62" s="319"/>
      <c r="AF62" s="319"/>
      <c r="AG62" s="319"/>
      <c r="AH62" s="319"/>
      <c r="AI62" s="320"/>
      <c r="AJ62" s="29"/>
    </row>
    <row r="63" spans="1:36" s="4" customFormat="1" ht="12.75" customHeight="1" x14ac:dyDescent="0.2">
      <c r="A63" s="159" t="str">
        <f t="shared" si="0"/>
        <v>Su</v>
      </c>
      <c r="B63" s="361" t="str">
        <f>'RAW IES Results'!C46</f>
        <v>Sunlight</v>
      </c>
      <c r="C63" s="362"/>
      <c r="D63" s="362"/>
      <c r="E63" s="362"/>
      <c r="F63" s="362"/>
      <c r="G63" s="363"/>
      <c r="H63" s="160">
        <f>'RAW IES Results'!AW47</f>
        <v>8.11</v>
      </c>
      <c r="I63" s="161">
        <f>'RAW IES Results'!G46</f>
        <v>0</v>
      </c>
      <c r="J63" s="162">
        <f>('RAW IES Results'!AX47+'RAW IES Results'!AY47)*-1000</f>
        <v>-9.8000000000000025</v>
      </c>
      <c r="K63" s="163">
        <f>'RAW IES Results'!BB47*-1000</f>
        <v>9.7999999999999989</v>
      </c>
      <c r="L63" s="164">
        <f>'RAW IES Results'!BA46*-1000</f>
        <v>0</v>
      </c>
      <c r="M63" s="165">
        <f t="shared" si="1"/>
        <v>-3.5527136788005009E-15</v>
      </c>
      <c r="N63" s="364"/>
      <c r="O63" s="364"/>
      <c r="P63" s="364"/>
      <c r="Q63" s="365"/>
      <c r="R63" s="166">
        <v>80</v>
      </c>
      <c r="S63" s="166">
        <v>60</v>
      </c>
      <c r="T63" s="167">
        <f t="shared" si="2"/>
        <v>20</v>
      </c>
      <c r="U63" s="41">
        <v>0.15</v>
      </c>
      <c r="V63" s="54">
        <f t="shared" si="3"/>
        <v>-4.0856207306205758E-15</v>
      </c>
      <c r="W63" s="48">
        <f t="shared" si="4"/>
        <v>-1E-3</v>
      </c>
      <c r="X63" s="42" t="e">
        <f t="shared" si="5"/>
        <v>#DIV/0!</v>
      </c>
      <c r="Y63" s="40" t="e">
        <f t="shared" si="6"/>
        <v>#DIV/0!</v>
      </c>
      <c r="Z63" s="321">
        <f>'RAW IES Results'!S46</f>
        <v>0</v>
      </c>
      <c r="AA63" s="319"/>
      <c r="AB63" s="319"/>
      <c r="AC63" s="319"/>
      <c r="AD63" s="322"/>
      <c r="AE63" s="319"/>
      <c r="AF63" s="319"/>
      <c r="AG63" s="319"/>
      <c r="AH63" s="319"/>
      <c r="AI63" s="320"/>
      <c r="AJ63" s="29"/>
    </row>
    <row r="64" spans="1:36" s="4" customFormat="1" ht="12.75" customHeight="1" x14ac:dyDescent="0.2">
      <c r="A64" s="159" t="str">
        <f t="shared" si="0"/>
        <v>G.</v>
      </c>
      <c r="B64" s="361" t="str">
        <f>'RAW IES Results'!C47</f>
        <v>G.05 Reception Desk</v>
      </c>
      <c r="C64" s="362"/>
      <c r="D64" s="362"/>
      <c r="E64" s="362"/>
      <c r="F64" s="362"/>
      <c r="G64" s="363"/>
      <c r="H64" s="160">
        <f>'RAW IES Results'!AW48</f>
        <v>20.55</v>
      </c>
      <c r="I64" s="161">
        <f>'RAW IES Results'!G47</f>
        <v>12.85</v>
      </c>
      <c r="J64" s="162">
        <f>('RAW IES Results'!AX48+'RAW IES Results'!AY48)*-1000</f>
        <v>396</v>
      </c>
      <c r="K64" s="163">
        <f>'RAW IES Results'!BB48*-1000</f>
        <v>118.4</v>
      </c>
      <c r="L64" s="164">
        <f>'RAW IES Results'!BA47*-1000</f>
        <v>0</v>
      </c>
      <c r="M64" s="165">
        <f t="shared" si="1"/>
        <v>514.4</v>
      </c>
      <c r="N64" s="364"/>
      <c r="O64" s="364"/>
      <c r="P64" s="364"/>
      <c r="Q64" s="365"/>
      <c r="R64" s="166">
        <v>80</v>
      </c>
      <c r="S64" s="166">
        <v>60</v>
      </c>
      <c r="T64" s="167">
        <f t="shared" si="2"/>
        <v>20</v>
      </c>
      <c r="U64" s="41">
        <v>0.15</v>
      </c>
      <c r="V64" s="54">
        <f t="shared" si="3"/>
        <v>591.55999999999995</v>
      </c>
      <c r="W64" s="48">
        <f t="shared" si="4"/>
        <v>8.0000000000000002E-3</v>
      </c>
      <c r="X64" s="42">
        <f t="shared" si="5"/>
        <v>40.031128404669261</v>
      </c>
      <c r="Y64" s="40">
        <f t="shared" si="6"/>
        <v>46.03579766536965</v>
      </c>
      <c r="Z64" s="321">
        <f>'RAW IES Results'!S47</f>
        <v>0</v>
      </c>
      <c r="AA64" s="319"/>
      <c r="AB64" s="319"/>
      <c r="AC64" s="319"/>
      <c r="AD64" s="322"/>
      <c r="AE64" s="319"/>
      <c r="AF64" s="319"/>
      <c r="AG64" s="319"/>
      <c r="AH64" s="319"/>
      <c r="AI64" s="320"/>
      <c r="AJ64" s="29"/>
    </row>
    <row r="65" spans="1:36" s="4" customFormat="1" ht="12.75" customHeight="1" x14ac:dyDescent="0.2">
      <c r="A65" s="159" t="str">
        <f t="shared" si="0"/>
        <v>G.</v>
      </c>
      <c r="B65" s="361" t="str">
        <f>'RAW IES Results'!C48</f>
        <v>G.26 Circulation</v>
      </c>
      <c r="C65" s="362"/>
      <c r="D65" s="362"/>
      <c r="E65" s="362"/>
      <c r="F65" s="362"/>
      <c r="G65" s="363"/>
      <c r="H65" s="160">
        <f>'RAW IES Results'!AW49</f>
        <v>17.95</v>
      </c>
      <c r="I65" s="161">
        <f>'RAW IES Results'!G48</f>
        <v>273.22500000000002</v>
      </c>
      <c r="J65" s="162">
        <f>('RAW IES Results'!AX49+'RAW IES Results'!AY49)*-1000</f>
        <v>1439.6</v>
      </c>
      <c r="K65" s="163">
        <f>'RAW IES Results'!BB49*-1000</f>
        <v>2227.9</v>
      </c>
      <c r="L65" s="164">
        <f>'RAW IES Results'!BA48*-1000</f>
        <v>0</v>
      </c>
      <c r="M65" s="165">
        <f t="shared" si="1"/>
        <v>3667.5</v>
      </c>
      <c r="N65" s="364"/>
      <c r="O65" s="364"/>
      <c r="P65" s="364"/>
      <c r="Q65" s="365"/>
      <c r="R65" s="166">
        <v>80</v>
      </c>
      <c r="S65" s="166">
        <v>60</v>
      </c>
      <c r="T65" s="167">
        <f t="shared" si="2"/>
        <v>20</v>
      </c>
      <c r="U65" s="41">
        <v>0.15</v>
      </c>
      <c r="V65" s="54">
        <f t="shared" si="3"/>
        <v>4217.625</v>
      </c>
      <c r="W65" s="48">
        <f t="shared" si="4"/>
        <v>5.1000000000000004E-2</v>
      </c>
      <c r="X65" s="42">
        <f t="shared" si="5"/>
        <v>13.42300301948943</v>
      </c>
      <c r="Y65" s="40">
        <f t="shared" si="6"/>
        <v>15.436453472412845</v>
      </c>
      <c r="Z65" s="321">
        <f>'RAW IES Results'!S48</f>
        <v>0</v>
      </c>
      <c r="AA65" s="319"/>
      <c r="AB65" s="319"/>
      <c r="AC65" s="319"/>
      <c r="AD65" s="322"/>
      <c r="AE65" s="319"/>
      <c r="AF65" s="319"/>
      <c r="AG65" s="319"/>
      <c r="AH65" s="319"/>
      <c r="AI65" s="320"/>
      <c r="AJ65" s="29"/>
    </row>
    <row r="66" spans="1:36" s="4" customFormat="1" ht="12.75" customHeight="1" x14ac:dyDescent="0.2">
      <c r="A66" s="159" t="str">
        <f t="shared" si="0"/>
        <v>F.</v>
      </c>
      <c r="B66" s="361" t="str">
        <f>'RAW IES Results'!C49</f>
        <v>F.14a Showers</v>
      </c>
      <c r="C66" s="362"/>
      <c r="D66" s="362"/>
      <c r="E66" s="362"/>
      <c r="F66" s="362"/>
      <c r="G66" s="363"/>
      <c r="H66" s="160">
        <f>'RAW IES Results'!AW50</f>
        <v>18.78</v>
      </c>
      <c r="I66" s="161">
        <f>'RAW IES Results'!G49</f>
        <v>21.353999999999999</v>
      </c>
      <c r="J66" s="162">
        <f>('RAW IES Results'!AX50+'RAW IES Results'!AY50)*-1000</f>
        <v>274</v>
      </c>
      <c r="K66" s="163">
        <f>'RAW IES Results'!BB50*-1000</f>
        <v>163</v>
      </c>
      <c r="L66" s="164">
        <f>'RAW IES Results'!BA49*-1000</f>
        <v>0</v>
      </c>
      <c r="M66" s="165">
        <f t="shared" si="1"/>
        <v>437</v>
      </c>
      <c r="N66" s="364"/>
      <c r="O66" s="364"/>
      <c r="P66" s="364"/>
      <c r="Q66" s="365"/>
      <c r="R66" s="166">
        <v>80</v>
      </c>
      <c r="S66" s="166">
        <v>60</v>
      </c>
      <c r="T66" s="167">
        <f t="shared" si="2"/>
        <v>20</v>
      </c>
      <c r="U66" s="41">
        <v>0.15</v>
      </c>
      <c r="V66" s="54">
        <f t="shared" si="3"/>
        <v>502.54999999999995</v>
      </c>
      <c r="W66" s="48">
        <f t="shared" si="4"/>
        <v>7.0000000000000001E-3</v>
      </c>
      <c r="X66" s="42">
        <f t="shared" si="5"/>
        <v>20.464549967219256</v>
      </c>
      <c r="Y66" s="40">
        <f t="shared" si="6"/>
        <v>23.534232462302143</v>
      </c>
      <c r="Z66" s="321">
        <f>'RAW IES Results'!S49</f>
        <v>0</v>
      </c>
      <c r="AA66" s="319"/>
      <c r="AB66" s="319"/>
      <c r="AC66" s="319"/>
      <c r="AD66" s="322"/>
      <c r="AE66" s="319"/>
      <c r="AF66" s="319"/>
      <c r="AG66" s="319"/>
      <c r="AH66" s="319"/>
      <c r="AI66" s="320"/>
      <c r="AJ66" s="29"/>
    </row>
    <row r="67" spans="1:36" s="4" customFormat="1" ht="12.75" customHeight="1" x14ac:dyDescent="0.2">
      <c r="A67" s="159" t="str">
        <f t="shared" si="0"/>
        <v>F.</v>
      </c>
      <c r="B67" s="361" t="str">
        <f>'RAW IES Results'!C50</f>
        <v>F.14 Male Changing</v>
      </c>
      <c r="C67" s="362"/>
      <c r="D67" s="362"/>
      <c r="E67" s="362"/>
      <c r="F67" s="362"/>
      <c r="G67" s="363"/>
      <c r="H67" s="160">
        <f>'RAW IES Results'!AW51</f>
        <v>18.87</v>
      </c>
      <c r="I67" s="161">
        <f>'RAW IES Results'!G50</f>
        <v>37.432000000000002</v>
      </c>
      <c r="J67" s="162">
        <f>('RAW IES Results'!AX51+'RAW IES Results'!AY51)*-1000</f>
        <v>297.8</v>
      </c>
      <c r="K67" s="163">
        <f>'RAW IES Results'!BB51*-1000</f>
        <v>285.7</v>
      </c>
      <c r="L67" s="164">
        <f>'RAW IES Results'!BA50*-1000</f>
        <v>0</v>
      </c>
      <c r="M67" s="165">
        <f t="shared" si="1"/>
        <v>583.5</v>
      </c>
      <c r="N67" s="364"/>
      <c r="O67" s="364"/>
      <c r="P67" s="364"/>
      <c r="Q67" s="365"/>
      <c r="R67" s="166">
        <v>80</v>
      </c>
      <c r="S67" s="166">
        <v>60</v>
      </c>
      <c r="T67" s="167">
        <f t="shared" si="2"/>
        <v>20</v>
      </c>
      <c r="U67" s="41">
        <v>0.15</v>
      </c>
      <c r="V67" s="54">
        <f t="shared" si="3"/>
        <v>671.02499999999998</v>
      </c>
      <c r="W67" s="48">
        <f t="shared" si="4"/>
        <v>9.0000000000000011E-3</v>
      </c>
      <c r="X67" s="42">
        <f t="shared" si="5"/>
        <v>15.588266723658901</v>
      </c>
      <c r="Y67" s="40">
        <f t="shared" si="6"/>
        <v>17.926506732207734</v>
      </c>
      <c r="Z67" s="321">
        <f>'RAW IES Results'!S50</f>
        <v>0</v>
      </c>
      <c r="AA67" s="319"/>
      <c r="AB67" s="319"/>
      <c r="AC67" s="319"/>
      <c r="AD67" s="322"/>
      <c r="AE67" s="319"/>
      <c r="AF67" s="319"/>
      <c r="AG67" s="319"/>
      <c r="AH67" s="319"/>
      <c r="AI67" s="320"/>
      <c r="AJ67" s="29"/>
    </row>
    <row r="68" spans="1:36" s="4" customFormat="1" ht="12.75" customHeight="1" x14ac:dyDescent="0.2">
      <c r="A68" s="159" t="str">
        <f t="shared" si="0"/>
        <v>F.</v>
      </c>
      <c r="B68" s="361" t="str">
        <f>'RAW IES Results'!C51</f>
        <v>F.17 Female Changing</v>
      </c>
      <c r="C68" s="362"/>
      <c r="D68" s="362"/>
      <c r="E68" s="362"/>
      <c r="F68" s="362"/>
      <c r="G68" s="363"/>
      <c r="H68" s="160">
        <f>'RAW IES Results'!AW52</f>
        <v>18.88</v>
      </c>
      <c r="I68" s="161">
        <f>'RAW IES Results'!G51</f>
        <v>37.658000000000001</v>
      </c>
      <c r="J68" s="162">
        <f>('RAW IES Results'!AX52+'RAW IES Results'!AY52)*-1000</f>
        <v>288.89999999999998</v>
      </c>
      <c r="K68" s="163">
        <f>'RAW IES Results'!BB52*-1000</f>
        <v>287.39999999999998</v>
      </c>
      <c r="L68" s="164">
        <f>'RAW IES Results'!BA51*-1000</f>
        <v>0</v>
      </c>
      <c r="M68" s="165">
        <f t="shared" si="1"/>
        <v>576.29999999999995</v>
      </c>
      <c r="N68" s="364"/>
      <c r="O68" s="364"/>
      <c r="P68" s="364"/>
      <c r="Q68" s="365"/>
      <c r="R68" s="166">
        <v>80</v>
      </c>
      <c r="S68" s="166">
        <v>60</v>
      </c>
      <c r="T68" s="167">
        <f t="shared" si="2"/>
        <v>20</v>
      </c>
      <c r="U68" s="41">
        <v>0.15</v>
      </c>
      <c r="V68" s="54">
        <f t="shared" si="3"/>
        <v>662.74499999999989</v>
      </c>
      <c r="W68" s="48">
        <f t="shared" si="4"/>
        <v>8.0000000000000002E-3</v>
      </c>
      <c r="X68" s="42">
        <f t="shared" si="5"/>
        <v>15.303521164161664</v>
      </c>
      <c r="Y68" s="40">
        <f t="shared" si="6"/>
        <v>17.59904933878591</v>
      </c>
      <c r="Z68" s="321">
        <f>'RAW IES Results'!S51</f>
        <v>0</v>
      </c>
      <c r="AA68" s="319"/>
      <c r="AB68" s="319"/>
      <c r="AC68" s="319"/>
      <c r="AD68" s="322"/>
      <c r="AE68" s="319"/>
      <c r="AF68" s="319"/>
      <c r="AG68" s="319"/>
      <c r="AH68" s="319"/>
      <c r="AI68" s="320"/>
      <c r="AJ68" s="29"/>
    </row>
    <row r="69" spans="1:36" s="4" customFormat="1" ht="12.75" customHeight="1" x14ac:dyDescent="0.2">
      <c r="A69" s="159" t="str">
        <f t="shared" si="0"/>
        <v>F.</v>
      </c>
      <c r="B69" s="361" t="str">
        <f>'RAW IES Results'!C52</f>
        <v>F.17a Showers</v>
      </c>
      <c r="C69" s="362"/>
      <c r="D69" s="362"/>
      <c r="E69" s="362"/>
      <c r="F69" s="362"/>
      <c r="G69" s="363"/>
      <c r="H69" s="160">
        <f>'RAW IES Results'!AW53</f>
        <v>18.78</v>
      </c>
      <c r="I69" s="161">
        <f>'RAW IES Results'!G52</f>
        <v>21.483000000000001</v>
      </c>
      <c r="J69" s="162">
        <f>('RAW IES Results'!AX53+'RAW IES Results'!AY53)*-1000</f>
        <v>272.10000000000002</v>
      </c>
      <c r="K69" s="163">
        <f>'RAW IES Results'!BB53*-1000</f>
        <v>164</v>
      </c>
      <c r="L69" s="164">
        <f>'RAW IES Results'!BA52*-1000</f>
        <v>0</v>
      </c>
      <c r="M69" s="165">
        <f t="shared" si="1"/>
        <v>436.1</v>
      </c>
      <c r="N69" s="364"/>
      <c r="O69" s="364"/>
      <c r="P69" s="364"/>
      <c r="Q69" s="365"/>
      <c r="R69" s="166">
        <v>80</v>
      </c>
      <c r="S69" s="166">
        <v>60</v>
      </c>
      <c r="T69" s="167">
        <f t="shared" si="2"/>
        <v>20</v>
      </c>
      <c r="U69" s="41">
        <v>0.15</v>
      </c>
      <c r="V69" s="54">
        <f t="shared" si="3"/>
        <v>501.51499999999999</v>
      </c>
      <c r="W69" s="48">
        <f t="shared" si="4"/>
        <v>6.0000000000000001E-3</v>
      </c>
      <c r="X69" s="42">
        <f t="shared" si="5"/>
        <v>20.299771912675141</v>
      </c>
      <c r="Y69" s="40">
        <f t="shared" si="6"/>
        <v>23.34473769957641</v>
      </c>
      <c r="Z69" s="321">
        <f>'RAW IES Results'!S52</f>
        <v>0</v>
      </c>
      <c r="AA69" s="319"/>
      <c r="AB69" s="319"/>
      <c r="AC69" s="319"/>
      <c r="AD69" s="322"/>
      <c r="AE69" s="319"/>
      <c r="AF69" s="319"/>
      <c r="AG69" s="319"/>
      <c r="AH69" s="319"/>
      <c r="AI69" s="320"/>
      <c r="AJ69" s="29"/>
    </row>
    <row r="70" spans="1:36" s="4" customFormat="1" ht="12.75" customHeight="1" x14ac:dyDescent="0.2">
      <c r="A70" s="159" t="str">
        <f t="shared" si="0"/>
        <v>G.</v>
      </c>
      <c r="B70" s="361" t="str">
        <f>'RAW IES Results'!C53</f>
        <v>G.06 Waiting Area</v>
      </c>
      <c r="C70" s="362"/>
      <c r="D70" s="362"/>
      <c r="E70" s="362"/>
      <c r="F70" s="362"/>
      <c r="G70" s="363"/>
      <c r="H70" s="160">
        <f>'RAW IES Results'!AW54</f>
        <v>17.89</v>
      </c>
      <c r="I70" s="161">
        <f>'RAW IES Results'!G53</f>
        <v>116.142</v>
      </c>
      <c r="J70" s="162">
        <f>('RAW IES Results'!AX54+'RAW IES Results'!AY54)*-1000</f>
        <v>1044.8</v>
      </c>
      <c r="K70" s="163">
        <f>'RAW IES Results'!BB54*-1000</f>
        <v>947</v>
      </c>
      <c r="L70" s="164">
        <f>'RAW IES Results'!BA53*-1000</f>
        <v>0</v>
      </c>
      <c r="M70" s="165">
        <f t="shared" si="1"/>
        <v>1991.8</v>
      </c>
      <c r="N70" s="364"/>
      <c r="O70" s="364"/>
      <c r="P70" s="364"/>
      <c r="Q70" s="365"/>
      <c r="R70" s="166">
        <v>80</v>
      </c>
      <c r="S70" s="166">
        <v>60</v>
      </c>
      <c r="T70" s="167">
        <f t="shared" si="2"/>
        <v>20</v>
      </c>
      <c r="U70" s="41">
        <v>0.15</v>
      </c>
      <c r="V70" s="54">
        <f t="shared" si="3"/>
        <v>2290.5699999999997</v>
      </c>
      <c r="W70" s="48">
        <f t="shared" si="4"/>
        <v>2.8000000000000001E-2</v>
      </c>
      <c r="X70" s="42">
        <f t="shared" si="5"/>
        <v>17.149696061717552</v>
      </c>
      <c r="Y70" s="40">
        <f t="shared" si="6"/>
        <v>19.722150470975183</v>
      </c>
      <c r="Z70" s="321">
        <f>'RAW IES Results'!S53</f>
        <v>0</v>
      </c>
      <c r="AA70" s="319"/>
      <c r="AB70" s="319"/>
      <c r="AC70" s="319"/>
      <c r="AD70" s="322"/>
      <c r="AE70" s="319"/>
      <c r="AF70" s="319"/>
      <c r="AG70" s="319"/>
      <c r="AH70" s="319"/>
      <c r="AI70" s="320"/>
      <c r="AJ70" s="29"/>
    </row>
    <row r="71" spans="1:36" s="4" customFormat="1" ht="12.75" customHeight="1" x14ac:dyDescent="0.2">
      <c r="A71" s="159" t="str">
        <f t="shared" si="0"/>
        <v>F.</v>
      </c>
      <c r="B71" s="361" t="str">
        <f>'RAW IES Results'!C54</f>
        <v>F.19 Refuge</v>
      </c>
      <c r="C71" s="362"/>
      <c r="D71" s="362"/>
      <c r="E71" s="362"/>
      <c r="F71" s="362"/>
      <c r="G71" s="363"/>
      <c r="H71" s="160">
        <f>'RAW IES Results'!AW55</f>
        <v>17.8</v>
      </c>
      <c r="I71" s="161">
        <f>'RAW IES Results'!G54</f>
        <v>17.117000000000001</v>
      </c>
      <c r="J71" s="162">
        <f>('RAW IES Results'!AX55+'RAW IES Results'!AY55)*-1000</f>
        <v>219.6</v>
      </c>
      <c r="K71" s="163">
        <f>'RAW IES Results'!BB55*-1000</f>
        <v>125.2</v>
      </c>
      <c r="L71" s="164">
        <f>'RAW IES Results'!BA54*-1000</f>
        <v>489.09999999999997</v>
      </c>
      <c r="M71" s="165">
        <f t="shared" si="1"/>
        <v>833.9</v>
      </c>
      <c r="N71" s="364"/>
      <c r="O71" s="364"/>
      <c r="P71" s="364"/>
      <c r="Q71" s="365"/>
      <c r="R71" s="166">
        <v>80</v>
      </c>
      <c r="S71" s="166">
        <v>60</v>
      </c>
      <c r="T71" s="167">
        <f t="shared" si="2"/>
        <v>20</v>
      </c>
      <c r="U71" s="41">
        <v>0.15</v>
      </c>
      <c r="V71" s="54">
        <f t="shared" si="3"/>
        <v>958.9849999999999</v>
      </c>
      <c r="W71" s="48">
        <f t="shared" si="4"/>
        <v>1.2E-2</v>
      </c>
      <c r="X71" s="42">
        <f t="shared" si="5"/>
        <v>48.717649120757137</v>
      </c>
      <c r="Y71" s="40">
        <f t="shared" si="6"/>
        <v>56.025296488870701</v>
      </c>
      <c r="Z71" s="321">
        <f>'RAW IES Results'!S54</f>
        <v>0</v>
      </c>
      <c r="AA71" s="319"/>
      <c r="AB71" s="319"/>
      <c r="AC71" s="319"/>
      <c r="AD71" s="322"/>
      <c r="AE71" s="319"/>
      <c r="AF71" s="319"/>
      <c r="AG71" s="319"/>
      <c r="AH71" s="319"/>
      <c r="AI71" s="320"/>
      <c r="AJ71" s="29"/>
    </row>
    <row r="72" spans="1:36" ht="12.75" customHeight="1" x14ac:dyDescent="0.2">
      <c r="K72" s="218">
        <f>SUM(K20:K71)</f>
        <v>47655.80000000001</v>
      </c>
    </row>
    <row r="73" spans="1:36" ht="12.75" customHeight="1" x14ac:dyDescent="0.2">
      <c r="J73" s="317" t="s">
        <v>54</v>
      </c>
      <c r="K73" s="317"/>
      <c r="L73" s="317"/>
      <c r="M73" s="52">
        <f>SUM(M20:M71)/1000</f>
        <v>117.58299999999996</v>
      </c>
      <c r="R73" s="317" t="s">
        <v>104</v>
      </c>
      <c r="S73" s="317"/>
      <c r="T73" s="317"/>
      <c r="U73" s="317"/>
      <c r="V73" s="52">
        <f>SUM(V20:V71)/1000</f>
        <v>135.22045</v>
      </c>
    </row>
    <row r="74" spans="1:36" ht="12.75" customHeight="1" x14ac:dyDescent="0.2">
      <c r="J74" s="317" t="s">
        <v>55</v>
      </c>
      <c r="K74" s="317"/>
      <c r="L74" s="317"/>
      <c r="M74" s="52">
        <f>SUM(M20:M71)/SUM(I20:I71)</f>
        <v>31.3588617861027</v>
      </c>
      <c r="R74" s="317" t="s">
        <v>105</v>
      </c>
      <c r="S74" s="317"/>
      <c r="T74" s="317"/>
      <c r="U74" s="317"/>
      <c r="V74" s="52">
        <f>SUM(V20:V71)/SUM(I20:I71)</f>
        <v>36.062691054018124</v>
      </c>
    </row>
  </sheetData>
  <autoFilter ref="A19:AI71">
    <filterColumn colId="1" showButton="0"/>
    <filterColumn colId="2" showButton="0"/>
    <filterColumn colId="3" showButton="0"/>
    <filterColumn colId="4" showButton="0"/>
    <filterColumn colId="5" showButton="0"/>
    <filterColumn colId="6" showButton="0"/>
    <filterColumn colId="13" showButton="0"/>
    <filterColumn colId="14" showButton="0"/>
    <filterColumn colId="15" showButton="0"/>
    <filterColumn colId="25" showButton="0"/>
    <filterColumn colId="26" showButton="0"/>
    <filterColumn colId="27" showButton="0"/>
    <filterColumn colId="28" showButton="0"/>
    <filterColumn colId="30" showButton="0"/>
    <filterColumn colId="31" showButton="0"/>
    <filterColumn colId="32" showButton="0"/>
    <filterColumn colId="33" showButton="0"/>
  </autoFilter>
  <mergeCells count="242">
    <mergeCell ref="J73:L73"/>
    <mergeCell ref="R73:U73"/>
    <mergeCell ref="J74:L74"/>
    <mergeCell ref="R74:U74"/>
    <mergeCell ref="B71:G71"/>
    <mergeCell ref="N71:Q71"/>
    <mergeCell ref="Z71:AD71"/>
    <mergeCell ref="AE71:AI71"/>
    <mergeCell ref="B69:G69"/>
    <mergeCell ref="N69:Q69"/>
    <mergeCell ref="B70:G70"/>
    <mergeCell ref="N70:Q70"/>
    <mergeCell ref="Z69:AD69"/>
    <mergeCell ref="Z70:AD70"/>
    <mergeCell ref="AE69:AI69"/>
    <mergeCell ref="AE70:AI70"/>
    <mergeCell ref="Z68:AD68"/>
    <mergeCell ref="AE67:AI67"/>
    <mergeCell ref="AE68:AI68"/>
    <mergeCell ref="B65:G65"/>
    <mergeCell ref="N65:Q65"/>
    <mergeCell ref="B66:G66"/>
    <mergeCell ref="N66:Q66"/>
    <mergeCell ref="Z65:AD65"/>
    <mergeCell ref="Z66:AD66"/>
    <mergeCell ref="AE65:AI65"/>
    <mergeCell ref="AE66:AI66"/>
    <mergeCell ref="B67:G67"/>
    <mergeCell ref="N67:Q67"/>
    <mergeCell ref="B68:G68"/>
    <mergeCell ref="N68:Q68"/>
    <mergeCell ref="Z67:AD67"/>
    <mergeCell ref="B63:G63"/>
    <mergeCell ref="N63:Q63"/>
    <mergeCell ref="B64:G64"/>
    <mergeCell ref="N64:Q64"/>
    <mergeCell ref="Z63:AD63"/>
    <mergeCell ref="Z64:AD64"/>
    <mergeCell ref="AE63:AI63"/>
    <mergeCell ref="AE64:AI64"/>
    <mergeCell ref="B61:G61"/>
    <mergeCell ref="N61:Q61"/>
    <mergeCell ref="B62:G62"/>
    <mergeCell ref="N62:Q62"/>
    <mergeCell ref="Z61:AD61"/>
    <mergeCell ref="Z62:AD62"/>
    <mergeCell ref="AE61:AI61"/>
    <mergeCell ref="AE62:AI62"/>
    <mergeCell ref="B59:G59"/>
    <mergeCell ref="N59:Q59"/>
    <mergeCell ref="B60:G60"/>
    <mergeCell ref="N60:Q60"/>
    <mergeCell ref="Z59:AD59"/>
    <mergeCell ref="Z60:AD60"/>
    <mergeCell ref="AE59:AI59"/>
    <mergeCell ref="AE60:AI60"/>
    <mergeCell ref="B57:G57"/>
    <mergeCell ref="N57:Q57"/>
    <mergeCell ref="B58:G58"/>
    <mergeCell ref="N58:Q58"/>
    <mergeCell ref="Z57:AD57"/>
    <mergeCell ref="Z58:AD58"/>
    <mergeCell ref="AE57:AI57"/>
    <mergeCell ref="AE58:AI58"/>
    <mergeCell ref="B55:G55"/>
    <mergeCell ref="N55:Q55"/>
    <mergeCell ref="B56:G56"/>
    <mergeCell ref="N56:Q56"/>
    <mergeCell ref="Z55:AD55"/>
    <mergeCell ref="Z56:AD56"/>
    <mergeCell ref="AE55:AI55"/>
    <mergeCell ref="AE56:AI56"/>
    <mergeCell ref="B53:G53"/>
    <mergeCell ref="N53:Q53"/>
    <mergeCell ref="B54:G54"/>
    <mergeCell ref="N54:Q54"/>
    <mergeCell ref="Z53:AD53"/>
    <mergeCell ref="Z54:AD54"/>
    <mergeCell ref="AE53:AI53"/>
    <mergeCell ref="AE54:AI54"/>
    <mergeCell ref="B51:G51"/>
    <mergeCell ref="N51:Q51"/>
    <mergeCell ref="B52:G52"/>
    <mergeCell ref="N52:Q52"/>
    <mergeCell ref="Z51:AD51"/>
    <mergeCell ref="Z52:AD52"/>
    <mergeCell ref="AE51:AI51"/>
    <mergeCell ref="AE52:AI52"/>
    <mergeCell ref="B49:G49"/>
    <mergeCell ref="N49:Q49"/>
    <mergeCell ref="B50:G50"/>
    <mergeCell ref="N50:Q50"/>
    <mergeCell ref="Z49:AD49"/>
    <mergeCell ref="Z50:AD50"/>
    <mergeCell ref="AE49:AI49"/>
    <mergeCell ref="AE50:AI50"/>
    <mergeCell ref="B47:G47"/>
    <mergeCell ref="N47:Q47"/>
    <mergeCell ref="B48:G48"/>
    <mergeCell ref="N48:Q48"/>
    <mergeCell ref="Z47:AD47"/>
    <mergeCell ref="Z48:AD48"/>
    <mergeCell ref="AE47:AI47"/>
    <mergeCell ref="AE48:AI48"/>
    <mergeCell ref="B45:G45"/>
    <mergeCell ref="N45:Q45"/>
    <mergeCell ref="B46:G46"/>
    <mergeCell ref="N46:Q46"/>
    <mergeCell ref="Z45:AD45"/>
    <mergeCell ref="Z46:AD46"/>
    <mergeCell ref="AE45:AI45"/>
    <mergeCell ref="AE46:AI46"/>
    <mergeCell ref="B43:G43"/>
    <mergeCell ref="N43:Q43"/>
    <mergeCell ref="B44:G44"/>
    <mergeCell ref="N44:Q44"/>
    <mergeCell ref="Z43:AD43"/>
    <mergeCell ref="Z44:AD44"/>
    <mergeCell ref="AE43:AI43"/>
    <mergeCell ref="AE44:AI44"/>
    <mergeCell ref="B41:G41"/>
    <mergeCell ref="N41:Q41"/>
    <mergeCell ref="B42:G42"/>
    <mergeCell ref="N42:Q42"/>
    <mergeCell ref="Z41:AD41"/>
    <mergeCell ref="Z42:AD42"/>
    <mergeCell ref="AE41:AI41"/>
    <mergeCell ref="AE42:AI42"/>
    <mergeCell ref="B39:G39"/>
    <mergeCell ref="N39:Q39"/>
    <mergeCell ref="B40:G40"/>
    <mergeCell ref="N40:Q40"/>
    <mergeCell ref="Z39:AD39"/>
    <mergeCell ref="Z40:AD40"/>
    <mergeCell ref="AE39:AI39"/>
    <mergeCell ref="AE40:AI40"/>
    <mergeCell ref="B37:G37"/>
    <mergeCell ref="N37:Q37"/>
    <mergeCell ref="B38:G38"/>
    <mergeCell ref="N38:Q38"/>
    <mergeCell ref="Z37:AD37"/>
    <mergeCell ref="Z38:AD38"/>
    <mergeCell ref="AE37:AI37"/>
    <mergeCell ref="AE38:AI38"/>
    <mergeCell ref="B35:G35"/>
    <mergeCell ref="N35:Q35"/>
    <mergeCell ref="B36:G36"/>
    <mergeCell ref="N36:Q36"/>
    <mergeCell ref="Z35:AD35"/>
    <mergeCell ref="Z36:AD36"/>
    <mergeCell ref="AE35:AI35"/>
    <mergeCell ref="AE36:AI36"/>
    <mergeCell ref="B33:G33"/>
    <mergeCell ref="N33:Q33"/>
    <mergeCell ref="B34:G34"/>
    <mergeCell ref="N34:Q34"/>
    <mergeCell ref="Z33:AD33"/>
    <mergeCell ref="Z34:AD34"/>
    <mergeCell ref="AE33:AI33"/>
    <mergeCell ref="AE34:AI34"/>
    <mergeCell ref="B31:G31"/>
    <mergeCell ref="N31:Q31"/>
    <mergeCell ref="B32:G32"/>
    <mergeCell ref="N32:Q32"/>
    <mergeCell ref="Z31:AD31"/>
    <mergeCell ref="Z32:AD32"/>
    <mergeCell ref="AE31:AI31"/>
    <mergeCell ref="AE32:AI32"/>
    <mergeCell ref="B29:G29"/>
    <mergeCell ref="N29:Q29"/>
    <mergeCell ref="B30:G30"/>
    <mergeCell ref="N30:Q30"/>
    <mergeCell ref="Z29:AD29"/>
    <mergeCell ref="Z30:AD30"/>
    <mergeCell ref="AE29:AI29"/>
    <mergeCell ref="AE30:AI30"/>
    <mergeCell ref="B27:G27"/>
    <mergeCell ref="N27:Q27"/>
    <mergeCell ref="B28:G28"/>
    <mergeCell ref="N28:Q28"/>
    <mergeCell ref="Z27:AD27"/>
    <mergeCell ref="Z28:AD28"/>
    <mergeCell ref="AE27:AI27"/>
    <mergeCell ref="AE28:AI28"/>
    <mergeCell ref="B25:G25"/>
    <mergeCell ref="N25:Q25"/>
    <mergeCell ref="B26:G26"/>
    <mergeCell ref="N26:Q26"/>
    <mergeCell ref="Z25:AD25"/>
    <mergeCell ref="Z26:AD26"/>
    <mergeCell ref="AE25:AI25"/>
    <mergeCell ref="AE26:AI26"/>
    <mergeCell ref="B23:G23"/>
    <mergeCell ref="N23:Q23"/>
    <mergeCell ref="B24:G24"/>
    <mergeCell ref="N24:Q24"/>
    <mergeCell ref="Z23:AD23"/>
    <mergeCell ref="Z24:AD24"/>
    <mergeCell ref="AE23:AI23"/>
    <mergeCell ref="AE24:AI24"/>
    <mergeCell ref="B21:G21"/>
    <mergeCell ref="N21:Q21"/>
    <mergeCell ref="B22:G22"/>
    <mergeCell ref="N22:Q22"/>
    <mergeCell ref="Z22:AD22"/>
    <mergeCell ref="AE22:AI22"/>
    <mergeCell ref="Z21:AD21"/>
    <mergeCell ref="AE21:AI21"/>
    <mergeCell ref="A4:G6"/>
    <mergeCell ref="A7:G7"/>
    <mergeCell ref="C8:K8"/>
    <mergeCell ref="M8:P8"/>
    <mergeCell ref="C9:G9"/>
    <mergeCell ref="I9:K9"/>
    <mergeCell ref="M9:P9"/>
    <mergeCell ref="B17:G17"/>
    <mergeCell ref="N17:Q17"/>
    <mergeCell ref="A10:B10"/>
    <mergeCell ref="C10:G10"/>
    <mergeCell ref="I10:K10"/>
    <mergeCell ref="M10:P10"/>
    <mergeCell ref="A12:G12"/>
    <mergeCell ref="I12:AI12"/>
    <mergeCell ref="B19:H19"/>
    <mergeCell ref="B20:G20"/>
    <mergeCell ref="N20:Q20"/>
    <mergeCell ref="Z17:AD17"/>
    <mergeCell ref="AE17:AI17"/>
    <mergeCell ref="A13:G13"/>
    <mergeCell ref="I13:AI13"/>
    <mergeCell ref="A14:G14"/>
    <mergeCell ref="I14:AI14"/>
    <mergeCell ref="A16:G16"/>
    <mergeCell ref="J16:M16"/>
    <mergeCell ref="N16:T16"/>
    <mergeCell ref="U16:W16"/>
    <mergeCell ref="X16:Y16"/>
    <mergeCell ref="Z20:AD20"/>
    <mergeCell ref="AE20:AI20"/>
    <mergeCell ref="Z19:AD19"/>
    <mergeCell ref="N19:Q19"/>
    <mergeCell ref="AE19:AI19"/>
  </mergeCells>
  <conditionalFormatting sqref="U20:Y71">
    <cfRule type="expression" dxfId="1" priority="2" stopIfTrue="1">
      <formula>$V20&lt;1</formula>
    </cfRule>
  </conditionalFormatting>
  <conditionalFormatting sqref="Y20:Y71">
    <cfRule type="cellIs" dxfId="0" priority="1" stopIfTrue="1" operator="greaterThan">
      <formula>70</formula>
    </cfRule>
  </conditionalFormatting>
  <pageMargins left="0.55118110236220474" right="0.35433070866141736" top="0.59055118110236227" bottom="0.59055118110236227" header="0.51181102362204722" footer="0.51181102362204722"/>
  <pageSetup paperSize="8" fitToHeight="3" orientation="landscape" r:id="rId1"/>
  <headerFooter alignWithMargins="0">
    <oddFooter>&amp;L&amp;6&amp;Z&amp;F&amp;R &amp;P of &amp;N (&amp;A)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BL982"/>
  <sheetViews>
    <sheetView zoomScale="85" zoomScaleNormal="85" workbookViewId="0">
      <selection activeCell="U3" sqref="U3:AC12"/>
    </sheetView>
  </sheetViews>
  <sheetFormatPr defaultColWidth="9.140625" defaultRowHeight="12.75" x14ac:dyDescent="0.2"/>
  <cols>
    <col min="1" max="1" width="33" style="59" bestFit="1" customWidth="1"/>
    <col min="2" max="2" width="14.28515625" style="59" bestFit="1" customWidth="1"/>
    <col min="3" max="3" width="29.42578125" style="59" bestFit="1" customWidth="1"/>
    <col min="4" max="4" width="21.140625" style="59" bestFit="1" customWidth="1"/>
    <col min="5" max="5" width="21.5703125" style="59" bestFit="1" customWidth="1"/>
    <col min="6" max="6" width="18.85546875" style="59" bestFit="1" customWidth="1"/>
    <col min="7" max="7" width="21.140625" style="59" bestFit="1" customWidth="1"/>
    <col min="8" max="8" width="25.7109375" style="59" bestFit="1" customWidth="1"/>
    <col min="9" max="9" width="28.5703125" style="59" bestFit="1" customWidth="1"/>
    <col min="10" max="10" width="31" style="59" bestFit="1" customWidth="1"/>
    <col min="11" max="11" width="24.28515625" style="59" bestFit="1" customWidth="1"/>
    <col min="12" max="12" width="28.140625" style="59" bestFit="1" customWidth="1"/>
    <col min="13" max="13" width="35.28515625" style="59" bestFit="1" customWidth="1"/>
    <col min="14" max="14" width="9.140625" style="59"/>
    <col min="15" max="15" width="31.85546875" style="59" bestFit="1" customWidth="1"/>
    <col min="16" max="16" width="14.28515625" style="59" bestFit="1" customWidth="1"/>
    <col min="17" max="17" width="29.42578125" style="59" bestFit="1" customWidth="1"/>
    <col min="18" max="18" width="32.140625" style="59" bestFit="1" customWidth="1"/>
    <col min="19" max="19" width="35" style="59" bestFit="1" customWidth="1"/>
    <col min="20" max="20" width="9.140625" style="59"/>
    <col min="21" max="21" width="47.42578125" style="59" bestFit="1" customWidth="1"/>
    <col min="22" max="22" width="10.28515625" style="59" bestFit="1" customWidth="1"/>
    <col min="23" max="23" width="10.85546875" style="59" bestFit="1" customWidth="1"/>
    <col min="24" max="24" width="20.28515625" style="59" bestFit="1" customWidth="1"/>
    <col min="25" max="25" width="31.7109375" style="59" bestFit="1" customWidth="1"/>
    <col min="26" max="26" width="31.5703125" style="59" bestFit="1" customWidth="1"/>
    <col min="27" max="27" width="31.7109375" style="59" bestFit="1" customWidth="1"/>
    <col min="28" max="28" width="29.7109375" style="59" bestFit="1" customWidth="1"/>
    <col min="29" max="29" width="32.7109375" style="59" bestFit="1" customWidth="1"/>
    <col min="30" max="30" width="9.140625" style="59"/>
    <col min="31" max="31" width="59.5703125" style="59" bestFit="1" customWidth="1"/>
    <col min="32" max="32" width="10.28515625" style="59" bestFit="1" customWidth="1"/>
    <col min="33" max="33" width="10.85546875" style="59" bestFit="1" customWidth="1"/>
    <col min="34" max="34" width="31.7109375" style="59" bestFit="1" customWidth="1"/>
    <col min="35" max="35" width="23.5703125" style="59" bestFit="1" customWidth="1"/>
    <col min="36" max="36" width="9.140625" style="59"/>
    <col min="37" max="37" width="72.42578125" style="59" bestFit="1" customWidth="1"/>
    <col min="38" max="38" width="14.28515625" style="59" bestFit="1" customWidth="1"/>
    <col min="39" max="39" width="29.42578125" style="59" bestFit="1" customWidth="1"/>
    <col min="40" max="40" width="23" style="59" bestFit="1" customWidth="1"/>
    <col min="41" max="41" width="38.42578125" style="59" bestFit="1" customWidth="1"/>
    <col min="42" max="42" width="23" style="59" bestFit="1" customWidth="1"/>
    <col min="43" max="43" width="35.42578125" style="59" bestFit="1" customWidth="1"/>
    <col min="44" max="44" width="23" style="59" bestFit="1" customWidth="1"/>
    <col min="45" max="45" width="38.42578125" style="59" bestFit="1" customWidth="1"/>
    <col min="46" max="46" width="9.140625" style="59" customWidth="1"/>
    <col min="47" max="47" width="48.85546875" style="59" bestFit="1" customWidth="1"/>
    <col min="48" max="48" width="20.28515625" style="59" bestFit="1" customWidth="1"/>
    <col min="49" max="49" width="29.85546875" style="59" bestFit="1" customWidth="1"/>
    <col min="50" max="50" width="29" style="59" bestFit="1" customWidth="1"/>
    <col min="51" max="51" width="28.7109375" style="59" bestFit="1" customWidth="1"/>
    <col min="52" max="52" width="30.7109375" style="59" bestFit="1" customWidth="1"/>
    <col min="53" max="53" width="18.5703125" style="59" bestFit="1" customWidth="1"/>
    <col min="54" max="54" width="20" style="59" bestFit="1" customWidth="1"/>
    <col min="55" max="55" width="21.5703125" style="59" bestFit="1" customWidth="1"/>
    <col min="56" max="56" width="32.7109375" style="59" bestFit="1" customWidth="1"/>
    <col min="57" max="57" width="35.140625" style="59" bestFit="1" customWidth="1"/>
    <col min="58" max="58" width="26" style="59" bestFit="1" customWidth="1"/>
    <col min="59" max="59" width="9.140625" style="59"/>
    <col min="60" max="60" width="29.42578125" style="59" bestFit="1" customWidth="1"/>
    <col min="61" max="61" width="10.28515625" style="59" bestFit="1" customWidth="1"/>
    <col min="62" max="62" width="10.85546875" style="59" bestFit="1" customWidth="1"/>
    <col min="63" max="63" width="29.85546875" style="59" bestFit="1" customWidth="1"/>
    <col min="64" max="64" width="31.7109375" style="59" bestFit="1" customWidth="1"/>
    <col min="65" max="16384" width="9.140625" style="59"/>
  </cols>
  <sheetData>
    <row r="1" spans="1:64" x14ac:dyDescent="0.2">
      <c r="A1" s="201" t="s">
        <v>116</v>
      </c>
      <c r="O1" s="201" t="s">
        <v>117</v>
      </c>
      <c r="U1" s="201" t="s">
        <v>119</v>
      </c>
      <c r="AE1" s="201" t="s">
        <v>120</v>
      </c>
      <c r="AK1" s="201" t="s">
        <v>121</v>
      </c>
      <c r="AU1" s="201" t="s">
        <v>131</v>
      </c>
      <c r="AV1" s="215"/>
      <c r="BH1" s="59" t="s">
        <v>137</v>
      </c>
    </row>
    <row r="2" spans="1:64" x14ac:dyDescent="0.2">
      <c r="A2" s="200" t="s">
        <v>107</v>
      </c>
      <c r="B2" s="200" t="s">
        <v>108</v>
      </c>
      <c r="C2" s="200" t="s">
        <v>109</v>
      </c>
      <c r="D2" s="200" t="s">
        <v>66</v>
      </c>
      <c r="E2" s="200" t="s">
        <v>67</v>
      </c>
      <c r="F2" s="200" t="s">
        <v>59</v>
      </c>
      <c r="G2" s="200" t="s">
        <v>60</v>
      </c>
      <c r="H2" s="200" t="s">
        <v>68</v>
      </c>
      <c r="I2" s="200" t="s">
        <v>62</v>
      </c>
      <c r="J2" s="200" t="s">
        <v>63</v>
      </c>
      <c r="K2" s="200" t="s">
        <v>69</v>
      </c>
      <c r="L2" s="200" t="s">
        <v>70</v>
      </c>
      <c r="M2" s="200" t="s">
        <v>61</v>
      </c>
      <c r="O2" s="200" t="s">
        <v>107</v>
      </c>
      <c r="P2" s="200" t="s">
        <v>108</v>
      </c>
      <c r="Q2" s="200" t="s">
        <v>109</v>
      </c>
      <c r="R2" s="200" t="s">
        <v>114</v>
      </c>
      <c r="S2" s="200" t="s">
        <v>115</v>
      </c>
      <c r="U2" s="156"/>
      <c r="V2" s="156" t="s">
        <v>46</v>
      </c>
      <c r="W2" s="156" t="s">
        <v>47</v>
      </c>
      <c r="X2" s="156" t="s">
        <v>48</v>
      </c>
      <c r="Y2" s="156" t="s">
        <v>50</v>
      </c>
      <c r="Z2" s="156" t="s">
        <v>52</v>
      </c>
      <c r="AA2" s="156" t="s">
        <v>53</v>
      </c>
      <c r="AB2" s="156" t="s">
        <v>51</v>
      </c>
      <c r="AC2" s="156" t="s">
        <v>49</v>
      </c>
      <c r="AE2" s="156"/>
      <c r="AF2" s="156" t="s">
        <v>46</v>
      </c>
      <c r="AG2" s="156" t="s">
        <v>47</v>
      </c>
      <c r="AH2" s="156" t="s">
        <v>50</v>
      </c>
      <c r="AI2" s="156" t="s">
        <v>80</v>
      </c>
      <c r="AK2" s="213" t="s">
        <v>107</v>
      </c>
      <c r="AL2" s="213" t="s">
        <v>108</v>
      </c>
      <c r="AM2" s="213" t="s">
        <v>109</v>
      </c>
      <c r="AN2" s="213" t="s">
        <v>85</v>
      </c>
      <c r="AO2" s="213" t="s">
        <v>86</v>
      </c>
      <c r="AP2" s="213" t="s">
        <v>87</v>
      </c>
      <c r="AQ2" s="213" t="s">
        <v>88</v>
      </c>
      <c r="AR2" s="213" t="s">
        <v>89</v>
      </c>
      <c r="AS2" s="213" t="s">
        <v>90</v>
      </c>
      <c r="AU2" s="219"/>
      <c r="AV2" s="220" t="s">
        <v>48</v>
      </c>
      <c r="AW2" s="220" t="s">
        <v>122</v>
      </c>
      <c r="AX2" s="220" t="s">
        <v>123</v>
      </c>
      <c r="AY2" s="220" t="s">
        <v>124</v>
      </c>
      <c r="AZ2" s="220" t="s">
        <v>125</v>
      </c>
      <c r="BA2" s="220" t="s">
        <v>126</v>
      </c>
      <c r="BB2" s="220" t="s">
        <v>127</v>
      </c>
      <c r="BC2" s="220" t="s">
        <v>128</v>
      </c>
      <c r="BD2" s="220" t="s">
        <v>49</v>
      </c>
      <c r="BE2" s="220" t="s">
        <v>129</v>
      </c>
      <c r="BF2" s="221" t="s">
        <v>130</v>
      </c>
      <c r="BH2" s="156"/>
      <c r="BI2" s="156" t="s">
        <v>46</v>
      </c>
      <c r="BJ2" s="156" t="s">
        <v>47</v>
      </c>
      <c r="BK2" s="156" t="s">
        <v>122</v>
      </c>
      <c r="BL2" s="156" t="s">
        <v>50</v>
      </c>
    </row>
    <row r="3" spans="1:64" x14ac:dyDescent="0.2">
      <c r="A3" t="s">
        <v>187</v>
      </c>
      <c r="B3">
        <v>0</v>
      </c>
      <c r="C3" t="s">
        <v>140</v>
      </c>
      <c r="D3">
        <v>0</v>
      </c>
      <c r="E3">
        <v>4.1749999999999998</v>
      </c>
      <c r="F3">
        <v>33.863</v>
      </c>
      <c r="G3">
        <v>8.1110000000000007</v>
      </c>
      <c r="H3">
        <v>11.5</v>
      </c>
      <c r="I3" t="s">
        <v>73</v>
      </c>
      <c r="J3" t="s">
        <v>74</v>
      </c>
      <c r="K3">
        <v>0</v>
      </c>
      <c r="L3">
        <v>0</v>
      </c>
      <c r="M3" t="s">
        <v>75</v>
      </c>
      <c r="W3" s="96"/>
      <c r="AG3" s="96"/>
      <c r="AU3"/>
      <c r="AV3" s="222" t="s">
        <v>139</v>
      </c>
      <c r="AW3" s="223" t="s">
        <v>139</v>
      </c>
      <c r="AX3" s="223" t="s">
        <v>139</v>
      </c>
      <c r="AY3" s="223" t="s">
        <v>139</v>
      </c>
      <c r="AZ3" s="223" t="s">
        <v>139</v>
      </c>
      <c r="BA3" s="223" t="s">
        <v>139</v>
      </c>
      <c r="BB3" s="223" t="s">
        <v>139</v>
      </c>
      <c r="BC3" s="224" t="s">
        <v>139</v>
      </c>
      <c r="BD3" s="224" t="s">
        <v>139</v>
      </c>
      <c r="BE3" s="224" t="s">
        <v>139</v>
      </c>
      <c r="BF3" s="225" t="s">
        <v>139</v>
      </c>
      <c r="BJ3" s="96"/>
    </row>
    <row r="4" spans="1:64" x14ac:dyDescent="0.2">
      <c r="A4" t="s">
        <v>188</v>
      </c>
      <c r="B4">
        <v>1</v>
      </c>
      <c r="C4" t="s">
        <v>141</v>
      </c>
      <c r="D4">
        <v>0</v>
      </c>
      <c r="E4">
        <v>10.166</v>
      </c>
      <c r="F4">
        <v>648.601</v>
      </c>
      <c r="G4">
        <v>65.509</v>
      </c>
      <c r="H4">
        <v>33.06</v>
      </c>
      <c r="I4" t="s">
        <v>73</v>
      </c>
      <c r="J4" t="s">
        <v>74</v>
      </c>
      <c r="K4">
        <v>19.684999999999999</v>
      </c>
      <c r="L4">
        <v>0</v>
      </c>
      <c r="M4" t="s">
        <v>75</v>
      </c>
      <c r="W4" s="96"/>
      <c r="AG4" s="96"/>
      <c r="AU4" t="s">
        <v>140</v>
      </c>
      <c r="AV4">
        <v>18</v>
      </c>
      <c r="AW4">
        <v>17.34</v>
      </c>
      <c r="AX4">
        <v>-5.9400000000000001E-2</v>
      </c>
      <c r="AY4">
        <v>-0.33350000000000002</v>
      </c>
      <c r="AZ4">
        <v>0</v>
      </c>
      <c r="BA4">
        <v>0</v>
      </c>
      <c r="BB4">
        <v>-6.6100000000000006E-2</v>
      </c>
      <c r="BC4">
        <v>0</v>
      </c>
      <c r="BD4">
        <v>0.45900000000000002</v>
      </c>
      <c r="BE4">
        <v>0.45900000000000002</v>
      </c>
      <c r="BF4">
        <v>0</v>
      </c>
      <c r="BJ4" s="96"/>
    </row>
    <row r="5" spans="1:64" x14ac:dyDescent="0.2">
      <c r="A5" t="s">
        <v>189</v>
      </c>
      <c r="B5">
        <v>2</v>
      </c>
      <c r="C5" t="s">
        <v>142</v>
      </c>
      <c r="D5">
        <v>0</v>
      </c>
      <c r="E5">
        <v>10.166</v>
      </c>
      <c r="F5">
        <v>650.65899999999999</v>
      </c>
      <c r="G5">
        <v>65.715999999999994</v>
      </c>
      <c r="H5">
        <v>33.1</v>
      </c>
      <c r="I5" t="s">
        <v>73</v>
      </c>
      <c r="J5" t="s">
        <v>74</v>
      </c>
      <c r="K5">
        <v>0</v>
      </c>
      <c r="L5">
        <v>0</v>
      </c>
      <c r="M5" t="s">
        <v>75</v>
      </c>
      <c r="W5" s="96"/>
      <c r="AG5" s="96"/>
      <c r="AU5" t="s">
        <v>141</v>
      </c>
      <c r="AV5">
        <v>15</v>
      </c>
      <c r="AW5">
        <v>14.89</v>
      </c>
      <c r="AX5">
        <v>-0.5171</v>
      </c>
      <c r="AY5">
        <v>0</v>
      </c>
      <c r="AZ5">
        <v>0</v>
      </c>
      <c r="BA5">
        <v>0.88119999999999998</v>
      </c>
      <c r="BB5">
        <v>-1.1014999999999999</v>
      </c>
      <c r="BC5">
        <v>0</v>
      </c>
      <c r="BD5">
        <v>0.73750000000000004</v>
      </c>
      <c r="BE5">
        <v>0.73699999999999999</v>
      </c>
      <c r="BF5">
        <v>0</v>
      </c>
      <c r="BJ5" s="96"/>
    </row>
    <row r="6" spans="1:64" x14ac:dyDescent="0.2">
      <c r="A6" t="s">
        <v>190</v>
      </c>
      <c r="B6">
        <v>3</v>
      </c>
      <c r="C6" t="s">
        <v>143</v>
      </c>
      <c r="D6">
        <v>0</v>
      </c>
      <c r="E6">
        <v>4.1749999999999998</v>
      </c>
      <c r="F6">
        <v>1238.5160000000001</v>
      </c>
      <c r="G6">
        <v>296.64999999999998</v>
      </c>
      <c r="H6">
        <v>89.58</v>
      </c>
      <c r="I6" t="s">
        <v>73</v>
      </c>
      <c r="J6" t="s">
        <v>74</v>
      </c>
      <c r="K6">
        <v>66.738</v>
      </c>
      <c r="L6">
        <v>0</v>
      </c>
      <c r="M6" t="s">
        <v>75</v>
      </c>
      <c r="W6" s="96"/>
      <c r="AG6" s="96"/>
      <c r="AU6" t="s">
        <v>142</v>
      </c>
      <c r="AV6">
        <v>15</v>
      </c>
      <c r="AW6">
        <v>14.91</v>
      </c>
      <c r="AX6">
        <v>-0.43309999999999998</v>
      </c>
      <c r="AY6">
        <v>-2.8400000000000002E-2</v>
      </c>
      <c r="AZ6">
        <v>0</v>
      </c>
      <c r="BA6">
        <v>0.88400000000000001</v>
      </c>
      <c r="BB6">
        <v>-1.105</v>
      </c>
      <c r="BC6">
        <v>0</v>
      </c>
      <c r="BD6">
        <v>0.6825</v>
      </c>
      <c r="BE6">
        <v>0.68200000000000005</v>
      </c>
      <c r="BF6">
        <v>0</v>
      </c>
      <c r="BJ6" s="96"/>
    </row>
    <row r="7" spans="1:64" x14ac:dyDescent="0.2">
      <c r="A7" t="s">
        <v>111</v>
      </c>
      <c r="B7">
        <v>4</v>
      </c>
      <c r="C7" t="s">
        <v>144</v>
      </c>
      <c r="D7">
        <v>0</v>
      </c>
      <c r="E7">
        <v>4.1749999999999998</v>
      </c>
      <c r="F7">
        <v>140.411</v>
      </c>
      <c r="G7">
        <v>33.631</v>
      </c>
      <c r="H7">
        <v>32.549999999999997</v>
      </c>
      <c r="I7" t="s">
        <v>73</v>
      </c>
      <c r="J7" t="s">
        <v>74</v>
      </c>
      <c r="K7">
        <v>0</v>
      </c>
      <c r="L7">
        <v>0</v>
      </c>
      <c r="M7" t="s">
        <v>75</v>
      </c>
      <c r="W7" s="96"/>
      <c r="AG7" s="96"/>
      <c r="AU7" t="s">
        <v>143</v>
      </c>
      <c r="AV7">
        <v>19</v>
      </c>
      <c r="AW7">
        <v>18.79</v>
      </c>
      <c r="AX7">
        <v>-1.9092</v>
      </c>
      <c r="AY7">
        <v>-0.95099999999999996</v>
      </c>
      <c r="AZ7">
        <v>0</v>
      </c>
      <c r="BA7">
        <v>0</v>
      </c>
      <c r="BB7">
        <v>-2.5240999999999998</v>
      </c>
      <c r="BC7">
        <v>0</v>
      </c>
      <c r="BD7">
        <v>5.3842999999999996</v>
      </c>
      <c r="BE7">
        <v>5.3840000000000003</v>
      </c>
      <c r="BF7">
        <v>0</v>
      </c>
      <c r="BJ7" s="96"/>
    </row>
    <row r="8" spans="1:64" x14ac:dyDescent="0.2">
      <c r="A8" t="s">
        <v>191</v>
      </c>
      <c r="B8">
        <v>5</v>
      </c>
      <c r="C8" t="s">
        <v>145</v>
      </c>
      <c r="D8">
        <v>0</v>
      </c>
      <c r="E8">
        <v>10.166</v>
      </c>
      <c r="F8">
        <v>637.63800000000003</v>
      </c>
      <c r="G8">
        <v>64.400999999999996</v>
      </c>
      <c r="H8">
        <v>32.840000000000003</v>
      </c>
      <c r="I8" t="s">
        <v>73</v>
      </c>
      <c r="J8" t="s">
        <v>74</v>
      </c>
      <c r="K8">
        <v>98.387</v>
      </c>
      <c r="L8">
        <v>0</v>
      </c>
      <c r="M8" t="s">
        <v>75</v>
      </c>
      <c r="W8" s="96"/>
      <c r="AG8" s="96"/>
      <c r="AU8" t="s">
        <v>144</v>
      </c>
      <c r="AV8">
        <v>18</v>
      </c>
      <c r="AW8">
        <v>17.77</v>
      </c>
      <c r="AX8">
        <v>-0.13869999999999999</v>
      </c>
      <c r="AY8">
        <v>-0.3871</v>
      </c>
      <c r="AZ8">
        <v>0</v>
      </c>
      <c r="BA8">
        <v>0</v>
      </c>
      <c r="BB8">
        <v>-0.2742</v>
      </c>
      <c r="BC8">
        <v>0</v>
      </c>
      <c r="BD8">
        <v>0.8</v>
      </c>
      <c r="BE8">
        <v>0.8</v>
      </c>
      <c r="BF8">
        <v>0</v>
      </c>
      <c r="BJ8" s="96"/>
    </row>
    <row r="9" spans="1:64" x14ac:dyDescent="0.2">
      <c r="A9" t="s">
        <v>113</v>
      </c>
      <c r="B9">
        <v>6</v>
      </c>
      <c r="C9" t="s">
        <v>146</v>
      </c>
      <c r="D9">
        <v>4.1749999999999998</v>
      </c>
      <c r="E9">
        <v>7.92</v>
      </c>
      <c r="F9">
        <v>109.776</v>
      </c>
      <c r="G9">
        <v>29.312999999999999</v>
      </c>
      <c r="H9">
        <v>30.22</v>
      </c>
      <c r="I9" t="s">
        <v>73</v>
      </c>
      <c r="J9" t="s">
        <v>74</v>
      </c>
      <c r="K9">
        <v>0</v>
      </c>
      <c r="L9">
        <v>0</v>
      </c>
      <c r="M9" t="s">
        <v>75</v>
      </c>
      <c r="W9" s="96"/>
      <c r="AG9" s="96"/>
      <c r="AU9" t="s">
        <v>145</v>
      </c>
      <c r="AV9">
        <v>15</v>
      </c>
      <c r="AW9">
        <v>14.81</v>
      </c>
      <c r="AX9">
        <v>-0.84819999999999995</v>
      </c>
      <c r="AY9">
        <v>0</v>
      </c>
      <c r="AZ9">
        <v>0</v>
      </c>
      <c r="BA9">
        <v>0.86629999999999996</v>
      </c>
      <c r="BB9">
        <v>-1.0829</v>
      </c>
      <c r="BC9">
        <v>0</v>
      </c>
      <c r="BD9">
        <v>1.0648</v>
      </c>
      <c r="BE9">
        <v>1.0649999999999999</v>
      </c>
      <c r="BF9">
        <v>0</v>
      </c>
      <c r="BJ9" s="96"/>
    </row>
    <row r="10" spans="1:64" x14ac:dyDescent="0.2">
      <c r="A10" t="s">
        <v>192</v>
      </c>
      <c r="B10">
        <v>7</v>
      </c>
      <c r="C10" t="s">
        <v>147</v>
      </c>
      <c r="D10">
        <v>0</v>
      </c>
      <c r="E10">
        <v>9.6359999999999992</v>
      </c>
      <c r="F10">
        <v>699.28300000000002</v>
      </c>
      <c r="G10">
        <v>77.013000000000005</v>
      </c>
      <c r="H10">
        <v>47.2</v>
      </c>
      <c r="I10" t="s">
        <v>73</v>
      </c>
      <c r="J10" t="s">
        <v>74</v>
      </c>
      <c r="K10">
        <v>86.412000000000006</v>
      </c>
      <c r="L10">
        <v>3.819</v>
      </c>
      <c r="M10" t="s">
        <v>75</v>
      </c>
      <c r="W10" s="96"/>
      <c r="AG10" s="96"/>
      <c r="AU10" t="s">
        <v>146</v>
      </c>
      <c r="AV10">
        <v>18</v>
      </c>
      <c r="AW10">
        <v>17.899999999999999</v>
      </c>
      <c r="AX10">
        <v>-0.1003</v>
      </c>
      <c r="AY10">
        <v>-0.13900000000000001</v>
      </c>
      <c r="AZ10">
        <v>0</v>
      </c>
      <c r="BA10">
        <v>0</v>
      </c>
      <c r="BB10">
        <v>-0.21440000000000001</v>
      </c>
      <c r="BC10">
        <v>0</v>
      </c>
      <c r="BD10">
        <v>0.45369999999999999</v>
      </c>
      <c r="BE10">
        <v>0.45400000000000001</v>
      </c>
      <c r="BF10">
        <v>0</v>
      </c>
      <c r="BJ10" s="96"/>
    </row>
    <row r="11" spans="1:64" x14ac:dyDescent="0.2">
      <c r="A11" t="s">
        <v>193</v>
      </c>
      <c r="B11">
        <v>8</v>
      </c>
      <c r="C11" t="s">
        <v>148</v>
      </c>
      <c r="D11">
        <v>4.1749999999999998</v>
      </c>
      <c r="E11">
        <v>7.92</v>
      </c>
      <c r="F11">
        <v>388.33800000000002</v>
      </c>
      <c r="G11">
        <v>103.69499999999999</v>
      </c>
      <c r="H11">
        <v>40.81</v>
      </c>
      <c r="I11" t="s">
        <v>73</v>
      </c>
      <c r="J11" t="s">
        <v>74</v>
      </c>
      <c r="K11">
        <v>0</v>
      </c>
      <c r="L11">
        <v>0</v>
      </c>
      <c r="M11" t="s">
        <v>75</v>
      </c>
      <c r="W11" s="96"/>
      <c r="AG11" s="96"/>
      <c r="AU11" t="s">
        <v>147</v>
      </c>
      <c r="AV11">
        <v>16</v>
      </c>
      <c r="AW11">
        <v>15.83</v>
      </c>
      <c r="AX11">
        <v>-1.0626</v>
      </c>
      <c r="AY11">
        <v>-0.33889999999999998</v>
      </c>
      <c r="AZ11">
        <v>0</v>
      </c>
      <c r="BA11">
        <v>0</v>
      </c>
      <c r="BB11">
        <v>-1.2470000000000001</v>
      </c>
      <c r="BC11">
        <v>0</v>
      </c>
      <c r="BD11">
        <v>2.6484999999999999</v>
      </c>
      <c r="BE11">
        <v>2.649</v>
      </c>
      <c r="BF11">
        <v>0</v>
      </c>
      <c r="BJ11" s="96"/>
    </row>
    <row r="12" spans="1:64" x14ac:dyDescent="0.2">
      <c r="A12" t="s">
        <v>194</v>
      </c>
      <c r="B12">
        <v>9</v>
      </c>
      <c r="C12" t="s">
        <v>149</v>
      </c>
      <c r="D12">
        <v>4.1749999999999998</v>
      </c>
      <c r="E12">
        <v>7.92</v>
      </c>
      <c r="F12">
        <v>25.832000000000001</v>
      </c>
      <c r="G12">
        <v>6.8979999999999997</v>
      </c>
      <c r="H12">
        <v>10.51</v>
      </c>
      <c r="I12" t="s">
        <v>73</v>
      </c>
      <c r="J12" t="s">
        <v>74</v>
      </c>
      <c r="K12">
        <v>0</v>
      </c>
      <c r="L12">
        <v>0</v>
      </c>
      <c r="M12" t="s">
        <v>75</v>
      </c>
      <c r="W12" s="96"/>
      <c r="AG12" s="96"/>
      <c r="AU12" t="s">
        <v>148</v>
      </c>
      <c r="AV12">
        <v>24</v>
      </c>
      <c r="AW12">
        <v>23.8</v>
      </c>
      <c r="AX12">
        <v>-0.32240000000000002</v>
      </c>
      <c r="AY12">
        <v>-2.7650000000000001</v>
      </c>
      <c r="AZ12">
        <v>0</v>
      </c>
      <c r="BA12">
        <v>-4.8912000000000004</v>
      </c>
      <c r="BB12">
        <v>-0.95630000000000004</v>
      </c>
      <c r="BC12">
        <v>0</v>
      </c>
      <c r="BD12">
        <v>8.9347999999999992</v>
      </c>
      <c r="BE12">
        <v>8.9350000000000005</v>
      </c>
      <c r="BF12">
        <v>0</v>
      </c>
      <c r="BJ12" s="96"/>
    </row>
    <row r="13" spans="1:64" x14ac:dyDescent="0.2">
      <c r="A13" t="s">
        <v>195</v>
      </c>
      <c r="B13">
        <v>10</v>
      </c>
      <c r="C13" t="s">
        <v>150</v>
      </c>
      <c r="D13">
        <v>7.92</v>
      </c>
      <c r="E13">
        <v>8.82</v>
      </c>
      <c r="F13">
        <v>12.195</v>
      </c>
      <c r="G13">
        <v>0</v>
      </c>
      <c r="H13">
        <v>18.5</v>
      </c>
      <c r="I13" t="s">
        <v>73</v>
      </c>
      <c r="J13" t="s">
        <v>74</v>
      </c>
      <c r="K13">
        <v>15.728999999999999</v>
      </c>
      <c r="L13">
        <v>12.25</v>
      </c>
      <c r="M13" t="s">
        <v>75</v>
      </c>
      <c r="W13" s="96"/>
      <c r="AG13" s="96"/>
      <c r="AU13" t="s">
        <v>149</v>
      </c>
      <c r="AV13">
        <v>16.84</v>
      </c>
      <c r="AW13">
        <v>16.989999999999998</v>
      </c>
      <c r="AX13">
        <v>-2.2800000000000001E-2</v>
      </c>
      <c r="AY13">
        <v>7.0499999999999993E-2</v>
      </c>
      <c r="AZ13">
        <v>0</v>
      </c>
      <c r="BA13">
        <v>0</v>
      </c>
      <c r="BB13">
        <v>-4.7899999999999998E-2</v>
      </c>
      <c r="BC13">
        <v>0</v>
      </c>
      <c r="BD13">
        <v>0</v>
      </c>
      <c r="BE13">
        <v>0</v>
      </c>
      <c r="BF13">
        <v>0</v>
      </c>
      <c r="BJ13" s="96"/>
    </row>
    <row r="14" spans="1:64" x14ac:dyDescent="0.2">
      <c r="A14" t="s">
        <v>196</v>
      </c>
      <c r="B14">
        <v>11</v>
      </c>
      <c r="C14" t="s">
        <v>150</v>
      </c>
      <c r="D14">
        <v>7.92</v>
      </c>
      <c r="E14">
        <v>8.89</v>
      </c>
      <c r="F14">
        <v>29.003</v>
      </c>
      <c r="G14">
        <v>33.337000000000003</v>
      </c>
      <c r="H14">
        <v>35.92</v>
      </c>
      <c r="I14" t="s">
        <v>73</v>
      </c>
      <c r="J14" t="s">
        <v>74</v>
      </c>
      <c r="K14">
        <v>31.253</v>
      </c>
      <c r="L14">
        <v>29.26</v>
      </c>
      <c r="M14" t="s">
        <v>75</v>
      </c>
      <c r="W14" s="96"/>
      <c r="AG14" s="96"/>
      <c r="AU14" t="s">
        <v>150</v>
      </c>
      <c r="AV14">
        <v>13.38</v>
      </c>
      <c r="AW14">
        <v>13.48</v>
      </c>
      <c r="AX14">
        <v>-0.432</v>
      </c>
      <c r="AY14">
        <v>0.45100000000000001</v>
      </c>
      <c r="AZ14">
        <v>0</v>
      </c>
      <c r="BA14">
        <v>0</v>
      </c>
      <c r="BB14">
        <v>-1.9E-2</v>
      </c>
      <c r="BC14">
        <v>0</v>
      </c>
      <c r="BD14">
        <v>0</v>
      </c>
      <c r="BE14">
        <v>0</v>
      </c>
      <c r="BF14">
        <v>0</v>
      </c>
      <c r="BJ14" s="96"/>
    </row>
    <row r="15" spans="1:64" x14ac:dyDescent="0.2">
      <c r="A15" t="s">
        <v>197</v>
      </c>
      <c r="B15">
        <v>12</v>
      </c>
      <c r="C15" t="s">
        <v>151</v>
      </c>
      <c r="D15">
        <v>0</v>
      </c>
      <c r="E15">
        <v>11.226000000000001</v>
      </c>
      <c r="F15">
        <v>5560.7280000000001</v>
      </c>
      <c r="G15">
        <v>550.24699999999996</v>
      </c>
      <c r="H15">
        <v>98.72</v>
      </c>
      <c r="I15" t="s">
        <v>73</v>
      </c>
      <c r="J15" t="s">
        <v>74</v>
      </c>
      <c r="K15">
        <v>654.66499999999996</v>
      </c>
      <c r="L15">
        <v>86.36</v>
      </c>
      <c r="M15" t="s">
        <v>75</v>
      </c>
      <c r="W15" s="96"/>
      <c r="AG15" s="96"/>
      <c r="AU15" t="s">
        <v>150</v>
      </c>
      <c r="AV15">
        <v>3.7</v>
      </c>
      <c r="AW15">
        <v>3.74</v>
      </c>
      <c r="AX15">
        <v>-0.47449999999999998</v>
      </c>
      <c r="AY15">
        <v>0.49590000000000001</v>
      </c>
      <c r="AZ15">
        <v>0</v>
      </c>
      <c r="BA15">
        <v>0</v>
      </c>
      <c r="BB15">
        <v>-2.1399999999999999E-2</v>
      </c>
      <c r="BC15">
        <v>0</v>
      </c>
      <c r="BD15">
        <v>0</v>
      </c>
      <c r="BE15">
        <v>0</v>
      </c>
      <c r="BF15">
        <v>0</v>
      </c>
      <c r="BJ15" s="96"/>
    </row>
    <row r="16" spans="1:64" x14ac:dyDescent="0.2">
      <c r="A16" t="s">
        <v>198</v>
      </c>
      <c r="B16">
        <v>13</v>
      </c>
      <c r="C16" t="s">
        <v>152</v>
      </c>
      <c r="D16">
        <v>0</v>
      </c>
      <c r="E16">
        <v>4.1749999999999998</v>
      </c>
      <c r="F16">
        <v>76.245999999999995</v>
      </c>
      <c r="G16">
        <v>18.262</v>
      </c>
      <c r="H16">
        <v>17.71</v>
      </c>
      <c r="I16" t="s">
        <v>73</v>
      </c>
      <c r="J16" t="s">
        <v>74</v>
      </c>
      <c r="K16">
        <v>0</v>
      </c>
      <c r="L16">
        <v>0</v>
      </c>
      <c r="M16" t="s">
        <v>75</v>
      </c>
      <c r="W16" s="96"/>
      <c r="AG16" s="96"/>
      <c r="AU16" t="s">
        <v>151</v>
      </c>
      <c r="AV16">
        <v>29.5</v>
      </c>
      <c r="AW16">
        <v>28.7</v>
      </c>
      <c r="AX16">
        <v>-14.796900000000001</v>
      </c>
      <c r="AY16">
        <v>-6.4015000000000004</v>
      </c>
      <c r="AZ16">
        <v>0</v>
      </c>
      <c r="BA16">
        <v>0</v>
      </c>
      <c r="BB16">
        <v>-16.290900000000001</v>
      </c>
      <c r="BC16">
        <v>0</v>
      </c>
      <c r="BD16">
        <v>37.4893</v>
      </c>
      <c r="BE16">
        <v>37.488999999999997</v>
      </c>
      <c r="BF16">
        <v>0</v>
      </c>
      <c r="BJ16" s="96"/>
    </row>
    <row r="17" spans="1:62" x14ac:dyDescent="0.2">
      <c r="A17" t="s">
        <v>199</v>
      </c>
      <c r="B17">
        <v>14</v>
      </c>
      <c r="C17" t="s">
        <v>153</v>
      </c>
      <c r="D17">
        <v>0</v>
      </c>
      <c r="E17">
        <v>4.1749999999999998</v>
      </c>
      <c r="F17">
        <v>844.02300000000002</v>
      </c>
      <c r="G17">
        <v>202.161</v>
      </c>
      <c r="H17">
        <v>75.42</v>
      </c>
      <c r="I17" t="s">
        <v>73</v>
      </c>
      <c r="J17" t="s">
        <v>74</v>
      </c>
      <c r="K17">
        <v>150.809</v>
      </c>
      <c r="L17">
        <v>16.556000000000001</v>
      </c>
      <c r="M17" t="s">
        <v>75</v>
      </c>
      <c r="W17" s="96"/>
      <c r="AG17" s="96"/>
      <c r="AU17" t="s">
        <v>152</v>
      </c>
      <c r="AV17">
        <v>18</v>
      </c>
      <c r="AW17">
        <v>17.47</v>
      </c>
      <c r="AX17">
        <v>-0.13489999999999999</v>
      </c>
      <c r="AY17">
        <v>-0.43090000000000001</v>
      </c>
      <c r="AZ17">
        <v>0</v>
      </c>
      <c r="BA17">
        <v>0</v>
      </c>
      <c r="BB17">
        <v>-0.1489</v>
      </c>
      <c r="BC17">
        <v>0</v>
      </c>
      <c r="BD17">
        <v>0.7147</v>
      </c>
      <c r="BE17">
        <v>0.71499999999999997</v>
      </c>
      <c r="BF17">
        <v>0</v>
      </c>
      <c r="BJ17" s="96"/>
    </row>
    <row r="18" spans="1:62" x14ac:dyDescent="0.2">
      <c r="A18" t="s">
        <v>200</v>
      </c>
      <c r="B18">
        <v>15</v>
      </c>
      <c r="C18" t="s">
        <v>154</v>
      </c>
      <c r="D18">
        <v>0</v>
      </c>
      <c r="E18">
        <v>10.946</v>
      </c>
      <c r="F18">
        <v>3614.6860000000001</v>
      </c>
      <c r="G18">
        <v>342.42899999999997</v>
      </c>
      <c r="H18">
        <v>76.760000000000005</v>
      </c>
      <c r="I18" t="s">
        <v>73</v>
      </c>
      <c r="J18" t="s">
        <v>74</v>
      </c>
      <c r="K18">
        <v>463.78699999999998</v>
      </c>
      <c r="L18">
        <v>67.668999999999997</v>
      </c>
      <c r="M18" t="s">
        <v>75</v>
      </c>
      <c r="W18" s="96"/>
      <c r="AG18" s="96"/>
      <c r="AU18" t="s">
        <v>153</v>
      </c>
      <c r="AV18">
        <v>10</v>
      </c>
      <c r="AW18">
        <v>9.7799999999999994</v>
      </c>
      <c r="AX18">
        <v>-1.7990999999999999</v>
      </c>
      <c r="AY18">
        <v>0</v>
      </c>
      <c r="AZ18">
        <v>0</v>
      </c>
      <c r="BA18">
        <v>0</v>
      </c>
      <c r="BB18">
        <v>-1.0750999999999999</v>
      </c>
      <c r="BC18">
        <v>0</v>
      </c>
      <c r="BD18">
        <v>2.8740999999999999</v>
      </c>
      <c r="BE18">
        <v>2.8740000000000001</v>
      </c>
      <c r="BF18">
        <v>0</v>
      </c>
      <c r="BJ18" s="96"/>
    </row>
    <row r="19" spans="1:62" x14ac:dyDescent="0.2">
      <c r="A19" t="s">
        <v>201</v>
      </c>
      <c r="B19">
        <v>16</v>
      </c>
      <c r="C19" t="s">
        <v>155</v>
      </c>
      <c r="D19">
        <v>0</v>
      </c>
      <c r="E19">
        <v>4.1749999999999998</v>
      </c>
      <c r="F19">
        <v>88.418000000000006</v>
      </c>
      <c r="G19">
        <v>21.178000000000001</v>
      </c>
      <c r="H19">
        <v>20.420000000000002</v>
      </c>
      <c r="I19" t="s">
        <v>73</v>
      </c>
      <c r="J19" t="s">
        <v>74</v>
      </c>
      <c r="K19">
        <v>0</v>
      </c>
      <c r="L19">
        <v>0</v>
      </c>
      <c r="M19" t="s">
        <v>75</v>
      </c>
      <c r="W19" s="96"/>
      <c r="AG19" s="96"/>
      <c r="AU19" t="s">
        <v>154</v>
      </c>
      <c r="AV19">
        <v>16</v>
      </c>
      <c r="AW19">
        <v>15.69</v>
      </c>
      <c r="AX19">
        <v>-6.4024999999999999</v>
      </c>
      <c r="AY19">
        <v>-0.28770000000000001</v>
      </c>
      <c r="AZ19">
        <v>0</v>
      </c>
      <c r="BA19">
        <v>0</v>
      </c>
      <c r="BB19">
        <v>-6.4459</v>
      </c>
      <c r="BC19">
        <v>0</v>
      </c>
      <c r="BD19">
        <v>13.135999999999999</v>
      </c>
      <c r="BE19">
        <v>13.135999999999999</v>
      </c>
      <c r="BF19">
        <v>0</v>
      </c>
      <c r="BJ19" s="96"/>
    </row>
    <row r="20" spans="1:62" x14ac:dyDescent="0.2">
      <c r="A20" t="s">
        <v>202</v>
      </c>
      <c r="B20">
        <v>17</v>
      </c>
      <c r="C20" t="s">
        <v>156</v>
      </c>
      <c r="D20">
        <v>0</v>
      </c>
      <c r="E20">
        <v>4.1749999999999998</v>
      </c>
      <c r="F20">
        <v>75.462999999999994</v>
      </c>
      <c r="G20">
        <v>18.074999999999999</v>
      </c>
      <c r="H20">
        <v>18.28</v>
      </c>
      <c r="I20" t="s">
        <v>73</v>
      </c>
      <c r="J20" t="s">
        <v>74</v>
      </c>
      <c r="K20">
        <v>38.15</v>
      </c>
      <c r="L20">
        <v>5.6509999999999998</v>
      </c>
      <c r="M20" t="s">
        <v>75</v>
      </c>
      <c r="W20" s="96"/>
      <c r="AG20" s="96"/>
      <c r="AU20" t="s">
        <v>155</v>
      </c>
      <c r="AV20">
        <v>18</v>
      </c>
      <c r="AW20">
        <v>17.47</v>
      </c>
      <c r="AX20">
        <v>-8.5800000000000001E-2</v>
      </c>
      <c r="AY20">
        <v>-0.56669999999999998</v>
      </c>
      <c r="AZ20">
        <v>0</v>
      </c>
      <c r="BA20">
        <v>0</v>
      </c>
      <c r="BB20">
        <v>-0.17269999999999999</v>
      </c>
      <c r="BC20">
        <v>0</v>
      </c>
      <c r="BD20">
        <v>0.82520000000000004</v>
      </c>
      <c r="BE20">
        <v>0.82499999999999996</v>
      </c>
      <c r="BF20">
        <v>0</v>
      </c>
      <c r="BJ20" s="96"/>
    </row>
    <row r="21" spans="1:62" x14ac:dyDescent="0.2">
      <c r="A21" t="s">
        <v>203</v>
      </c>
      <c r="B21">
        <v>18</v>
      </c>
      <c r="C21" t="s">
        <v>157</v>
      </c>
      <c r="D21">
        <v>0</v>
      </c>
      <c r="E21">
        <v>4.1749999999999998</v>
      </c>
      <c r="F21">
        <v>1110.4059999999999</v>
      </c>
      <c r="G21">
        <v>265.96600000000001</v>
      </c>
      <c r="H21">
        <v>65.84</v>
      </c>
      <c r="I21" t="s">
        <v>73</v>
      </c>
      <c r="J21" t="s">
        <v>74</v>
      </c>
      <c r="K21">
        <v>0</v>
      </c>
      <c r="L21">
        <v>0</v>
      </c>
      <c r="M21" t="s">
        <v>75</v>
      </c>
      <c r="W21" s="96"/>
      <c r="AG21" s="96"/>
      <c r="AU21" t="s">
        <v>156</v>
      </c>
      <c r="AV21">
        <v>18</v>
      </c>
      <c r="AW21">
        <v>17.46</v>
      </c>
      <c r="AX21">
        <v>-0.50480000000000003</v>
      </c>
      <c r="AY21">
        <v>-8.3299999999999999E-2</v>
      </c>
      <c r="AZ21">
        <v>0</v>
      </c>
      <c r="BA21">
        <v>0</v>
      </c>
      <c r="BB21">
        <v>-0.1474</v>
      </c>
      <c r="BC21">
        <v>0</v>
      </c>
      <c r="BD21">
        <v>0.73550000000000004</v>
      </c>
      <c r="BE21">
        <v>0.73499999999999999</v>
      </c>
      <c r="BF21">
        <v>0</v>
      </c>
      <c r="BJ21" s="96"/>
    </row>
    <row r="22" spans="1:62" x14ac:dyDescent="0.2">
      <c r="A22" t="s">
        <v>204</v>
      </c>
      <c r="B22">
        <v>19</v>
      </c>
      <c r="C22" t="s">
        <v>158</v>
      </c>
      <c r="D22">
        <v>0</v>
      </c>
      <c r="E22">
        <v>4.1749999999999998</v>
      </c>
      <c r="F22">
        <v>65.481999999999999</v>
      </c>
      <c r="G22">
        <v>15.683999999999999</v>
      </c>
      <c r="H22">
        <v>16.260000000000002</v>
      </c>
      <c r="I22" t="s">
        <v>73</v>
      </c>
      <c r="J22" t="s">
        <v>74</v>
      </c>
      <c r="K22">
        <v>36.975999999999999</v>
      </c>
      <c r="L22">
        <v>9.7149999999999999</v>
      </c>
      <c r="M22" t="s">
        <v>75</v>
      </c>
      <c r="W22" s="96"/>
      <c r="AG22" s="96"/>
      <c r="AU22" t="s">
        <v>157</v>
      </c>
      <c r="AV22">
        <v>25</v>
      </c>
      <c r="AW22">
        <v>24.25</v>
      </c>
      <c r="AX22">
        <v>-1.4017999999999999</v>
      </c>
      <c r="AY22">
        <v>-4.8643999999999998</v>
      </c>
      <c r="AZ22">
        <v>0</v>
      </c>
      <c r="BA22">
        <v>0</v>
      </c>
      <c r="BB22">
        <v>-2.8288000000000002</v>
      </c>
      <c r="BC22">
        <v>0</v>
      </c>
      <c r="BD22">
        <v>9.0950000000000006</v>
      </c>
      <c r="BE22">
        <v>9.0950000000000006</v>
      </c>
      <c r="BF22">
        <v>0</v>
      </c>
      <c r="BJ22" s="96"/>
    </row>
    <row r="23" spans="1:62" x14ac:dyDescent="0.2">
      <c r="A23" t="s">
        <v>205</v>
      </c>
      <c r="B23">
        <v>20</v>
      </c>
      <c r="C23" t="s">
        <v>159</v>
      </c>
      <c r="D23">
        <v>0</v>
      </c>
      <c r="E23">
        <v>4.1749999999999998</v>
      </c>
      <c r="F23">
        <v>98.259</v>
      </c>
      <c r="G23">
        <v>23.535</v>
      </c>
      <c r="H23">
        <v>21.34</v>
      </c>
      <c r="I23" t="s">
        <v>73</v>
      </c>
      <c r="J23" t="s">
        <v>74</v>
      </c>
      <c r="K23">
        <v>31.535</v>
      </c>
      <c r="L23">
        <v>25.303000000000001</v>
      </c>
      <c r="M23" t="s">
        <v>75</v>
      </c>
      <c r="W23" s="96"/>
      <c r="AG23" s="96"/>
      <c r="AU23" t="s">
        <v>158</v>
      </c>
      <c r="AV23">
        <v>21</v>
      </c>
      <c r="AW23">
        <v>20.239999999999998</v>
      </c>
      <c r="AX23">
        <v>-0.70730000000000004</v>
      </c>
      <c r="AY23">
        <v>-0.1069</v>
      </c>
      <c r="AZ23">
        <v>0</v>
      </c>
      <c r="BA23">
        <v>-0.24460000000000001</v>
      </c>
      <c r="BB23">
        <v>-0.14460000000000001</v>
      </c>
      <c r="BC23">
        <v>0</v>
      </c>
      <c r="BD23">
        <v>1.2033</v>
      </c>
      <c r="BE23">
        <v>1.2030000000000001</v>
      </c>
      <c r="BF23">
        <v>0</v>
      </c>
      <c r="BJ23" s="96"/>
    </row>
    <row r="24" spans="1:62" x14ac:dyDescent="0.2">
      <c r="A24" t="s">
        <v>206</v>
      </c>
      <c r="B24">
        <v>21</v>
      </c>
      <c r="C24" t="s">
        <v>160</v>
      </c>
      <c r="D24">
        <v>0</v>
      </c>
      <c r="E24">
        <v>4.1749999999999998</v>
      </c>
      <c r="F24">
        <v>188.68600000000001</v>
      </c>
      <c r="G24">
        <v>45.194000000000003</v>
      </c>
      <c r="H24">
        <v>27.36</v>
      </c>
      <c r="I24" t="s">
        <v>73</v>
      </c>
      <c r="J24" t="s">
        <v>74</v>
      </c>
      <c r="K24">
        <v>0</v>
      </c>
      <c r="L24">
        <v>0</v>
      </c>
      <c r="M24" t="s">
        <v>75</v>
      </c>
      <c r="W24" s="96"/>
      <c r="AG24" s="96"/>
      <c r="AU24" t="s">
        <v>159</v>
      </c>
      <c r="AV24">
        <v>18</v>
      </c>
      <c r="AW24">
        <v>17.16</v>
      </c>
      <c r="AX24">
        <v>-1.0669</v>
      </c>
      <c r="AY24">
        <v>0</v>
      </c>
      <c r="AZ24">
        <v>0</v>
      </c>
      <c r="BA24">
        <v>0</v>
      </c>
      <c r="BB24">
        <v>-0.19189999999999999</v>
      </c>
      <c r="BC24">
        <v>0</v>
      </c>
      <c r="BD24">
        <v>1.2587999999999999</v>
      </c>
      <c r="BE24">
        <v>1.2589999999999999</v>
      </c>
      <c r="BF24">
        <v>0</v>
      </c>
      <c r="BJ24" s="96"/>
    </row>
    <row r="25" spans="1:62" x14ac:dyDescent="0.2">
      <c r="A25" t="s">
        <v>207</v>
      </c>
      <c r="B25">
        <v>22</v>
      </c>
      <c r="C25" t="s">
        <v>161</v>
      </c>
      <c r="D25">
        <v>0</v>
      </c>
      <c r="E25">
        <v>4.1749999999999998</v>
      </c>
      <c r="F25">
        <v>93.21</v>
      </c>
      <c r="G25">
        <v>22.326000000000001</v>
      </c>
      <c r="H25">
        <v>19</v>
      </c>
      <c r="I25" t="s">
        <v>73</v>
      </c>
      <c r="J25" t="s">
        <v>74</v>
      </c>
      <c r="K25">
        <v>0</v>
      </c>
      <c r="L25">
        <v>0</v>
      </c>
      <c r="M25" t="s">
        <v>75</v>
      </c>
      <c r="W25" s="96"/>
      <c r="AG25" s="96"/>
      <c r="AU25" t="s">
        <v>160</v>
      </c>
      <c r="AV25">
        <v>19</v>
      </c>
      <c r="AW25">
        <v>19.11</v>
      </c>
      <c r="AX25">
        <v>-0.19839999999999999</v>
      </c>
      <c r="AY25">
        <v>-0.1585</v>
      </c>
      <c r="AZ25">
        <v>0</v>
      </c>
      <c r="BA25">
        <v>-0.91710000000000003</v>
      </c>
      <c r="BB25">
        <v>-0.38450000000000001</v>
      </c>
      <c r="BC25">
        <v>0</v>
      </c>
      <c r="BD25">
        <v>1.6585000000000001</v>
      </c>
      <c r="BE25">
        <v>1.659</v>
      </c>
      <c r="BF25">
        <v>0</v>
      </c>
      <c r="BJ25" s="96"/>
    </row>
    <row r="26" spans="1:62" x14ac:dyDescent="0.2">
      <c r="A26" t="s">
        <v>208</v>
      </c>
      <c r="B26">
        <v>23</v>
      </c>
      <c r="C26" t="s">
        <v>162</v>
      </c>
      <c r="D26">
        <v>0</v>
      </c>
      <c r="E26">
        <v>4.1749999999999998</v>
      </c>
      <c r="F26">
        <v>123.562</v>
      </c>
      <c r="G26">
        <v>29.596</v>
      </c>
      <c r="H26">
        <v>22.41</v>
      </c>
      <c r="I26" t="s">
        <v>73</v>
      </c>
      <c r="J26" t="s">
        <v>74</v>
      </c>
      <c r="K26">
        <v>0</v>
      </c>
      <c r="L26">
        <v>0</v>
      </c>
      <c r="M26" t="s">
        <v>75</v>
      </c>
      <c r="W26" s="96"/>
      <c r="AG26" s="96"/>
      <c r="AU26" t="s">
        <v>161</v>
      </c>
      <c r="AV26">
        <v>19</v>
      </c>
      <c r="AW26">
        <v>18.98</v>
      </c>
      <c r="AX26">
        <v>-9.7299999999999998E-2</v>
      </c>
      <c r="AY26">
        <v>-5.3E-3</v>
      </c>
      <c r="AZ26">
        <v>0</v>
      </c>
      <c r="BA26">
        <v>0</v>
      </c>
      <c r="BB26">
        <v>-0.19</v>
      </c>
      <c r="BC26">
        <v>0</v>
      </c>
      <c r="BD26">
        <v>0.29249999999999998</v>
      </c>
      <c r="BE26">
        <v>0.29199999999999998</v>
      </c>
      <c r="BF26">
        <v>0</v>
      </c>
      <c r="BJ26" s="96"/>
    </row>
    <row r="27" spans="1:62" x14ac:dyDescent="0.2">
      <c r="A27" t="s">
        <v>209</v>
      </c>
      <c r="B27">
        <v>24</v>
      </c>
      <c r="C27" t="s">
        <v>163</v>
      </c>
      <c r="D27">
        <v>0</v>
      </c>
      <c r="E27">
        <v>4.1749999999999998</v>
      </c>
      <c r="F27">
        <v>70.667000000000002</v>
      </c>
      <c r="G27">
        <v>16.925999999999998</v>
      </c>
      <c r="H27">
        <v>16.47</v>
      </c>
      <c r="I27" t="s">
        <v>73</v>
      </c>
      <c r="J27" t="s">
        <v>74</v>
      </c>
      <c r="K27">
        <v>0</v>
      </c>
      <c r="L27">
        <v>0</v>
      </c>
      <c r="M27" t="s">
        <v>75</v>
      </c>
      <c r="W27" s="96"/>
      <c r="AG27" s="96"/>
      <c r="AU27" t="s">
        <v>162</v>
      </c>
      <c r="AV27">
        <v>19</v>
      </c>
      <c r="AW27">
        <v>18.93</v>
      </c>
      <c r="AX27">
        <v>-0.12859999999999999</v>
      </c>
      <c r="AY27">
        <v>-6.6299999999999998E-2</v>
      </c>
      <c r="AZ27">
        <v>0</v>
      </c>
      <c r="BA27">
        <v>0</v>
      </c>
      <c r="BB27">
        <v>-0.25180000000000002</v>
      </c>
      <c r="BC27">
        <v>0</v>
      </c>
      <c r="BD27">
        <v>0.44669999999999999</v>
      </c>
      <c r="BE27">
        <v>0.44700000000000001</v>
      </c>
      <c r="BF27">
        <v>0</v>
      </c>
      <c r="BJ27" s="96"/>
    </row>
    <row r="28" spans="1:62" x14ac:dyDescent="0.2">
      <c r="A28" t="s">
        <v>210</v>
      </c>
      <c r="B28">
        <v>25</v>
      </c>
      <c r="C28" t="s">
        <v>164</v>
      </c>
      <c r="D28">
        <v>0</v>
      </c>
      <c r="E28">
        <v>4.1749999999999998</v>
      </c>
      <c r="F28">
        <v>225.58</v>
      </c>
      <c r="G28">
        <v>54.030999999999999</v>
      </c>
      <c r="H28">
        <v>36.270000000000003</v>
      </c>
      <c r="I28" t="s">
        <v>73</v>
      </c>
      <c r="J28" t="s">
        <v>74</v>
      </c>
      <c r="K28">
        <v>0</v>
      </c>
      <c r="L28">
        <v>0</v>
      </c>
      <c r="M28" t="s">
        <v>75</v>
      </c>
      <c r="W28" s="96"/>
      <c r="AG28" s="96"/>
      <c r="AU28" t="s">
        <v>163</v>
      </c>
      <c r="AV28">
        <v>19</v>
      </c>
      <c r="AW28">
        <v>18.98</v>
      </c>
      <c r="AX28">
        <v>-7.3700000000000002E-2</v>
      </c>
      <c r="AY28">
        <v>-5.1000000000000004E-3</v>
      </c>
      <c r="AZ28">
        <v>0</v>
      </c>
      <c r="BA28">
        <v>0</v>
      </c>
      <c r="BB28">
        <v>-0.14399999999999999</v>
      </c>
      <c r="BC28">
        <v>0</v>
      </c>
      <c r="BD28">
        <v>0.2228</v>
      </c>
      <c r="BE28">
        <v>0.223</v>
      </c>
      <c r="BF28">
        <v>0</v>
      </c>
      <c r="BJ28" s="96"/>
    </row>
    <row r="29" spans="1:62" x14ac:dyDescent="0.2">
      <c r="A29" t="s">
        <v>211</v>
      </c>
      <c r="B29">
        <v>26</v>
      </c>
      <c r="C29" t="s">
        <v>165</v>
      </c>
      <c r="D29">
        <v>0</v>
      </c>
      <c r="E29">
        <v>4.1749999999999998</v>
      </c>
      <c r="F29">
        <v>5.7729999999999997</v>
      </c>
      <c r="G29">
        <v>1.383</v>
      </c>
      <c r="H29">
        <v>5.0999999999999996</v>
      </c>
      <c r="I29" t="s">
        <v>73</v>
      </c>
      <c r="J29" t="s">
        <v>74</v>
      </c>
      <c r="K29">
        <v>0</v>
      </c>
      <c r="L29">
        <v>0</v>
      </c>
      <c r="M29" t="s">
        <v>75</v>
      </c>
      <c r="W29" s="96"/>
      <c r="AG29" s="96"/>
      <c r="AU29" t="s">
        <v>164</v>
      </c>
      <c r="AV29">
        <v>19</v>
      </c>
      <c r="AW29">
        <v>18.91</v>
      </c>
      <c r="AX29">
        <v>-0.23449999999999999</v>
      </c>
      <c r="AY29">
        <v>-0.1648</v>
      </c>
      <c r="AZ29">
        <v>0</v>
      </c>
      <c r="BA29">
        <v>0</v>
      </c>
      <c r="BB29">
        <v>-0.4597</v>
      </c>
      <c r="BC29">
        <v>0</v>
      </c>
      <c r="BD29">
        <v>0.85899999999999999</v>
      </c>
      <c r="BE29">
        <v>0.85899999999999999</v>
      </c>
      <c r="BF29">
        <v>0</v>
      </c>
      <c r="BJ29" s="96"/>
    </row>
    <row r="30" spans="1:62" x14ac:dyDescent="0.2">
      <c r="A30" t="s">
        <v>212</v>
      </c>
      <c r="B30">
        <v>27</v>
      </c>
      <c r="C30" t="s">
        <v>149</v>
      </c>
      <c r="D30">
        <v>0</v>
      </c>
      <c r="E30">
        <v>4.1749999999999998</v>
      </c>
      <c r="F30">
        <v>21.975999999999999</v>
      </c>
      <c r="G30">
        <v>5.2640000000000002</v>
      </c>
      <c r="H30">
        <v>9.49</v>
      </c>
      <c r="I30" t="s">
        <v>73</v>
      </c>
      <c r="J30" t="s">
        <v>74</v>
      </c>
      <c r="K30">
        <v>0</v>
      </c>
      <c r="L30">
        <v>0</v>
      </c>
      <c r="M30" t="s">
        <v>75</v>
      </c>
      <c r="W30" s="96"/>
      <c r="AG30" s="96"/>
      <c r="AU30" t="s">
        <v>165</v>
      </c>
      <c r="AV30">
        <v>17.760000000000002</v>
      </c>
      <c r="AW30">
        <v>17.84</v>
      </c>
      <c r="AX30">
        <v>-5.7000000000000002E-3</v>
      </c>
      <c r="AY30">
        <v>1.66E-2</v>
      </c>
      <c r="AZ30">
        <v>0</v>
      </c>
      <c r="BA30">
        <v>0</v>
      </c>
      <c r="BB30">
        <v>-1.12E-2</v>
      </c>
      <c r="BC30">
        <v>0</v>
      </c>
      <c r="BD30">
        <v>0</v>
      </c>
      <c r="BE30">
        <v>0</v>
      </c>
      <c r="BF30">
        <v>0</v>
      </c>
      <c r="BJ30" s="96"/>
    </row>
    <row r="31" spans="1:62" x14ac:dyDescent="0.2">
      <c r="A31" t="s">
        <v>213</v>
      </c>
      <c r="B31">
        <v>28</v>
      </c>
      <c r="C31" t="s">
        <v>166</v>
      </c>
      <c r="D31">
        <v>4.1749999999999998</v>
      </c>
      <c r="E31">
        <v>8.35</v>
      </c>
      <c r="F31">
        <v>75.462999999999994</v>
      </c>
      <c r="G31">
        <v>18.074999999999999</v>
      </c>
      <c r="H31">
        <v>18.28</v>
      </c>
      <c r="I31" t="s">
        <v>73</v>
      </c>
      <c r="J31" t="s">
        <v>74</v>
      </c>
      <c r="K31">
        <v>39.395000000000003</v>
      </c>
      <c r="L31">
        <v>2.3210000000000002</v>
      </c>
      <c r="M31" t="s">
        <v>75</v>
      </c>
      <c r="W31" s="96"/>
      <c r="AG31" s="96"/>
      <c r="AU31" t="s">
        <v>149</v>
      </c>
      <c r="AV31">
        <v>17.18</v>
      </c>
      <c r="AW31">
        <v>17.309999999999999</v>
      </c>
      <c r="AX31">
        <v>-2.1399999999999999E-2</v>
      </c>
      <c r="AY31">
        <v>6.2399999999999997E-2</v>
      </c>
      <c r="AZ31">
        <v>0</v>
      </c>
      <c r="BA31">
        <v>0</v>
      </c>
      <c r="BB31">
        <v>-4.1399999999999999E-2</v>
      </c>
      <c r="BC31">
        <v>0</v>
      </c>
      <c r="BD31">
        <v>0</v>
      </c>
      <c r="BE31">
        <v>0</v>
      </c>
      <c r="BF31">
        <v>0</v>
      </c>
      <c r="BJ31" s="96"/>
    </row>
    <row r="32" spans="1:62" x14ac:dyDescent="0.2">
      <c r="A32" t="s">
        <v>110</v>
      </c>
      <c r="B32">
        <v>29</v>
      </c>
      <c r="C32" t="s">
        <v>167</v>
      </c>
      <c r="D32">
        <v>4.1749999999999998</v>
      </c>
      <c r="E32">
        <v>7.92</v>
      </c>
      <c r="F32">
        <v>253.154</v>
      </c>
      <c r="G32">
        <v>67.597999999999999</v>
      </c>
      <c r="H32">
        <v>32.97</v>
      </c>
      <c r="I32" t="s">
        <v>73</v>
      </c>
      <c r="J32" t="s">
        <v>74</v>
      </c>
      <c r="K32">
        <v>28.626000000000001</v>
      </c>
      <c r="L32">
        <v>19.788</v>
      </c>
      <c r="M32" t="s">
        <v>75</v>
      </c>
      <c r="W32" s="96"/>
      <c r="AG32" s="96"/>
      <c r="AU32" t="s">
        <v>166</v>
      </c>
      <c r="AV32">
        <v>18</v>
      </c>
      <c r="AW32">
        <v>17.57</v>
      </c>
      <c r="AX32">
        <v>-0.35589999999999999</v>
      </c>
      <c r="AY32">
        <v>-0.12620000000000001</v>
      </c>
      <c r="AZ32">
        <v>0</v>
      </c>
      <c r="BA32">
        <v>0</v>
      </c>
      <c r="BB32">
        <v>-0.1474</v>
      </c>
      <c r="BC32">
        <v>0</v>
      </c>
      <c r="BD32">
        <v>0.62949999999999995</v>
      </c>
      <c r="BE32">
        <v>0.63</v>
      </c>
      <c r="BF32">
        <v>0</v>
      </c>
      <c r="BJ32" s="96"/>
    </row>
    <row r="33" spans="1:62" x14ac:dyDescent="0.2">
      <c r="A33">
        <v>23000000</v>
      </c>
      <c r="B33">
        <v>30</v>
      </c>
      <c r="C33" t="s">
        <v>168</v>
      </c>
      <c r="D33">
        <v>4.1749999999999998</v>
      </c>
      <c r="E33">
        <v>7.92</v>
      </c>
      <c r="F33">
        <v>44.604999999999997</v>
      </c>
      <c r="G33">
        <v>11.911</v>
      </c>
      <c r="H33">
        <v>15.91</v>
      </c>
      <c r="I33" t="s">
        <v>73</v>
      </c>
      <c r="J33" t="s">
        <v>74</v>
      </c>
      <c r="K33">
        <v>0</v>
      </c>
      <c r="L33">
        <v>0</v>
      </c>
      <c r="M33" t="s">
        <v>75</v>
      </c>
      <c r="W33" s="96"/>
      <c r="AG33" s="96"/>
      <c r="AU33" t="s">
        <v>167</v>
      </c>
      <c r="AV33">
        <v>19</v>
      </c>
      <c r="AW33">
        <v>18.86</v>
      </c>
      <c r="AX33">
        <v>-1.0245</v>
      </c>
      <c r="AY33">
        <v>-6.13E-2</v>
      </c>
      <c r="AZ33">
        <v>0</v>
      </c>
      <c r="BA33">
        <v>-1.2839</v>
      </c>
      <c r="BB33">
        <v>-0.51590000000000003</v>
      </c>
      <c r="BC33">
        <v>0</v>
      </c>
      <c r="BD33">
        <v>2.8856999999999999</v>
      </c>
      <c r="BE33">
        <v>2.8860000000000001</v>
      </c>
      <c r="BF33">
        <v>0</v>
      </c>
      <c r="BJ33" s="96"/>
    </row>
    <row r="34" spans="1:62" x14ac:dyDescent="0.2">
      <c r="A34" t="s">
        <v>214</v>
      </c>
      <c r="B34">
        <v>31</v>
      </c>
      <c r="C34" t="s">
        <v>169</v>
      </c>
      <c r="D34">
        <v>4.1749999999999998</v>
      </c>
      <c r="E34">
        <v>7.92</v>
      </c>
      <c r="F34">
        <v>27.148</v>
      </c>
      <c r="G34">
        <v>7.2489999999999997</v>
      </c>
      <c r="H34">
        <v>11.25</v>
      </c>
      <c r="I34" t="s">
        <v>73</v>
      </c>
      <c r="J34" t="s">
        <v>74</v>
      </c>
      <c r="K34">
        <v>0</v>
      </c>
      <c r="L34">
        <v>0</v>
      </c>
      <c r="M34" t="s">
        <v>75</v>
      </c>
      <c r="W34" s="96"/>
      <c r="AG34" s="96"/>
      <c r="AU34" t="s">
        <v>168</v>
      </c>
      <c r="AV34">
        <v>18</v>
      </c>
      <c r="AW34">
        <v>17.87</v>
      </c>
      <c r="AX34">
        <v>-4.07E-2</v>
      </c>
      <c r="AY34">
        <v>-8.72E-2</v>
      </c>
      <c r="AZ34">
        <v>0</v>
      </c>
      <c r="BA34">
        <v>0</v>
      </c>
      <c r="BB34">
        <v>-8.7099999999999997E-2</v>
      </c>
      <c r="BC34">
        <v>0</v>
      </c>
      <c r="BD34">
        <v>0.21510000000000001</v>
      </c>
      <c r="BE34">
        <v>0.215</v>
      </c>
      <c r="BF34">
        <v>0</v>
      </c>
      <c r="BJ34" s="96"/>
    </row>
    <row r="35" spans="1:62" x14ac:dyDescent="0.2">
      <c r="A35" t="s">
        <v>215</v>
      </c>
      <c r="B35">
        <v>32</v>
      </c>
      <c r="C35" t="s">
        <v>170</v>
      </c>
      <c r="D35">
        <v>4.1749999999999998</v>
      </c>
      <c r="E35">
        <v>7.92</v>
      </c>
      <c r="F35">
        <v>16.971</v>
      </c>
      <c r="G35">
        <v>4.532</v>
      </c>
      <c r="H35">
        <v>8.83</v>
      </c>
      <c r="I35" t="s">
        <v>73</v>
      </c>
      <c r="J35" t="s">
        <v>74</v>
      </c>
      <c r="K35">
        <v>0</v>
      </c>
      <c r="L35">
        <v>0</v>
      </c>
      <c r="M35" t="s">
        <v>75</v>
      </c>
      <c r="W35" s="96"/>
      <c r="AG35" s="96"/>
      <c r="AU35" t="s">
        <v>169</v>
      </c>
      <c r="AV35">
        <v>18</v>
      </c>
      <c r="AW35">
        <v>17.89</v>
      </c>
      <c r="AX35">
        <v>-2.4799999999999999E-2</v>
      </c>
      <c r="AY35">
        <v>-5.3699999999999998E-2</v>
      </c>
      <c r="AZ35">
        <v>0</v>
      </c>
      <c r="BA35">
        <v>0</v>
      </c>
      <c r="BB35">
        <v>-5.2999999999999999E-2</v>
      </c>
      <c r="BC35">
        <v>0</v>
      </c>
      <c r="BD35">
        <v>0.13150000000000001</v>
      </c>
      <c r="BE35">
        <v>0.13200000000000001</v>
      </c>
      <c r="BF35">
        <v>0</v>
      </c>
      <c r="BJ35" s="96"/>
    </row>
    <row r="36" spans="1:62" x14ac:dyDescent="0.2">
      <c r="A36" t="s">
        <v>216</v>
      </c>
      <c r="B36">
        <v>33</v>
      </c>
      <c r="C36" t="s">
        <v>171</v>
      </c>
      <c r="D36">
        <v>4.1749999999999998</v>
      </c>
      <c r="E36">
        <v>7.92</v>
      </c>
      <c r="F36">
        <v>29.151</v>
      </c>
      <c r="G36">
        <v>7.7839999999999998</v>
      </c>
      <c r="H36">
        <v>11.16</v>
      </c>
      <c r="I36" t="s">
        <v>73</v>
      </c>
      <c r="J36" t="s">
        <v>74</v>
      </c>
      <c r="K36">
        <v>0</v>
      </c>
      <c r="L36">
        <v>0</v>
      </c>
      <c r="M36" t="s">
        <v>75</v>
      </c>
      <c r="W36" s="96"/>
      <c r="AG36" s="96"/>
      <c r="AU36" t="s">
        <v>170</v>
      </c>
      <c r="AV36">
        <v>19</v>
      </c>
      <c r="AW36">
        <v>18.829999999999998</v>
      </c>
      <c r="AX36">
        <v>-1.61E-2</v>
      </c>
      <c r="AY36">
        <v>-6.1199999999999997E-2</v>
      </c>
      <c r="AZ36">
        <v>0</v>
      </c>
      <c r="BA36">
        <v>0</v>
      </c>
      <c r="BB36">
        <v>-3.4599999999999999E-2</v>
      </c>
      <c r="BC36">
        <v>0</v>
      </c>
      <c r="BD36">
        <v>0.1119</v>
      </c>
      <c r="BE36">
        <v>0.112</v>
      </c>
      <c r="BF36">
        <v>0</v>
      </c>
      <c r="BJ36" s="96"/>
    </row>
    <row r="37" spans="1:62" x14ac:dyDescent="0.2">
      <c r="A37" t="s">
        <v>217</v>
      </c>
      <c r="B37">
        <v>34</v>
      </c>
      <c r="C37" t="s">
        <v>172</v>
      </c>
      <c r="D37">
        <v>4.1749999999999998</v>
      </c>
      <c r="E37">
        <v>7.92</v>
      </c>
      <c r="F37">
        <v>25.562000000000001</v>
      </c>
      <c r="G37">
        <v>6.8259999999999996</v>
      </c>
      <c r="H37">
        <v>10.47</v>
      </c>
      <c r="I37" t="s">
        <v>73</v>
      </c>
      <c r="J37" t="s">
        <v>74</v>
      </c>
      <c r="K37">
        <v>0</v>
      </c>
      <c r="L37">
        <v>0</v>
      </c>
      <c r="M37" t="s">
        <v>75</v>
      </c>
      <c r="W37" s="96"/>
      <c r="AG37" s="96"/>
      <c r="AU37" t="s">
        <v>171</v>
      </c>
      <c r="AV37">
        <v>19</v>
      </c>
      <c r="AW37">
        <v>18.809999999999999</v>
      </c>
      <c r="AX37">
        <v>-2.76E-2</v>
      </c>
      <c r="AY37">
        <v>-9.3399999999999997E-2</v>
      </c>
      <c r="AZ37">
        <v>0</v>
      </c>
      <c r="BA37">
        <v>0</v>
      </c>
      <c r="BB37">
        <v>-5.9400000000000001E-2</v>
      </c>
      <c r="BC37">
        <v>0</v>
      </c>
      <c r="BD37">
        <v>0.1804</v>
      </c>
      <c r="BE37">
        <v>0.18</v>
      </c>
      <c r="BF37">
        <v>0</v>
      </c>
      <c r="BJ37" s="96"/>
    </row>
    <row r="38" spans="1:62" x14ac:dyDescent="0.2">
      <c r="A38" t="s">
        <v>218</v>
      </c>
      <c r="B38">
        <v>35</v>
      </c>
      <c r="C38" t="s">
        <v>173</v>
      </c>
      <c r="D38">
        <v>4.1749999999999998</v>
      </c>
      <c r="E38">
        <v>7.92</v>
      </c>
      <c r="F38">
        <v>77.552999999999997</v>
      </c>
      <c r="G38">
        <v>20.707999999999998</v>
      </c>
      <c r="H38">
        <v>18.43</v>
      </c>
      <c r="I38" t="s">
        <v>73</v>
      </c>
      <c r="J38" t="s">
        <v>74</v>
      </c>
      <c r="K38">
        <v>0</v>
      </c>
      <c r="L38">
        <v>0</v>
      </c>
      <c r="M38" t="s">
        <v>75</v>
      </c>
      <c r="W38" s="96"/>
      <c r="AG38" s="96"/>
      <c r="AU38" t="s">
        <v>172</v>
      </c>
      <c r="AV38">
        <v>18</v>
      </c>
      <c r="AW38">
        <v>17.920000000000002</v>
      </c>
      <c r="AX38">
        <v>-2.3400000000000001E-2</v>
      </c>
      <c r="AY38">
        <v>-3.5799999999999998E-2</v>
      </c>
      <c r="AZ38">
        <v>0</v>
      </c>
      <c r="BA38">
        <v>0</v>
      </c>
      <c r="BB38">
        <v>-4.99E-2</v>
      </c>
      <c r="BC38">
        <v>0</v>
      </c>
      <c r="BD38">
        <v>0.1091</v>
      </c>
      <c r="BE38">
        <v>0.109</v>
      </c>
      <c r="BF38">
        <v>0</v>
      </c>
      <c r="BJ38" s="96"/>
    </row>
    <row r="39" spans="1:62" x14ac:dyDescent="0.2">
      <c r="A39" t="s">
        <v>219</v>
      </c>
      <c r="B39">
        <v>36</v>
      </c>
      <c r="C39" t="s">
        <v>174</v>
      </c>
      <c r="D39">
        <v>4.1749999999999998</v>
      </c>
      <c r="E39">
        <v>7.92</v>
      </c>
      <c r="F39">
        <v>77.677000000000007</v>
      </c>
      <c r="G39">
        <v>20.742000000000001</v>
      </c>
      <c r="H39">
        <v>18.440000000000001</v>
      </c>
      <c r="I39" t="s">
        <v>73</v>
      </c>
      <c r="J39" t="s">
        <v>74</v>
      </c>
      <c r="K39">
        <v>0</v>
      </c>
      <c r="L39">
        <v>0</v>
      </c>
      <c r="M39" t="s">
        <v>75</v>
      </c>
      <c r="W39" s="96"/>
      <c r="AG39" s="96"/>
      <c r="AU39" t="s">
        <v>173</v>
      </c>
      <c r="AV39" s="223">
        <v>19</v>
      </c>
      <c r="AW39" s="223">
        <v>18.920000000000002</v>
      </c>
      <c r="AX39" s="223">
        <v>-7.3999999999999996E-2</v>
      </c>
      <c r="AY39" s="223">
        <v>-6.7599999999999993E-2</v>
      </c>
      <c r="AZ39" s="223">
        <v>0</v>
      </c>
      <c r="BA39" s="223">
        <v>0</v>
      </c>
      <c r="BB39" s="223">
        <v>-0.15809999999999999</v>
      </c>
      <c r="BC39" s="224">
        <v>0</v>
      </c>
      <c r="BD39" s="224">
        <v>0.29970000000000002</v>
      </c>
      <c r="BE39" s="224">
        <v>0.3</v>
      </c>
      <c r="BF39" s="225">
        <v>0</v>
      </c>
      <c r="BJ39" s="96"/>
    </row>
    <row r="40" spans="1:62" x14ac:dyDescent="0.2">
      <c r="A40" t="s">
        <v>112</v>
      </c>
      <c r="B40">
        <v>37</v>
      </c>
      <c r="C40" t="s">
        <v>175</v>
      </c>
      <c r="D40">
        <v>4.1749999999999998</v>
      </c>
      <c r="E40">
        <v>7.92</v>
      </c>
      <c r="F40">
        <v>1173.365</v>
      </c>
      <c r="G40">
        <v>313.315</v>
      </c>
      <c r="H40">
        <v>74.959999999999994</v>
      </c>
      <c r="I40" t="s">
        <v>73</v>
      </c>
      <c r="J40" t="s">
        <v>74</v>
      </c>
      <c r="K40">
        <v>68.012</v>
      </c>
      <c r="L40">
        <v>21.588000000000001</v>
      </c>
      <c r="M40" t="s">
        <v>75</v>
      </c>
      <c r="W40" s="96"/>
      <c r="AG40" s="96"/>
      <c r="AU40" t="s">
        <v>174</v>
      </c>
      <c r="AV40" s="223">
        <v>19</v>
      </c>
      <c r="AW40" s="223">
        <v>18.920000000000002</v>
      </c>
      <c r="AX40" s="223">
        <v>-7.4200000000000002E-2</v>
      </c>
      <c r="AY40" s="223">
        <v>-6.7900000000000002E-2</v>
      </c>
      <c r="AZ40" s="223">
        <v>0</v>
      </c>
      <c r="BA40" s="223">
        <v>0</v>
      </c>
      <c r="BB40" s="223">
        <v>-0.1583</v>
      </c>
      <c r="BC40" s="224">
        <v>0</v>
      </c>
      <c r="BD40" s="224">
        <v>0.3004</v>
      </c>
      <c r="BE40" s="224">
        <v>0.3</v>
      </c>
      <c r="BF40" s="225">
        <v>0</v>
      </c>
      <c r="BJ40" s="96"/>
    </row>
    <row r="41" spans="1:62" x14ac:dyDescent="0.2">
      <c r="A41" t="s">
        <v>220</v>
      </c>
      <c r="B41">
        <v>38</v>
      </c>
      <c r="C41" t="s">
        <v>176</v>
      </c>
      <c r="D41">
        <v>4.1749999999999998</v>
      </c>
      <c r="E41">
        <v>7.92</v>
      </c>
      <c r="F41">
        <v>801.16499999999996</v>
      </c>
      <c r="G41">
        <v>201.31399999999999</v>
      </c>
      <c r="H41">
        <v>115.98</v>
      </c>
      <c r="I41" t="s">
        <v>73</v>
      </c>
      <c r="J41" t="s">
        <v>74</v>
      </c>
      <c r="K41">
        <v>41.746000000000002</v>
      </c>
      <c r="L41">
        <v>11.903</v>
      </c>
      <c r="M41" t="s">
        <v>75</v>
      </c>
      <c r="W41" s="96"/>
      <c r="AG41" s="96"/>
      <c r="AU41" t="s">
        <v>175</v>
      </c>
      <c r="AV41" s="223">
        <v>16</v>
      </c>
      <c r="AW41" s="223">
        <v>15.81</v>
      </c>
      <c r="AX41" s="223">
        <v>-1.885</v>
      </c>
      <c r="AY41" s="223">
        <v>-0.499</v>
      </c>
      <c r="AZ41" s="223">
        <v>0</v>
      </c>
      <c r="BA41" s="223">
        <v>0</v>
      </c>
      <c r="BB41" s="223">
        <v>-2.0924</v>
      </c>
      <c r="BC41" s="224">
        <v>0</v>
      </c>
      <c r="BD41" s="224">
        <v>4.4763999999999999</v>
      </c>
      <c r="BE41" s="224">
        <v>4.476</v>
      </c>
      <c r="BF41" s="225">
        <v>0</v>
      </c>
      <c r="BJ41" s="96"/>
    </row>
    <row r="42" spans="1:62" x14ac:dyDescent="0.2">
      <c r="A42" s="113" t="s">
        <v>221</v>
      </c>
      <c r="B42">
        <v>39</v>
      </c>
      <c r="C42" t="s">
        <v>177</v>
      </c>
      <c r="D42">
        <v>4.1749999999999998</v>
      </c>
      <c r="E42">
        <v>7.92</v>
      </c>
      <c r="F42">
        <v>395.25599999999997</v>
      </c>
      <c r="G42">
        <v>105.542</v>
      </c>
      <c r="H42">
        <v>45.07</v>
      </c>
      <c r="I42" t="s">
        <v>73</v>
      </c>
      <c r="J42" t="s">
        <v>74</v>
      </c>
      <c r="K42">
        <v>0</v>
      </c>
      <c r="L42">
        <v>0</v>
      </c>
      <c r="M42" t="s">
        <v>75</v>
      </c>
      <c r="W42" s="96"/>
      <c r="AG42" s="96"/>
      <c r="AK42" s="114"/>
      <c r="AU42" t="s">
        <v>176</v>
      </c>
      <c r="AV42" s="223">
        <v>18</v>
      </c>
      <c r="AW42" s="223">
        <v>17.96</v>
      </c>
      <c r="AX42" s="223">
        <v>-1.2058</v>
      </c>
      <c r="AY42" s="223">
        <v>-0.56810000000000005</v>
      </c>
      <c r="AZ42" s="223">
        <v>0</v>
      </c>
      <c r="BA42" s="223">
        <v>-1.9564999999999999</v>
      </c>
      <c r="BB42" s="223">
        <v>-1.5647</v>
      </c>
      <c r="BC42" s="224">
        <v>0</v>
      </c>
      <c r="BD42" s="224">
        <v>5.2950999999999997</v>
      </c>
      <c r="BE42" s="224">
        <v>5.2949999999999999</v>
      </c>
      <c r="BF42" s="225">
        <v>0</v>
      </c>
      <c r="BJ42" s="96"/>
    </row>
    <row r="43" spans="1:62" x14ac:dyDescent="0.2">
      <c r="A43" s="113" t="s">
        <v>222</v>
      </c>
      <c r="B43">
        <v>40</v>
      </c>
      <c r="C43" t="s">
        <v>178</v>
      </c>
      <c r="D43">
        <v>4.1749999999999998</v>
      </c>
      <c r="E43">
        <v>7.92</v>
      </c>
      <c r="F43">
        <v>38.22</v>
      </c>
      <c r="G43">
        <v>10.206</v>
      </c>
      <c r="H43">
        <v>13.1</v>
      </c>
      <c r="I43" t="s">
        <v>73</v>
      </c>
      <c r="J43" t="s">
        <v>74</v>
      </c>
      <c r="K43">
        <v>0</v>
      </c>
      <c r="L43">
        <v>0</v>
      </c>
      <c r="M43" t="s">
        <v>75</v>
      </c>
      <c r="W43" s="96"/>
      <c r="AG43" s="96"/>
      <c r="AK43" s="114"/>
      <c r="AU43" t="s">
        <v>177</v>
      </c>
      <c r="AV43" s="223">
        <v>16</v>
      </c>
      <c r="AW43" s="223">
        <v>15.85</v>
      </c>
      <c r="AX43" s="223">
        <v>-0.26350000000000001</v>
      </c>
      <c r="AY43" s="223">
        <v>-0.49590000000000001</v>
      </c>
      <c r="AZ43" s="223">
        <v>0</v>
      </c>
      <c r="BA43" s="223">
        <v>0</v>
      </c>
      <c r="BB43" s="223">
        <v>-0.70479999999999998</v>
      </c>
      <c r="BC43" s="224">
        <v>0</v>
      </c>
      <c r="BD43" s="224">
        <v>1.4641999999999999</v>
      </c>
      <c r="BE43" s="224">
        <v>1.464</v>
      </c>
      <c r="BF43" s="225">
        <v>0</v>
      </c>
      <c r="BJ43" s="96"/>
    </row>
    <row r="44" spans="1:62" x14ac:dyDescent="0.2">
      <c r="A44" t="s">
        <v>223</v>
      </c>
      <c r="B44">
        <v>41</v>
      </c>
      <c r="C44" t="s">
        <v>150</v>
      </c>
      <c r="D44">
        <v>7.92</v>
      </c>
      <c r="E44">
        <v>8.82</v>
      </c>
      <c r="F44">
        <v>12.195</v>
      </c>
      <c r="G44">
        <v>0</v>
      </c>
      <c r="H44">
        <v>18.5</v>
      </c>
      <c r="I44" t="s">
        <v>73</v>
      </c>
      <c r="J44" t="s">
        <v>74</v>
      </c>
      <c r="K44">
        <v>15.728999999999999</v>
      </c>
      <c r="L44">
        <v>12.25</v>
      </c>
      <c r="M44" t="s">
        <v>75</v>
      </c>
      <c r="W44" s="96"/>
      <c r="AG44" s="96"/>
      <c r="AU44" t="s">
        <v>178</v>
      </c>
      <c r="AV44" s="223">
        <v>21</v>
      </c>
      <c r="AW44" s="223">
        <v>20.420000000000002</v>
      </c>
      <c r="AX44" s="223">
        <v>-3.85E-2</v>
      </c>
      <c r="AY44" s="223">
        <v>-0.34300000000000003</v>
      </c>
      <c r="AZ44" s="223">
        <v>0</v>
      </c>
      <c r="BA44" s="223">
        <v>0</v>
      </c>
      <c r="BB44" s="223">
        <v>-8.4400000000000003E-2</v>
      </c>
      <c r="BC44" s="224">
        <v>0</v>
      </c>
      <c r="BD44" s="224">
        <v>0.46589999999999998</v>
      </c>
      <c r="BE44" s="224">
        <v>0.46600000000000003</v>
      </c>
      <c r="BF44" s="225">
        <v>0</v>
      </c>
      <c r="BJ44" s="96"/>
    </row>
    <row r="45" spans="1:62" x14ac:dyDescent="0.2">
      <c r="A45" t="s">
        <v>224</v>
      </c>
      <c r="B45">
        <v>42</v>
      </c>
      <c r="C45" t="s">
        <v>150</v>
      </c>
      <c r="D45">
        <v>7.92</v>
      </c>
      <c r="E45">
        <v>8.82</v>
      </c>
      <c r="F45">
        <v>8.875</v>
      </c>
      <c r="G45">
        <v>0</v>
      </c>
      <c r="H45">
        <v>14.54</v>
      </c>
      <c r="I45" t="s">
        <v>73</v>
      </c>
      <c r="J45" t="s">
        <v>74</v>
      </c>
      <c r="K45">
        <v>12.359</v>
      </c>
      <c r="L45">
        <v>9.5</v>
      </c>
      <c r="M45" t="s">
        <v>75</v>
      </c>
      <c r="W45" s="96"/>
      <c r="AG45" s="96"/>
      <c r="AU45" t="s">
        <v>150</v>
      </c>
      <c r="AV45" s="223">
        <v>13.38</v>
      </c>
      <c r="AW45" s="223">
        <v>13.48</v>
      </c>
      <c r="AX45" s="223">
        <v>-0.432</v>
      </c>
      <c r="AY45" s="223">
        <v>0.45100000000000001</v>
      </c>
      <c r="AZ45" s="223">
        <v>0</v>
      </c>
      <c r="BA45" s="223">
        <v>0</v>
      </c>
      <c r="BB45" s="223">
        <v>-1.9E-2</v>
      </c>
      <c r="BC45" s="224">
        <v>0</v>
      </c>
      <c r="BD45" s="224">
        <v>0</v>
      </c>
      <c r="BE45" s="224">
        <v>0</v>
      </c>
      <c r="BF45" s="225">
        <v>0</v>
      </c>
      <c r="BJ45" s="96"/>
    </row>
    <row r="46" spans="1:62" x14ac:dyDescent="0.2">
      <c r="A46" t="s">
        <v>225</v>
      </c>
      <c r="B46">
        <v>43</v>
      </c>
      <c r="C46" t="s">
        <v>150</v>
      </c>
      <c r="D46">
        <v>7.92</v>
      </c>
      <c r="E46">
        <v>8.82</v>
      </c>
      <c r="F46">
        <v>8.875</v>
      </c>
      <c r="G46">
        <v>0</v>
      </c>
      <c r="H46">
        <v>14.54</v>
      </c>
      <c r="I46" t="s">
        <v>73</v>
      </c>
      <c r="J46" t="s">
        <v>74</v>
      </c>
      <c r="K46">
        <v>12.359</v>
      </c>
      <c r="L46">
        <v>9.5</v>
      </c>
      <c r="M46" t="s">
        <v>75</v>
      </c>
      <c r="W46" s="96"/>
      <c r="AG46" s="96"/>
      <c r="AU46" t="s">
        <v>150</v>
      </c>
      <c r="AV46" s="223">
        <v>8.0399999999999991</v>
      </c>
      <c r="AW46" s="223">
        <v>8.11</v>
      </c>
      <c r="AX46" s="223">
        <v>-0.23669999999999999</v>
      </c>
      <c r="AY46" s="223">
        <v>0.2465</v>
      </c>
      <c r="AZ46" s="223">
        <v>0</v>
      </c>
      <c r="BA46" s="223">
        <v>0</v>
      </c>
      <c r="BB46" s="223">
        <v>-9.7999999999999997E-3</v>
      </c>
      <c r="BC46" s="224">
        <v>0</v>
      </c>
      <c r="BD46" s="224">
        <v>0</v>
      </c>
      <c r="BE46" s="224">
        <v>0</v>
      </c>
      <c r="BF46" s="225">
        <v>0</v>
      </c>
      <c r="BJ46" s="96"/>
    </row>
    <row r="47" spans="1:62" x14ac:dyDescent="0.2">
      <c r="A47" t="s">
        <v>226</v>
      </c>
      <c r="B47">
        <v>44</v>
      </c>
      <c r="C47" t="s">
        <v>179</v>
      </c>
      <c r="D47">
        <v>0</v>
      </c>
      <c r="E47">
        <v>4.1749999999999998</v>
      </c>
      <c r="F47">
        <v>53.649000000000001</v>
      </c>
      <c r="G47">
        <v>12.85</v>
      </c>
      <c r="H47">
        <v>15.5</v>
      </c>
      <c r="I47" t="s">
        <v>73</v>
      </c>
      <c r="J47" t="s">
        <v>74</v>
      </c>
      <c r="K47">
        <v>23.587</v>
      </c>
      <c r="L47">
        <v>0</v>
      </c>
      <c r="M47" t="s">
        <v>75</v>
      </c>
      <c r="W47" s="96"/>
      <c r="AG47" s="96"/>
      <c r="AU47" t="s">
        <v>150</v>
      </c>
      <c r="AV47" s="223">
        <v>8.0399999999999991</v>
      </c>
      <c r="AW47" s="223">
        <v>8.11</v>
      </c>
      <c r="AX47" s="223">
        <v>-0.23669999999999999</v>
      </c>
      <c r="AY47" s="223">
        <v>0.2465</v>
      </c>
      <c r="AZ47" s="223">
        <v>0</v>
      </c>
      <c r="BA47" s="223">
        <v>0</v>
      </c>
      <c r="BB47" s="223">
        <v>-9.7999999999999997E-3</v>
      </c>
      <c r="BC47" s="224">
        <v>0</v>
      </c>
      <c r="BD47" s="224">
        <v>0</v>
      </c>
      <c r="BE47" s="224">
        <v>0</v>
      </c>
      <c r="BF47" s="225">
        <v>0</v>
      </c>
      <c r="BJ47" s="96"/>
    </row>
    <row r="48" spans="1:62" x14ac:dyDescent="0.2">
      <c r="A48" s="113" t="s">
        <v>227</v>
      </c>
      <c r="B48">
        <v>45</v>
      </c>
      <c r="C48" t="s">
        <v>180</v>
      </c>
      <c r="D48">
        <v>0</v>
      </c>
      <c r="E48">
        <v>4.1749999999999998</v>
      </c>
      <c r="F48">
        <v>1140.7139999999999</v>
      </c>
      <c r="G48">
        <v>273.22500000000002</v>
      </c>
      <c r="H48">
        <v>148.27000000000001</v>
      </c>
      <c r="I48" t="s">
        <v>73</v>
      </c>
      <c r="J48" t="s">
        <v>74</v>
      </c>
      <c r="K48">
        <v>33.4</v>
      </c>
      <c r="L48">
        <v>0</v>
      </c>
      <c r="M48" t="s">
        <v>75</v>
      </c>
      <c r="W48" s="96"/>
      <c r="AG48" s="96"/>
      <c r="AK48" s="114"/>
      <c r="AU48" t="s">
        <v>179</v>
      </c>
      <c r="AV48" s="223">
        <v>21</v>
      </c>
      <c r="AW48" s="223">
        <v>20.55</v>
      </c>
      <c r="AX48" s="223">
        <v>-0.23980000000000001</v>
      </c>
      <c r="AY48" s="223">
        <v>-0.15620000000000001</v>
      </c>
      <c r="AZ48" s="223">
        <v>0</v>
      </c>
      <c r="BA48" s="223">
        <v>0</v>
      </c>
      <c r="BB48" s="223">
        <v>-0.11840000000000001</v>
      </c>
      <c r="BC48" s="224">
        <v>0</v>
      </c>
      <c r="BD48" s="224">
        <v>0.51449999999999996</v>
      </c>
      <c r="BE48" s="224">
        <v>0.51400000000000001</v>
      </c>
      <c r="BF48" s="225">
        <v>0</v>
      </c>
      <c r="BJ48" s="96"/>
    </row>
    <row r="49" spans="1:62" x14ac:dyDescent="0.2">
      <c r="A49" s="113" t="s">
        <v>228</v>
      </c>
      <c r="B49">
        <v>46</v>
      </c>
      <c r="C49" t="s">
        <v>181</v>
      </c>
      <c r="D49">
        <v>4.1749999999999998</v>
      </c>
      <c r="E49">
        <v>7.92</v>
      </c>
      <c r="F49">
        <v>79.97</v>
      </c>
      <c r="G49">
        <v>21.353999999999999</v>
      </c>
      <c r="H49">
        <v>18.79</v>
      </c>
      <c r="I49" t="s">
        <v>73</v>
      </c>
      <c r="J49" t="s">
        <v>74</v>
      </c>
      <c r="K49">
        <v>0</v>
      </c>
      <c r="L49">
        <v>0</v>
      </c>
      <c r="M49" t="s">
        <v>75</v>
      </c>
      <c r="W49" s="96"/>
      <c r="AG49" s="96"/>
      <c r="AK49" s="114"/>
      <c r="AU49" t="s">
        <v>180</v>
      </c>
      <c r="AV49" s="223">
        <v>18</v>
      </c>
      <c r="AW49" s="223">
        <v>17.95</v>
      </c>
      <c r="AX49" s="223">
        <v>-1.3279000000000001</v>
      </c>
      <c r="AY49" s="223">
        <v>-0.11169999999999999</v>
      </c>
      <c r="AZ49" s="223">
        <v>0</v>
      </c>
      <c r="BA49" s="223">
        <v>0</v>
      </c>
      <c r="BB49" s="223">
        <v>-2.2279</v>
      </c>
      <c r="BC49" s="224">
        <v>0</v>
      </c>
      <c r="BD49" s="224">
        <v>3.6675</v>
      </c>
      <c r="BE49" s="224">
        <v>3.6669999999999998</v>
      </c>
      <c r="BF49" s="225">
        <v>0</v>
      </c>
      <c r="BJ49" s="96"/>
    </row>
    <row r="50" spans="1:62" x14ac:dyDescent="0.2">
      <c r="A50" t="s">
        <v>229</v>
      </c>
      <c r="B50">
        <v>47</v>
      </c>
      <c r="C50" t="s">
        <v>182</v>
      </c>
      <c r="D50">
        <v>4.1749999999999998</v>
      </c>
      <c r="E50">
        <v>7.92</v>
      </c>
      <c r="F50">
        <v>140.18199999999999</v>
      </c>
      <c r="G50">
        <v>37.432000000000002</v>
      </c>
      <c r="H50">
        <v>24.59</v>
      </c>
      <c r="I50" t="s">
        <v>73</v>
      </c>
      <c r="J50" t="s">
        <v>74</v>
      </c>
      <c r="K50">
        <v>0</v>
      </c>
      <c r="L50">
        <v>0</v>
      </c>
      <c r="M50" t="s">
        <v>75</v>
      </c>
      <c r="W50" s="96"/>
      <c r="AG50" s="96"/>
      <c r="AU50" t="s">
        <v>181</v>
      </c>
      <c r="AV50" s="223">
        <v>19</v>
      </c>
      <c r="AW50" s="223">
        <v>18.78</v>
      </c>
      <c r="AX50" s="223">
        <v>-7.5700000000000003E-2</v>
      </c>
      <c r="AY50" s="223">
        <v>-0.1983</v>
      </c>
      <c r="AZ50" s="223">
        <v>0</v>
      </c>
      <c r="BA50" s="223">
        <v>0</v>
      </c>
      <c r="BB50" s="223">
        <v>-0.16300000000000001</v>
      </c>
      <c r="BC50" s="224">
        <v>0</v>
      </c>
      <c r="BD50" s="224">
        <v>0.437</v>
      </c>
      <c r="BE50" s="224">
        <v>0.437</v>
      </c>
      <c r="BF50" s="225">
        <v>0</v>
      </c>
      <c r="BJ50" s="96"/>
    </row>
    <row r="51" spans="1:62" x14ac:dyDescent="0.2">
      <c r="A51" t="s">
        <v>230</v>
      </c>
      <c r="B51">
        <v>48</v>
      </c>
      <c r="C51" t="s">
        <v>183</v>
      </c>
      <c r="D51">
        <v>4.1749999999999998</v>
      </c>
      <c r="E51">
        <v>7.92</v>
      </c>
      <c r="F51">
        <v>141.03</v>
      </c>
      <c r="G51">
        <v>37.658000000000001</v>
      </c>
      <c r="H51">
        <v>24.66</v>
      </c>
      <c r="I51" t="s">
        <v>73</v>
      </c>
      <c r="J51" t="s">
        <v>74</v>
      </c>
      <c r="K51">
        <v>25.292999999999999</v>
      </c>
      <c r="L51">
        <v>0</v>
      </c>
      <c r="M51" t="s">
        <v>75</v>
      </c>
      <c r="W51" s="96"/>
      <c r="AG51" s="96"/>
      <c r="AU51" t="s">
        <v>182</v>
      </c>
      <c r="AV51" s="223">
        <v>19</v>
      </c>
      <c r="AW51" s="223">
        <v>18.87</v>
      </c>
      <c r="AX51" s="223">
        <v>-0.13350000000000001</v>
      </c>
      <c r="AY51" s="223">
        <v>-0.1643</v>
      </c>
      <c r="AZ51" s="223">
        <v>0</v>
      </c>
      <c r="BA51" s="223">
        <v>0</v>
      </c>
      <c r="BB51" s="223">
        <v>-0.28570000000000001</v>
      </c>
      <c r="BC51" s="224">
        <v>0</v>
      </c>
      <c r="BD51" s="224">
        <v>0.58340000000000003</v>
      </c>
      <c r="BE51" s="224">
        <v>0.58299999999999996</v>
      </c>
      <c r="BF51" s="225">
        <v>0</v>
      </c>
      <c r="BJ51" s="96"/>
    </row>
    <row r="52" spans="1:62" x14ac:dyDescent="0.2">
      <c r="A52" s="113" t="s">
        <v>231</v>
      </c>
      <c r="B52">
        <v>49</v>
      </c>
      <c r="C52" t="s">
        <v>184</v>
      </c>
      <c r="D52">
        <v>4.1749999999999998</v>
      </c>
      <c r="E52">
        <v>7.92</v>
      </c>
      <c r="F52">
        <v>80.453999999999994</v>
      </c>
      <c r="G52">
        <v>21.483000000000001</v>
      </c>
      <c r="H52">
        <v>18.86</v>
      </c>
      <c r="I52" t="s">
        <v>73</v>
      </c>
      <c r="J52" t="s">
        <v>74</v>
      </c>
      <c r="K52">
        <v>14.429</v>
      </c>
      <c r="L52">
        <v>0</v>
      </c>
      <c r="M52" t="s">
        <v>75</v>
      </c>
      <c r="W52" s="96"/>
      <c r="AG52" s="96"/>
      <c r="AK52" s="114"/>
      <c r="AU52" t="s">
        <v>183</v>
      </c>
      <c r="AV52" s="223">
        <v>19</v>
      </c>
      <c r="AW52" s="223">
        <v>18.88</v>
      </c>
      <c r="AX52" s="223">
        <v>-0.26679999999999998</v>
      </c>
      <c r="AY52" s="223">
        <v>-2.2100000000000002E-2</v>
      </c>
      <c r="AZ52" s="223">
        <v>0</v>
      </c>
      <c r="BA52" s="223">
        <v>0</v>
      </c>
      <c r="BB52" s="223">
        <v>-0.28739999999999999</v>
      </c>
      <c r="BC52" s="224">
        <v>0</v>
      </c>
      <c r="BD52" s="224">
        <v>0.57630000000000003</v>
      </c>
      <c r="BE52" s="224">
        <v>0.57599999999999996</v>
      </c>
      <c r="BF52" s="225">
        <v>0</v>
      </c>
      <c r="BJ52" s="96"/>
    </row>
    <row r="53" spans="1:62" x14ac:dyDescent="0.2">
      <c r="A53" s="113" t="s">
        <v>232</v>
      </c>
      <c r="B53">
        <v>50</v>
      </c>
      <c r="C53" t="s">
        <v>185</v>
      </c>
      <c r="D53">
        <v>0</v>
      </c>
      <c r="E53">
        <v>4.1749999999999998</v>
      </c>
      <c r="F53">
        <v>484.89100000000002</v>
      </c>
      <c r="G53">
        <v>116.142</v>
      </c>
      <c r="H53">
        <v>57.21</v>
      </c>
      <c r="I53" t="s">
        <v>73</v>
      </c>
      <c r="J53" t="s">
        <v>74</v>
      </c>
      <c r="K53">
        <v>29.81</v>
      </c>
      <c r="L53">
        <v>0</v>
      </c>
      <c r="M53" t="s">
        <v>75</v>
      </c>
      <c r="W53" s="96"/>
      <c r="AG53" s="96"/>
      <c r="AK53" s="114"/>
      <c r="AU53" t="s">
        <v>184</v>
      </c>
      <c r="AV53" s="223">
        <v>19</v>
      </c>
      <c r="AW53" s="223">
        <v>18.78</v>
      </c>
      <c r="AX53" s="223">
        <v>-0.15129999999999999</v>
      </c>
      <c r="AY53" s="223">
        <v>-0.1208</v>
      </c>
      <c r="AZ53" s="223">
        <v>0</v>
      </c>
      <c r="BA53" s="223">
        <v>0</v>
      </c>
      <c r="BB53" s="223">
        <v>-0.16400000000000001</v>
      </c>
      <c r="BC53" s="224">
        <v>0</v>
      </c>
      <c r="BD53" s="224">
        <v>0.43609999999999999</v>
      </c>
      <c r="BE53" s="224">
        <v>0.436</v>
      </c>
      <c r="BF53" s="225">
        <v>0</v>
      </c>
      <c r="BJ53" s="96"/>
    </row>
    <row r="54" spans="1:62" x14ac:dyDescent="0.2">
      <c r="A54" s="113" t="s">
        <v>233</v>
      </c>
      <c r="B54">
        <v>51</v>
      </c>
      <c r="C54" t="s">
        <v>186</v>
      </c>
      <c r="D54">
        <v>4.1749999999999998</v>
      </c>
      <c r="E54">
        <v>7.92</v>
      </c>
      <c r="F54">
        <v>64.105000000000004</v>
      </c>
      <c r="G54">
        <v>17.117000000000001</v>
      </c>
      <c r="H54">
        <v>17.260000000000002</v>
      </c>
      <c r="I54" t="s">
        <v>73</v>
      </c>
      <c r="J54" t="s">
        <v>74</v>
      </c>
      <c r="K54">
        <v>32.316000000000003</v>
      </c>
      <c r="L54">
        <v>0</v>
      </c>
      <c r="M54" t="s">
        <v>75</v>
      </c>
      <c r="W54" s="96"/>
      <c r="AG54" s="96"/>
      <c r="AK54" s="114"/>
      <c r="AU54" t="s">
        <v>185</v>
      </c>
      <c r="AV54" s="223">
        <v>18</v>
      </c>
      <c r="AW54" s="223">
        <v>17.89</v>
      </c>
      <c r="AX54" s="223">
        <v>-0.99050000000000005</v>
      </c>
      <c r="AY54" s="223">
        <v>-5.4300000000000001E-2</v>
      </c>
      <c r="AZ54" s="223">
        <v>0</v>
      </c>
      <c r="BA54" s="223">
        <v>-0.48909999999999998</v>
      </c>
      <c r="BB54" s="223">
        <v>-0.94699999999999995</v>
      </c>
      <c r="BC54" s="224">
        <v>0</v>
      </c>
      <c r="BD54" s="224">
        <v>2.4809000000000001</v>
      </c>
      <c r="BE54" s="224">
        <v>2.4809999999999999</v>
      </c>
      <c r="BF54" s="225">
        <v>0</v>
      </c>
      <c r="BJ54" s="96"/>
    </row>
    <row r="55" spans="1:62" x14ac:dyDescent="0.2">
      <c r="A55" s="113"/>
      <c r="B55"/>
      <c r="C55"/>
      <c r="D55"/>
      <c r="E55"/>
      <c r="F55"/>
      <c r="G55"/>
      <c r="H55"/>
      <c r="I55"/>
      <c r="J55"/>
      <c r="K55"/>
      <c r="L55"/>
      <c r="M55"/>
      <c r="W55" s="96"/>
      <c r="AG55" s="96"/>
      <c r="AK55" s="114"/>
      <c r="AU55" t="s">
        <v>186</v>
      </c>
      <c r="AV55" s="223">
        <v>18</v>
      </c>
      <c r="AW55" s="223">
        <v>17.8</v>
      </c>
      <c r="AX55" s="223">
        <v>-0.21959999999999999</v>
      </c>
      <c r="AY55" s="223">
        <v>0</v>
      </c>
      <c r="AZ55" s="223">
        <v>0</v>
      </c>
      <c r="BA55" s="223">
        <v>0</v>
      </c>
      <c r="BB55" s="223">
        <v>-0.12520000000000001</v>
      </c>
      <c r="BC55" s="224">
        <v>0</v>
      </c>
      <c r="BD55" s="224">
        <v>0.3448</v>
      </c>
      <c r="BE55" s="224">
        <v>0.34499999999999997</v>
      </c>
      <c r="BF55" s="225">
        <v>0</v>
      </c>
      <c r="BJ55" s="96"/>
    </row>
    <row r="56" spans="1:62" x14ac:dyDescent="0.2">
      <c r="A56" s="113"/>
      <c r="B56"/>
      <c r="C56"/>
      <c r="D56"/>
      <c r="E56"/>
      <c r="F56"/>
      <c r="G56"/>
      <c r="H56"/>
      <c r="I56"/>
      <c r="J56"/>
      <c r="K56"/>
      <c r="L56"/>
      <c r="M56"/>
      <c r="W56" s="96"/>
      <c r="AG56" s="96"/>
      <c r="AK56" s="114"/>
      <c r="BC56" s="96"/>
      <c r="BD56" s="96"/>
      <c r="BJ56" s="96"/>
    </row>
    <row r="57" spans="1:62" x14ac:dyDescent="0.2">
      <c r="A57" s="113"/>
      <c r="B57"/>
      <c r="C57"/>
      <c r="D57"/>
      <c r="E57"/>
      <c r="F57"/>
      <c r="G57"/>
      <c r="H57"/>
      <c r="I57"/>
      <c r="J57"/>
      <c r="K57"/>
      <c r="L57"/>
      <c r="M57"/>
      <c r="W57" s="96"/>
      <c r="AG57" s="96"/>
      <c r="AK57" s="114"/>
      <c r="BC57" s="96"/>
      <c r="BD57" s="96"/>
      <c r="BJ57" s="96"/>
    </row>
    <row r="58" spans="1:62" x14ac:dyDescent="0.2">
      <c r="A58" s="113"/>
      <c r="B58"/>
      <c r="C58"/>
      <c r="D58"/>
      <c r="E58"/>
      <c r="F58"/>
      <c r="G58"/>
      <c r="H58"/>
      <c r="I58"/>
      <c r="J58"/>
      <c r="K58"/>
      <c r="L58"/>
      <c r="M58"/>
      <c r="W58" s="96"/>
      <c r="AG58" s="96"/>
      <c r="AK58" s="114"/>
      <c r="BC58" s="96"/>
      <c r="BD58" s="96"/>
      <c r="BJ58" s="96"/>
    </row>
    <row r="59" spans="1:62" x14ac:dyDescent="0.2">
      <c r="A59" s="113"/>
      <c r="B59"/>
      <c r="C59"/>
      <c r="D59"/>
      <c r="E59"/>
      <c r="F59"/>
      <c r="G59"/>
      <c r="H59"/>
      <c r="I59"/>
      <c r="J59"/>
      <c r="K59"/>
      <c r="L59"/>
      <c r="M59"/>
      <c r="W59" s="96"/>
      <c r="AG59" s="96"/>
      <c r="AK59" s="114"/>
      <c r="BC59" s="96"/>
      <c r="BD59" s="96"/>
      <c r="BJ59" s="96"/>
    </row>
    <row r="60" spans="1:62" x14ac:dyDescent="0.2">
      <c r="A60" s="113"/>
      <c r="B60"/>
      <c r="C60"/>
      <c r="D60"/>
      <c r="E60"/>
      <c r="F60"/>
      <c r="G60"/>
      <c r="H60"/>
      <c r="I60"/>
      <c r="J60"/>
      <c r="K60"/>
      <c r="L60"/>
      <c r="M60"/>
      <c r="W60" s="96"/>
      <c r="AG60" s="96"/>
      <c r="AK60" s="114"/>
      <c r="BC60" s="96"/>
      <c r="BD60" s="96"/>
      <c r="BJ60" s="96"/>
    </row>
    <row r="61" spans="1:62" x14ac:dyDescent="0.2">
      <c r="A61"/>
      <c r="B61"/>
      <c r="C61"/>
      <c r="D61"/>
      <c r="E61"/>
      <c r="F61"/>
      <c r="G61"/>
      <c r="H61"/>
      <c r="I61"/>
      <c r="J61"/>
      <c r="K61"/>
      <c r="L61"/>
      <c r="M61"/>
      <c r="W61" s="96"/>
      <c r="AG61" s="96"/>
      <c r="BC61" s="96"/>
      <c r="BD61" s="96"/>
      <c r="BJ61" s="96"/>
    </row>
    <row r="62" spans="1:62" x14ac:dyDescent="0.2">
      <c r="A62"/>
      <c r="B62"/>
      <c r="C62"/>
      <c r="D62"/>
      <c r="E62"/>
      <c r="F62"/>
      <c r="G62"/>
      <c r="H62"/>
      <c r="I62"/>
      <c r="J62"/>
      <c r="K62"/>
      <c r="L62"/>
      <c r="M62"/>
      <c r="W62" s="96"/>
      <c r="AG62" s="96"/>
      <c r="BC62" s="96"/>
      <c r="BD62" s="96"/>
      <c r="BJ62" s="96"/>
    </row>
    <row r="63" spans="1:62" x14ac:dyDescent="0.2">
      <c r="A63"/>
      <c r="B63"/>
      <c r="C63"/>
      <c r="D63"/>
      <c r="E63"/>
      <c r="F63"/>
      <c r="G63"/>
      <c r="H63"/>
      <c r="I63"/>
      <c r="J63"/>
      <c r="K63"/>
      <c r="L63"/>
      <c r="M63"/>
      <c r="W63" s="96"/>
      <c r="AG63" s="96"/>
      <c r="BC63" s="96"/>
      <c r="BD63" s="96"/>
      <c r="BJ63" s="96"/>
    </row>
    <row r="64" spans="1:62" x14ac:dyDescent="0.2">
      <c r="A64"/>
      <c r="B64"/>
      <c r="C64"/>
      <c r="D64"/>
      <c r="E64"/>
      <c r="F64"/>
      <c r="G64"/>
      <c r="H64"/>
      <c r="I64"/>
      <c r="J64"/>
      <c r="K64"/>
      <c r="L64"/>
      <c r="M64"/>
      <c r="W64" s="96"/>
      <c r="AG64" s="96"/>
      <c r="BC64" s="96"/>
      <c r="BD64" s="96"/>
      <c r="BJ64" s="96"/>
    </row>
    <row r="65" spans="1:62" x14ac:dyDescent="0.2">
      <c r="A65"/>
      <c r="B65"/>
      <c r="C65"/>
      <c r="D65"/>
      <c r="E65"/>
      <c r="F65"/>
      <c r="G65"/>
      <c r="H65"/>
      <c r="I65"/>
      <c r="J65"/>
      <c r="K65"/>
      <c r="L65"/>
      <c r="M65"/>
      <c r="W65" s="96"/>
      <c r="AG65" s="96"/>
      <c r="BC65" s="96"/>
      <c r="BD65" s="96"/>
      <c r="BJ65" s="96"/>
    </row>
    <row r="66" spans="1:62" x14ac:dyDescent="0.2">
      <c r="A66"/>
      <c r="B66"/>
      <c r="C66"/>
      <c r="D66"/>
      <c r="E66"/>
      <c r="F66"/>
      <c r="G66"/>
      <c r="H66"/>
      <c r="I66"/>
      <c r="J66"/>
      <c r="K66"/>
      <c r="L66"/>
      <c r="M66"/>
      <c r="W66" s="96"/>
      <c r="AG66" s="96"/>
      <c r="BC66" s="96"/>
      <c r="BD66" s="96"/>
      <c r="BJ66" s="96"/>
    </row>
    <row r="67" spans="1:62" x14ac:dyDescent="0.2">
      <c r="A67"/>
      <c r="B67"/>
      <c r="C67"/>
      <c r="D67"/>
      <c r="E67"/>
      <c r="F67"/>
      <c r="G67"/>
      <c r="H67"/>
      <c r="I67"/>
      <c r="J67"/>
      <c r="K67"/>
      <c r="L67"/>
      <c r="M67"/>
      <c r="W67" s="96"/>
      <c r="AG67" s="96"/>
      <c r="BC67" s="96"/>
      <c r="BD67" s="96"/>
      <c r="BJ67" s="96"/>
    </row>
    <row r="68" spans="1:62" x14ac:dyDescent="0.2">
      <c r="A68"/>
      <c r="B68"/>
      <c r="C68"/>
      <c r="D68"/>
      <c r="E68"/>
      <c r="F68"/>
      <c r="G68"/>
      <c r="H68"/>
      <c r="I68"/>
      <c r="J68"/>
      <c r="K68"/>
      <c r="L68"/>
      <c r="M68"/>
      <c r="W68" s="96"/>
      <c r="AG68" s="96"/>
      <c r="BC68" s="96"/>
      <c r="BD68" s="96"/>
      <c r="BJ68" s="96"/>
    </row>
    <row r="69" spans="1:62" x14ac:dyDescent="0.2">
      <c r="A69"/>
      <c r="B69"/>
      <c r="C69"/>
      <c r="D69"/>
      <c r="E69"/>
      <c r="F69"/>
      <c r="G69"/>
      <c r="H69"/>
      <c r="I69"/>
      <c r="J69"/>
      <c r="K69"/>
      <c r="L69"/>
      <c r="M69"/>
      <c r="W69" s="96"/>
      <c r="AG69" s="96"/>
      <c r="BC69" s="96"/>
      <c r="BD69" s="96"/>
      <c r="BJ69" s="96"/>
    </row>
    <row r="70" spans="1:62" x14ac:dyDescent="0.2">
      <c r="A70"/>
      <c r="B70"/>
      <c r="C70"/>
      <c r="D70"/>
      <c r="E70"/>
      <c r="F70"/>
      <c r="G70"/>
      <c r="H70"/>
      <c r="I70"/>
      <c r="J70"/>
      <c r="K70"/>
      <c r="L70"/>
      <c r="M70"/>
      <c r="W70" s="96"/>
      <c r="AG70" s="96"/>
      <c r="BC70" s="96"/>
      <c r="BD70" s="96"/>
      <c r="BJ70" s="96"/>
    </row>
    <row r="71" spans="1:62" x14ac:dyDescent="0.2">
      <c r="A71"/>
      <c r="B71"/>
      <c r="C71"/>
      <c r="D71"/>
      <c r="E71"/>
      <c r="F71"/>
      <c r="G71"/>
      <c r="H71"/>
      <c r="I71"/>
      <c r="J71"/>
      <c r="K71"/>
      <c r="L71"/>
      <c r="M71"/>
      <c r="W71" s="96"/>
      <c r="AG71" s="96"/>
      <c r="BC71" s="96"/>
      <c r="BD71" s="96"/>
      <c r="BJ71" s="96"/>
    </row>
    <row r="72" spans="1:62" x14ac:dyDescent="0.2">
      <c r="A72"/>
      <c r="B72"/>
      <c r="C72"/>
      <c r="D72"/>
      <c r="E72"/>
      <c r="F72"/>
      <c r="G72"/>
      <c r="H72"/>
      <c r="I72"/>
      <c r="J72"/>
      <c r="K72"/>
      <c r="L72"/>
      <c r="M72"/>
      <c r="W72" s="96"/>
      <c r="AG72" s="96"/>
      <c r="BC72" s="96"/>
      <c r="BD72" s="96"/>
      <c r="BJ72" s="96"/>
    </row>
    <row r="73" spans="1:62" x14ac:dyDescent="0.2">
      <c r="A73"/>
      <c r="B73"/>
      <c r="C73"/>
      <c r="D73"/>
      <c r="E73"/>
      <c r="F73"/>
      <c r="G73"/>
      <c r="H73"/>
      <c r="I73"/>
      <c r="J73"/>
      <c r="K73"/>
      <c r="L73"/>
      <c r="M73"/>
      <c r="W73" s="96"/>
      <c r="AG73" s="96"/>
      <c r="BC73" s="96"/>
      <c r="BD73" s="96"/>
      <c r="BJ73" s="96"/>
    </row>
    <row r="74" spans="1:62" x14ac:dyDescent="0.2">
      <c r="A74"/>
      <c r="B74"/>
      <c r="C74"/>
      <c r="D74"/>
      <c r="E74"/>
      <c r="F74"/>
      <c r="G74"/>
      <c r="H74"/>
      <c r="I74"/>
      <c r="J74"/>
      <c r="K74"/>
      <c r="L74"/>
      <c r="M74"/>
      <c r="W74" s="96"/>
      <c r="AG74" s="96"/>
      <c r="BC74" s="96"/>
      <c r="BD74" s="96"/>
      <c r="BJ74" s="96"/>
    </row>
    <row r="75" spans="1:62" x14ac:dyDescent="0.2">
      <c r="A75"/>
      <c r="B75"/>
      <c r="C75"/>
      <c r="D75"/>
      <c r="E75"/>
      <c r="F75"/>
      <c r="G75"/>
      <c r="H75"/>
      <c r="I75"/>
      <c r="J75"/>
      <c r="K75"/>
      <c r="L75"/>
      <c r="M75"/>
      <c r="W75" s="96"/>
      <c r="AG75" s="96"/>
      <c r="BC75" s="96"/>
      <c r="BD75" s="96"/>
      <c r="BJ75" s="96"/>
    </row>
    <row r="76" spans="1:62" x14ac:dyDescent="0.2">
      <c r="A76"/>
      <c r="B76"/>
      <c r="C76"/>
      <c r="D76"/>
      <c r="E76"/>
      <c r="F76"/>
      <c r="G76"/>
      <c r="H76"/>
      <c r="I76"/>
      <c r="J76"/>
      <c r="K76"/>
      <c r="L76"/>
      <c r="M76"/>
      <c r="W76" s="96"/>
      <c r="AG76" s="96"/>
      <c r="BC76" s="96"/>
      <c r="BD76" s="96"/>
      <c r="BJ76" s="96"/>
    </row>
    <row r="77" spans="1:62" x14ac:dyDescent="0.2">
      <c r="A77"/>
      <c r="B77"/>
      <c r="C77"/>
      <c r="D77"/>
      <c r="E77"/>
      <c r="F77"/>
      <c r="G77"/>
      <c r="H77"/>
      <c r="I77"/>
      <c r="J77"/>
      <c r="K77"/>
      <c r="L77"/>
      <c r="M77"/>
      <c r="W77" s="96"/>
      <c r="AG77" s="96"/>
      <c r="BC77" s="96"/>
      <c r="BD77" s="96"/>
      <c r="BJ77" s="96"/>
    </row>
    <row r="78" spans="1:62" x14ac:dyDescent="0.2">
      <c r="A78"/>
      <c r="B78"/>
      <c r="C78"/>
      <c r="D78"/>
      <c r="E78"/>
      <c r="F78"/>
      <c r="G78"/>
      <c r="H78"/>
      <c r="I78"/>
      <c r="J78"/>
      <c r="K78"/>
      <c r="L78"/>
      <c r="M78"/>
      <c r="W78" s="96"/>
      <c r="AG78" s="96"/>
      <c r="BC78" s="96"/>
      <c r="BD78" s="96"/>
      <c r="BJ78" s="96"/>
    </row>
    <row r="79" spans="1:62" x14ac:dyDescent="0.2">
      <c r="A79"/>
      <c r="B79"/>
      <c r="C79"/>
      <c r="D79"/>
      <c r="E79"/>
      <c r="F79"/>
      <c r="G79"/>
      <c r="H79"/>
      <c r="I79"/>
      <c r="J79"/>
      <c r="K79"/>
      <c r="L79"/>
      <c r="M79"/>
      <c r="W79" s="96"/>
      <c r="AG79" s="96"/>
      <c r="BC79" s="96"/>
      <c r="BD79" s="96"/>
      <c r="BJ79" s="96"/>
    </row>
    <row r="80" spans="1:62" x14ac:dyDescent="0.2">
      <c r="A80"/>
      <c r="B80"/>
      <c r="C80"/>
      <c r="D80"/>
      <c r="E80"/>
      <c r="F80"/>
      <c r="G80"/>
      <c r="H80"/>
      <c r="I80"/>
      <c r="J80"/>
      <c r="K80"/>
      <c r="L80"/>
      <c r="M80"/>
      <c r="W80" s="96"/>
      <c r="AG80" s="96"/>
      <c r="BC80" s="96"/>
      <c r="BD80" s="96"/>
      <c r="BJ80" s="96"/>
    </row>
    <row r="81" spans="1:62" x14ac:dyDescent="0.2">
      <c r="A81"/>
      <c r="B81"/>
      <c r="C81"/>
      <c r="D81"/>
      <c r="E81"/>
      <c r="F81"/>
      <c r="G81"/>
      <c r="H81"/>
      <c r="I81"/>
      <c r="J81"/>
      <c r="K81"/>
      <c r="L81"/>
      <c r="M81"/>
      <c r="Q81"/>
      <c r="U81"/>
      <c r="W81" s="96"/>
      <c r="AE81"/>
      <c r="AG81" s="96"/>
      <c r="AM81"/>
      <c r="BC81" s="96"/>
      <c r="BD81" s="96"/>
      <c r="BJ81" s="96"/>
    </row>
    <row r="82" spans="1:62" x14ac:dyDescent="0.2">
      <c r="A82"/>
      <c r="B82"/>
      <c r="C82"/>
      <c r="D82"/>
      <c r="E82"/>
      <c r="F82"/>
      <c r="G82"/>
      <c r="H82"/>
      <c r="I82"/>
      <c r="J82"/>
      <c r="K82"/>
      <c r="L82"/>
      <c r="M82"/>
      <c r="Q82"/>
      <c r="U82"/>
      <c r="W82" s="96"/>
      <c r="AE82"/>
      <c r="AG82" s="96"/>
      <c r="AM82"/>
      <c r="AU82"/>
      <c r="BC82" s="96"/>
      <c r="BD82" s="96"/>
      <c r="BJ82" s="96"/>
    </row>
    <row r="83" spans="1:62" x14ac:dyDescent="0.2">
      <c r="A83"/>
      <c r="B83"/>
      <c r="C83"/>
      <c r="D83"/>
      <c r="E83"/>
      <c r="F83"/>
      <c r="G83"/>
      <c r="H83"/>
      <c r="I83"/>
      <c r="J83"/>
      <c r="K83"/>
      <c r="L83"/>
      <c r="M83"/>
      <c r="Q83"/>
      <c r="U83"/>
      <c r="W83" s="96"/>
      <c r="AE83"/>
      <c r="AG83" s="96"/>
      <c r="AM83"/>
      <c r="AU83"/>
      <c r="BC83" s="96"/>
      <c r="BD83" s="96"/>
      <c r="BJ83" s="96"/>
    </row>
    <row r="84" spans="1:62" x14ac:dyDescent="0.2">
      <c r="A84"/>
      <c r="B84"/>
      <c r="C84"/>
      <c r="D84"/>
      <c r="E84"/>
      <c r="F84"/>
      <c r="G84"/>
      <c r="H84"/>
      <c r="I84"/>
      <c r="J84"/>
      <c r="K84"/>
      <c r="L84"/>
      <c r="M84"/>
      <c r="Q84"/>
      <c r="U84"/>
      <c r="W84" s="96"/>
      <c r="AE84"/>
      <c r="AG84" s="96"/>
      <c r="AM84"/>
      <c r="AU84"/>
      <c r="BC84" s="96"/>
      <c r="BD84" s="96"/>
      <c r="BJ84" s="96"/>
    </row>
    <row r="85" spans="1:62" x14ac:dyDescent="0.2">
      <c r="A85"/>
      <c r="B85"/>
      <c r="C85"/>
      <c r="D85"/>
      <c r="E85"/>
      <c r="F85"/>
      <c r="G85"/>
      <c r="H85"/>
      <c r="I85"/>
      <c r="J85"/>
      <c r="K85"/>
      <c r="L85"/>
      <c r="M85"/>
      <c r="Q85"/>
      <c r="U85"/>
      <c r="W85" s="96"/>
      <c r="AE85"/>
      <c r="AG85" s="96"/>
      <c r="AM85"/>
      <c r="AU85"/>
      <c r="BC85" s="96"/>
      <c r="BD85" s="96"/>
      <c r="BJ85" s="96"/>
    </row>
    <row r="86" spans="1:62" x14ac:dyDescent="0.2">
      <c r="A86"/>
      <c r="B86"/>
      <c r="C86"/>
      <c r="D86"/>
      <c r="E86"/>
      <c r="F86"/>
      <c r="G86"/>
      <c r="H86"/>
      <c r="I86"/>
      <c r="J86"/>
      <c r="K86"/>
      <c r="L86"/>
      <c r="M86"/>
      <c r="Q86"/>
      <c r="U86"/>
      <c r="W86" s="96"/>
      <c r="AE86"/>
      <c r="AG86" s="96"/>
      <c r="AM86"/>
      <c r="AU86"/>
      <c r="BC86" s="96"/>
      <c r="BD86" s="96"/>
      <c r="BJ86" s="96"/>
    </row>
    <row r="87" spans="1:62" x14ac:dyDescent="0.2">
      <c r="A87"/>
      <c r="B87"/>
      <c r="C87"/>
      <c r="D87"/>
      <c r="E87"/>
      <c r="F87"/>
      <c r="G87"/>
      <c r="H87"/>
      <c r="I87"/>
      <c r="J87"/>
      <c r="K87"/>
      <c r="L87"/>
      <c r="M87"/>
      <c r="Q87"/>
      <c r="U87"/>
      <c r="W87" s="96"/>
      <c r="AE87"/>
      <c r="AG87" s="96"/>
      <c r="AM87"/>
      <c r="AU87"/>
      <c r="BC87" s="96"/>
      <c r="BD87" s="96"/>
      <c r="BJ87" s="96"/>
    </row>
    <row r="88" spans="1:62" x14ac:dyDescent="0.2">
      <c r="A88"/>
      <c r="B88"/>
      <c r="C88"/>
      <c r="D88"/>
      <c r="E88"/>
      <c r="F88"/>
      <c r="G88"/>
      <c r="H88"/>
      <c r="I88"/>
      <c r="J88"/>
      <c r="K88"/>
      <c r="L88"/>
      <c r="M88"/>
      <c r="Q88"/>
      <c r="U88"/>
      <c r="W88" s="96"/>
      <c r="AE88"/>
      <c r="AG88" s="96"/>
      <c r="AM88"/>
      <c r="AU88"/>
      <c r="BC88" s="96"/>
      <c r="BD88" s="96"/>
      <c r="BJ88" s="96"/>
    </row>
    <row r="89" spans="1:62" x14ac:dyDescent="0.2">
      <c r="A89"/>
      <c r="B89"/>
      <c r="C89"/>
      <c r="D89"/>
      <c r="E89"/>
      <c r="F89"/>
      <c r="G89"/>
      <c r="H89"/>
      <c r="I89"/>
      <c r="J89"/>
      <c r="K89"/>
      <c r="L89"/>
      <c r="M89"/>
      <c r="W89" s="96"/>
      <c r="AG89" s="96"/>
      <c r="AU89"/>
      <c r="BC89" s="96"/>
      <c r="BD89" s="96"/>
      <c r="BJ89" s="96"/>
    </row>
    <row r="90" spans="1:62" x14ac:dyDescent="0.2">
      <c r="A90"/>
      <c r="B90"/>
      <c r="C90"/>
      <c r="D90"/>
      <c r="E90"/>
      <c r="F90"/>
      <c r="G90"/>
      <c r="H90"/>
      <c r="I90"/>
      <c r="J90"/>
      <c r="K90"/>
      <c r="L90"/>
      <c r="M90"/>
      <c r="W90" s="96"/>
      <c r="AG90" s="96"/>
      <c r="BC90" s="96"/>
      <c r="BD90" s="96"/>
      <c r="BJ90" s="96"/>
    </row>
    <row r="91" spans="1:62" x14ac:dyDescent="0.2">
      <c r="A91"/>
      <c r="B91"/>
      <c r="C91"/>
      <c r="D91"/>
      <c r="E91"/>
      <c r="F91"/>
      <c r="G91"/>
      <c r="H91"/>
      <c r="I91"/>
      <c r="J91"/>
      <c r="K91"/>
      <c r="L91"/>
      <c r="M91"/>
      <c r="W91" s="96"/>
      <c r="AG91" s="96"/>
      <c r="BC91" s="96"/>
      <c r="BD91" s="96"/>
      <c r="BJ91" s="96"/>
    </row>
    <row r="92" spans="1:62" x14ac:dyDescent="0.2">
      <c r="A92"/>
      <c r="B92"/>
      <c r="C92"/>
      <c r="D92"/>
      <c r="E92"/>
      <c r="F92"/>
      <c r="G92"/>
      <c r="H92"/>
      <c r="I92"/>
      <c r="J92"/>
      <c r="K92"/>
      <c r="L92"/>
      <c r="M92"/>
      <c r="W92" s="96"/>
      <c r="AG92" s="96"/>
      <c r="BC92" s="96"/>
      <c r="BD92" s="96"/>
      <c r="BJ92" s="96"/>
    </row>
    <row r="93" spans="1:62" x14ac:dyDescent="0.2">
      <c r="A93"/>
      <c r="B93"/>
      <c r="C93"/>
      <c r="D93"/>
      <c r="E93"/>
      <c r="F93"/>
      <c r="G93"/>
      <c r="H93"/>
      <c r="I93"/>
      <c r="J93"/>
      <c r="K93"/>
      <c r="L93"/>
      <c r="M93"/>
      <c r="W93" s="96"/>
      <c r="AG93" s="96"/>
      <c r="BC93" s="96"/>
      <c r="BD93" s="96"/>
      <c r="BJ93" s="96"/>
    </row>
    <row r="94" spans="1:62" x14ac:dyDescent="0.2">
      <c r="A94"/>
      <c r="B94"/>
      <c r="C94"/>
      <c r="D94"/>
      <c r="E94"/>
      <c r="F94"/>
      <c r="G94"/>
      <c r="H94"/>
      <c r="I94"/>
      <c r="J94"/>
      <c r="K94"/>
      <c r="L94"/>
      <c r="M94"/>
      <c r="W94" s="96"/>
      <c r="AG94" s="96"/>
      <c r="BC94" s="96"/>
      <c r="BD94" s="96"/>
      <c r="BJ94" s="96"/>
    </row>
    <row r="95" spans="1:62" x14ac:dyDescent="0.2">
      <c r="A95"/>
      <c r="B95"/>
      <c r="C95"/>
      <c r="D95"/>
      <c r="E95"/>
      <c r="F95"/>
      <c r="G95"/>
      <c r="H95"/>
      <c r="I95"/>
      <c r="J95"/>
      <c r="K95"/>
      <c r="L95"/>
      <c r="M95"/>
      <c r="W95" s="96"/>
      <c r="AG95" s="96"/>
      <c r="BC95" s="96"/>
      <c r="BD95" s="96"/>
      <c r="BJ95" s="96"/>
    </row>
    <row r="96" spans="1:62" x14ac:dyDescent="0.2">
      <c r="A96"/>
      <c r="B96"/>
      <c r="C96"/>
      <c r="D96"/>
      <c r="E96"/>
      <c r="F96"/>
      <c r="G96"/>
      <c r="H96"/>
      <c r="I96"/>
      <c r="J96"/>
      <c r="K96"/>
      <c r="L96"/>
      <c r="M96"/>
      <c r="W96" s="96"/>
      <c r="AG96" s="96"/>
      <c r="BC96" s="96"/>
      <c r="BD96" s="96"/>
      <c r="BJ96" s="96"/>
    </row>
    <row r="97" spans="1:62" x14ac:dyDescent="0.2">
      <c r="A97"/>
      <c r="B97"/>
      <c r="C97"/>
      <c r="D97"/>
      <c r="E97"/>
      <c r="F97"/>
      <c r="G97"/>
      <c r="H97"/>
      <c r="I97"/>
      <c r="J97"/>
      <c r="K97"/>
      <c r="L97"/>
      <c r="M97"/>
      <c r="W97" s="96"/>
      <c r="AG97" s="96"/>
      <c r="BC97" s="96"/>
      <c r="BD97" s="96"/>
      <c r="BJ97" s="96"/>
    </row>
    <row r="98" spans="1:62" x14ac:dyDescent="0.2">
      <c r="A98"/>
      <c r="B98"/>
      <c r="C98" s="216"/>
      <c r="D98"/>
      <c r="E98"/>
      <c r="F98"/>
      <c r="G98"/>
      <c r="H98"/>
      <c r="I98"/>
      <c r="J98"/>
      <c r="K98"/>
      <c r="L98"/>
      <c r="M98"/>
      <c r="Q98" s="217"/>
      <c r="U98" s="217"/>
      <c r="W98" s="96"/>
      <c r="AE98" s="217"/>
      <c r="AG98" s="96"/>
      <c r="AM98" s="217"/>
      <c r="BC98" s="96"/>
      <c r="BD98" s="96"/>
      <c r="BH98" s="217"/>
      <c r="BJ98" s="96"/>
    </row>
    <row r="99" spans="1:62" x14ac:dyDescent="0.2">
      <c r="A99"/>
      <c r="B99"/>
      <c r="C99"/>
      <c r="D99"/>
      <c r="E99"/>
      <c r="F99"/>
      <c r="G99"/>
      <c r="H99"/>
      <c r="I99"/>
      <c r="J99"/>
      <c r="K99"/>
      <c r="L99"/>
      <c r="M99"/>
      <c r="W99" s="96"/>
      <c r="AG99" s="96"/>
      <c r="AU99" s="217"/>
      <c r="BC99" s="96"/>
      <c r="BD99" s="96"/>
      <c r="BJ99" s="96"/>
    </row>
    <row r="100" spans="1:62" x14ac:dyDescent="0.2">
      <c r="A100"/>
      <c r="B100"/>
      <c r="C100"/>
      <c r="D100"/>
      <c r="E100"/>
      <c r="F100"/>
      <c r="G100"/>
      <c r="H100"/>
      <c r="I100"/>
      <c r="J100"/>
      <c r="K100"/>
      <c r="L100"/>
      <c r="M100"/>
      <c r="W100" s="96"/>
      <c r="AG100" s="96"/>
      <c r="BC100" s="96"/>
      <c r="BD100" s="96"/>
      <c r="BJ100" s="96"/>
    </row>
    <row r="101" spans="1:62" x14ac:dyDescent="0.2">
      <c r="A101"/>
      <c r="B101"/>
      <c r="C101"/>
      <c r="D101"/>
      <c r="E101"/>
      <c r="F101"/>
      <c r="G101"/>
      <c r="H101"/>
      <c r="I101"/>
      <c r="J101"/>
      <c r="K101"/>
      <c r="L101"/>
      <c r="M101"/>
      <c r="W101" s="96"/>
      <c r="AG101" s="96"/>
      <c r="BC101" s="96"/>
      <c r="BD101" s="96"/>
      <c r="BJ101" s="96"/>
    </row>
    <row r="102" spans="1:62" x14ac:dyDescent="0.2">
      <c r="A102"/>
      <c r="B102"/>
      <c r="C102"/>
      <c r="D102"/>
      <c r="E102"/>
      <c r="F102"/>
      <c r="G102"/>
      <c r="H102"/>
      <c r="I102"/>
      <c r="J102"/>
      <c r="K102"/>
      <c r="L102"/>
      <c r="M102"/>
      <c r="W102" s="96"/>
      <c r="AG102" s="96"/>
      <c r="BC102" s="96"/>
      <c r="BD102" s="96"/>
      <c r="BJ102" s="96"/>
    </row>
    <row r="103" spans="1:62" x14ac:dyDescent="0.2">
      <c r="A103" s="113"/>
      <c r="B103"/>
      <c r="C103"/>
      <c r="D103"/>
      <c r="E103"/>
      <c r="F103"/>
      <c r="G103"/>
      <c r="H103"/>
      <c r="I103"/>
      <c r="J103"/>
      <c r="K103"/>
      <c r="L103"/>
      <c r="M103"/>
      <c r="W103" s="96"/>
      <c r="AG103" s="96"/>
      <c r="AK103" s="114"/>
      <c r="BC103" s="96"/>
      <c r="BD103" s="96"/>
      <c r="BJ103" s="96"/>
    </row>
    <row r="104" spans="1:62" x14ac:dyDescent="0.2">
      <c r="A104" s="113"/>
      <c r="B104"/>
      <c r="C104"/>
      <c r="D104"/>
      <c r="E104"/>
      <c r="F104"/>
      <c r="G104"/>
      <c r="H104"/>
      <c r="I104"/>
      <c r="J104"/>
      <c r="K104"/>
      <c r="L104"/>
      <c r="M104"/>
      <c r="W104" s="96"/>
      <c r="AG104" s="96"/>
      <c r="AK104" s="114"/>
      <c r="BC104" s="96"/>
      <c r="BD104" s="96"/>
      <c r="BJ104" s="96"/>
    </row>
    <row r="105" spans="1:62" x14ac:dyDescent="0.2">
      <c r="A105"/>
      <c r="B105"/>
      <c r="C105"/>
      <c r="D105"/>
      <c r="E105"/>
      <c r="F105"/>
      <c r="G105"/>
      <c r="H105"/>
      <c r="I105"/>
      <c r="J105"/>
      <c r="K105"/>
      <c r="L105"/>
      <c r="M105"/>
      <c r="W105" s="96"/>
      <c r="AG105" s="96"/>
      <c r="BC105" s="96"/>
      <c r="BD105" s="96"/>
      <c r="BJ105" s="96"/>
    </row>
    <row r="106" spans="1:62" x14ac:dyDescent="0.2">
      <c r="A106"/>
      <c r="B106"/>
      <c r="C106"/>
      <c r="D106"/>
      <c r="E106"/>
      <c r="F106"/>
      <c r="G106"/>
      <c r="H106"/>
      <c r="I106"/>
      <c r="J106"/>
      <c r="K106"/>
      <c r="L106"/>
      <c r="M106"/>
      <c r="W106" s="96"/>
      <c r="AG106" s="96"/>
      <c r="BC106" s="96"/>
      <c r="BD106" s="96"/>
      <c r="BJ106" s="96"/>
    </row>
    <row r="107" spans="1:62" x14ac:dyDescent="0.2">
      <c r="A107"/>
      <c r="B107"/>
      <c r="C107"/>
      <c r="D107"/>
      <c r="E107"/>
      <c r="F107"/>
      <c r="G107"/>
      <c r="H107"/>
      <c r="I107"/>
      <c r="J107"/>
      <c r="K107"/>
      <c r="L107"/>
      <c r="M107"/>
      <c r="W107" s="96"/>
      <c r="AG107" s="96"/>
      <c r="BC107" s="96"/>
      <c r="BD107" s="96"/>
      <c r="BJ107" s="96"/>
    </row>
    <row r="108" spans="1:62" x14ac:dyDescent="0.2">
      <c r="A108"/>
      <c r="B108"/>
      <c r="C108"/>
      <c r="D108"/>
      <c r="E108"/>
      <c r="F108"/>
      <c r="G108"/>
      <c r="H108"/>
      <c r="I108"/>
      <c r="J108"/>
      <c r="K108"/>
      <c r="L108"/>
      <c r="M108"/>
      <c r="W108" s="96"/>
      <c r="AG108" s="96"/>
      <c r="BC108" s="96"/>
      <c r="BD108" s="96"/>
      <c r="BJ108" s="96"/>
    </row>
    <row r="109" spans="1:62" x14ac:dyDescent="0.2">
      <c r="A109"/>
      <c r="B109"/>
      <c r="C109"/>
      <c r="D109"/>
      <c r="E109"/>
      <c r="F109"/>
      <c r="G109"/>
      <c r="H109"/>
      <c r="I109"/>
      <c r="J109"/>
      <c r="K109"/>
      <c r="L109"/>
      <c r="M109"/>
      <c r="W109" s="96"/>
      <c r="AG109" s="96"/>
      <c r="BC109" s="96"/>
      <c r="BD109" s="96"/>
      <c r="BJ109" s="96"/>
    </row>
    <row r="110" spans="1:62" x14ac:dyDescent="0.2">
      <c r="A110"/>
      <c r="B110"/>
      <c r="C110"/>
      <c r="D110"/>
      <c r="E110"/>
      <c r="F110"/>
      <c r="G110"/>
      <c r="H110"/>
      <c r="I110"/>
      <c r="J110"/>
      <c r="K110"/>
      <c r="L110"/>
      <c r="M110"/>
      <c r="W110" s="96"/>
      <c r="AG110" s="96"/>
      <c r="BC110" s="96"/>
      <c r="BD110" s="96"/>
      <c r="BJ110" s="96"/>
    </row>
    <row r="111" spans="1:62" x14ac:dyDescent="0.2">
      <c r="A111"/>
      <c r="B111"/>
      <c r="C111"/>
      <c r="D111"/>
      <c r="E111"/>
      <c r="F111"/>
      <c r="G111"/>
      <c r="H111"/>
      <c r="I111"/>
      <c r="J111"/>
      <c r="K111"/>
      <c r="L111"/>
      <c r="M111"/>
      <c r="W111" s="96"/>
      <c r="AG111" s="96"/>
      <c r="BC111" s="96"/>
      <c r="BD111" s="96"/>
      <c r="BJ111" s="96"/>
    </row>
    <row r="112" spans="1:62" x14ac:dyDescent="0.2">
      <c r="A112"/>
      <c r="B112"/>
      <c r="C112"/>
      <c r="D112"/>
      <c r="E112"/>
      <c r="F112"/>
      <c r="G112"/>
      <c r="H112"/>
      <c r="I112"/>
      <c r="J112"/>
      <c r="K112"/>
      <c r="L112"/>
      <c r="M112"/>
      <c r="W112" s="96"/>
      <c r="AG112" s="96"/>
      <c r="BC112" s="96"/>
      <c r="BD112" s="96"/>
      <c r="BJ112" s="96"/>
    </row>
    <row r="113" spans="1:62" x14ac:dyDescent="0.2">
      <c r="A113"/>
      <c r="B113"/>
      <c r="C113"/>
      <c r="D113"/>
      <c r="E113"/>
      <c r="F113"/>
      <c r="G113"/>
      <c r="H113"/>
      <c r="I113"/>
      <c r="J113"/>
      <c r="K113"/>
      <c r="L113"/>
      <c r="M113"/>
      <c r="W113" s="96"/>
      <c r="AG113" s="96"/>
      <c r="BC113" s="96"/>
      <c r="BD113" s="96"/>
      <c r="BJ113" s="96"/>
    </row>
    <row r="114" spans="1:62" x14ac:dyDescent="0.2">
      <c r="A114"/>
      <c r="B114"/>
      <c r="C114"/>
      <c r="D114"/>
      <c r="E114"/>
      <c r="F114"/>
      <c r="G114"/>
      <c r="H114"/>
      <c r="I114"/>
      <c r="J114"/>
      <c r="K114"/>
      <c r="L114"/>
      <c r="M114"/>
      <c r="W114" s="96"/>
      <c r="AG114" s="96"/>
      <c r="BC114" s="96"/>
      <c r="BD114" s="96"/>
      <c r="BJ114" s="96"/>
    </row>
    <row r="115" spans="1:62" x14ac:dyDescent="0.2">
      <c r="A115"/>
      <c r="B115"/>
      <c r="C115"/>
      <c r="D115"/>
      <c r="E115"/>
      <c r="F115"/>
      <c r="G115"/>
      <c r="H115"/>
      <c r="I115"/>
      <c r="J115"/>
      <c r="K115"/>
      <c r="L115"/>
      <c r="M115"/>
      <c r="W115" s="96"/>
      <c r="AG115" s="96"/>
      <c r="BC115" s="96"/>
      <c r="BD115" s="96"/>
      <c r="BJ115" s="96"/>
    </row>
    <row r="116" spans="1:62" x14ac:dyDescent="0.2">
      <c r="A116"/>
      <c r="B116"/>
      <c r="C116"/>
      <c r="D116"/>
      <c r="E116"/>
      <c r="F116"/>
      <c r="G116"/>
      <c r="H116"/>
      <c r="I116"/>
      <c r="J116"/>
      <c r="K116"/>
      <c r="L116"/>
      <c r="M116"/>
      <c r="W116" s="96"/>
      <c r="AG116" s="96"/>
      <c r="BC116" s="96"/>
      <c r="BD116" s="96"/>
      <c r="BJ116" s="96"/>
    </row>
    <row r="117" spans="1:62" x14ac:dyDescent="0.2">
      <c r="A117"/>
      <c r="B117"/>
      <c r="C117"/>
      <c r="D117"/>
      <c r="E117"/>
      <c r="F117"/>
      <c r="G117"/>
      <c r="H117"/>
      <c r="I117"/>
      <c r="J117"/>
      <c r="K117"/>
      <c r="L117"/>
      <c r="M117"/>
      <c r="W117" s="96"/>
      <c r="AG117" s="96"/>
      <c r="BC117" s="96"/>
      <c r="BD117" s="96"/>
      <c r="BJ117" s="96"/>
    </row>
    <row r="118" spans="1:62" x14ac:dyDescent="0.2">
      <c r="A118"/>
      <c r="B118"/>
      <c r="C118"/>
      <c r="D118"/>
      <c r="E118"/>
      <c r="F118"/>
      <c r="G118"/>
      <c r="H118"/>
      <c r="I118"/>
      <c r="J118"/>
      <c r="K118"/>
      <c r="L118"/>
      <c r="M118"/>
      <c r="W118" s="96"/>
      <c r="AG118" s="96"/>
      <c r="BC118" s="96"/>
      <c r="BD118" s="96"/>
      <c r="BJ118" s="96"/>
    </row>
    <row r="119" spans="1:62" x14ac:dyDescent="0.2">
      <c r="A119"/>
      <c r="B119"/>
      <c r="C119"/>
      <c r="D119"/>
      <c r="E119"/>
      <c r="F119"/>
      <c r="G119"/>
      <c r="H119"/>
      <c r="I119"/>
      <c r="J119"/>
      <c r="K119"/>
      <c r="L119"/>
      <c r="M119"/>
      <c r="W119" s="96"/>
      <c r="AG119" s="96"/>
      <c r="BC119" s="96"/>
      <c r="BD119" s="96"/>
      <c r="BJ119" s="96"/>
    </row>
    <row r="120" spans="1:62" x14ac:dyDescent="0.2">
      <c r="A120"/>
      <c r="B120"/>
      <c r="C120"/>
      <c r="D120"/>
      <c r="E120"/>
      <c r="F120"/>
      <c r="G120"/>
      <c r="H120"/>
      <c r="I120"/>
      <c r="J120"/>
      <c r="K120"/>
      <c r="L120"/>
      <c r="M120"/>
      <c r="W120" s="96"/>
      <c r="AG120" s="96"/>
      <c r="BC120" s="96"/>
      <c r="BD120" s="96"/>
      <c r="BJ120" s="96"/>
    </row>
    <row r="121" spans="1:62" x14ac:dyDescent="0.2">
      <c r="A121"/>
      <c r="B121"/>
      <c r="C121"/>
      <c r="D121"/>
      <c r="E121"/>
      <c r="F121"/>
      <c r="G121"/>
      <c r="H121"/>
      <c r="I121"/>
      <c r="J121"/>
      <c r="K121"/>
      <c r="L121"/>
      <c r="M121"/>
      <c r="W121" s="96"/>
      <c r="AG121" s="96"/>
      <c r="BC121" s="96"/>
      <c r="BD121" s="96"/>
      <c r="BJ121" s="96"/>
    </row>
    <row r="122" spans="1:62" x14ac:dyDescent="0.2">
      <c r="A122"/>
      <c r="B122"/>
      <c r="C122"/>
      <c r="D122"/>
      <c r="E122"/>
      <c r="F122"/>
      <c r="G122"/>
      <c r="H122"/>
      <c r="I122"/>
      <c r="J122"/>
      <c r="K122"/>
      <c r="L122"/>
      <c r="M122"/>
      <c r="W122" s="96"/>
      <c r="AG122" s="96"/>
      <c r="BC122" s="96"/>
      <c r="BD122" s="96"/>
      <c r="BJ122" s="96"/>
    </row>
    <row r="123" spans="1:62" x14ac:dyDescent="0.2">
      <c r="A123"/>
      <c r="B123"/>
      <c r="C123"/>
      <c r="D123"/>
      <c r="E123"/>
      <c r="F123"/>
      <c r="G123"/>
      <c r="H123"/>
      <c r="I123"/>
      <c r="J123"/>
      <c r="K123"/>
      <c r="L123"/>
      <c r="M123"/>
      <c r="W123" s="96"/>
      <c r="AG123" s="96"/>
      <c r="BC123" s="96"/>
      <c r="BD123" s="96"/>
      <c r="BJ123" s="96"/>
    </row>
    <row r="124" spans="1:62" x14ac:dyDescent="0.2">
      <c r="A124"/>
      <c r="B124"/>
      <c r="C124"/>
      <c r="D124"/>
      <c r="E124"/>
      <c r="F124"/>
      <c r="G124"/>
      <c r="H124"/>
      <c r="I124"/>
      <c r="J124"/>
      <c r="K124"/>
      <c r="L124"/>
      <c r="M124"/>
      <c r="W124" s="96"/>
      <c r="AG124" s="96"/>
      <c r="BC124" s="96"/>
      <c r="BD124" s="96"/>
      <c r="BJ124" s="96"/>
    </row>
    <row r="125" spans="1:62" x14ac:dyDescent="0.2">
      <c r="A125"/>
      <c r="B125"/>
      <c r="C125"/>
      <c r="D125"/>
      <c r="E125"/>
      <c r="F125"/>
      <c r="G125"/>
      <c r="H125"/>
      <c r="I125"/>
      <c r="J125"/>
      <c r="K125"/>
      <c r="L125"/>
      <c r="M125"/>
      <c r="W125" s="96"/>
      <c r="AG125" s="96"/>
      <c r="BC125" s="96"/>
      <c r="BD125" s="96"/>
      <c r="BJ125" s="96"/>
    </row>
    <row r="126" spans="1:62" x14ac:dyDescent="0.2">
      <c r="A126"/>
      <c r="B126"/>
      <c r="C126"/>
      <c r="D126"/>
      <c r="E126"/>
      <c r="F126"/>
      <c r="G126"/>
      <c r="H126"/>
      <c r="I126"/>
      <c r="J126"/>
      <c r="K126"/>
      <c r="L126"/>
      <c r="M126"/>
      <c r="W126" s="96"/>
      <c r="AG126" s="96"/>
      <c r="BC126" s="96"/>
      <c r="BD126" s="96"/>
      <c r="BJ126" s="96"/>
    </row>
    <row r="127" spans="1:62" x14ac:dyDescent="0.2">
      <c r="A127"/>
      <c r="B127"/>
      <c r="C127"/>
      <c r="D127"/>
      <c r="E127"/>
      <c r="F127"/>
      <c r="G127"/>
      <c r="H127"/>
      <c r="I127"/>
      <c r="J127"/>
      <c r="K127"/>
      <c r="L127"/>
      <c r="M127"/>
      <c r="W127" s="96"/>
      <c r="AG127" s="96"/>
      <c r="BC127" s="96"/>
      <c r="BD127" s="96"/>
      <c r="BJ127" s="96"/>
    </row>
    <row r="128" spans="1:62" x14ac:dyDescent="0.2">
      <c r="A128"/>
      <c r="B128"/>
      <c r="C128"/>
      <c r="D128"/>
      <c r="E128"/>
      <c r="F128"/>
      <c r="G128"/>
      <c r="H128"/>
      <c r="I128"/>
      <c r="J128"/>
      <c r="K128"/>
      <c r="L128"/>
      <c r="M128"/>
      <c r="W128" s="96"/>
      <c r="AG128" s="96"/>
      <c r="BC128" s="96"/>
      <c r="BD128" s="96"/>
      <c r="BJ128" s="96"/>
    </row>
    <row r="129" spans="1:62" x14ac:dyDescent="0.2">
      <c r="A129"/>
      <c r="B129"/>
      <c r="C129"/>
      <c r="D129"/>
      <c r="E129"/>
      <c r="F129"/>
      <c r="G129"/>
      <c r="H129"/>
      <c r="I129"/>
      <c r="J129"/>
      <c r="K129"/>
      <c r="L129"/>
      <c r="M129"/>
      <c r="W129" s="96"/>
      <c r="AG129" s="96"/>
      <c r="BC129" s="96"/>
      <c r="BD129" s="96"/>
      <c r="BJ129" s="96"/>
    </row>
    <row r="130" spans="1:62" x14ac:dyDescent="0.2">
      <c r="A130"/>
      <c r="B130"/>
      <c r="C130"/>
      <c r="D130"/>
      <c r="E130"/>
      <c r="F130"/>
      <c r="G130"/>
      <c r="H130"/>
      <c r="I130"/>
      <c r="J130"/>
      <c r="K130"/>
      <c r="L130"/>
      <c r="M130"/>
      <c r="W130" s="96"/>
      <c r="AG130" s="96"/>
      <c r="BC130" s="96"/>
      <c r="BD130" s="96"/>
      <c r="BJ130" s="96"/>
    </row>
    <row r="131" spans="1:62" x14ac:dyDescent="0.2">
      <c r="A131"/>
      <c r="B131"/>
      <c r="C131"/>
      <c r="D131"/>
      <c r="E131"/>
      <c r="F131"/>
      <c r="G131"/>
      <c r="H131"/>
      <c r="I131"/>
      <c r="J131"/>
      <c r="K131"/>
      <c r="L131"/>
      <c r="M131"/>
      <c r="W131" s="96"/>
      <c r="AG131" s="96"/>
      <c r="BC131" s="96"/>
      <c r="BD131" s="96"/>
      <c r="BJ131" s="96"/>
    </row>
    <row r="132" spans="1:62" x14ac:dyDescent="0.2">
      <c r="A132"/>
      <c r="B132"/>
      <c r="C132"/>
      <c r="D132"/>
      <c r="E132"/>
      <c r="F132"/>
      <c r="G132"/>
      <c r="H132"/>
      <c r="I132"/>
      <c r="J132"/>
      <c r="K132"/>
      <c r="L132"/>
      <c r="M132"/>
      <c r="W132" s="96"/>
      <c r="AG132" s="96"/>
      <c r="BC132" s="96"/>
      <c r="BD132" s="96"/>
      <c r="BJ132" s="96"/>
    </row>
    <row r="133" spans="1:62" x14ac:dyDescent="0.2">
      <c r="A133"/>
      <c r="B133"/>
      <c r="C133"/>
      <c r="D133"/>
      <c r="E133"/>
      <c r="F133"/>
      <c r="G133"/>
      <c r="H133"/>
      <c r="I133"/>
      <c r="J133"/>
      <c r="K133"/>
      <c r="L133"/>
      <c r="M133"/>
      <c r="W133" s="96"/>
      <c r="AG133" s="96"/>
      <c r="BC133" s="96"/>
      <c r="BD133" s="96"/>
      <c r="BJ133" s="96"/>
    </row>
    <row r="134" spans="1:62" x14ac:dyDescent="0.2">
      <c r="A134"/>
      <c r="B134"/>
      <c r="C134"/>
      <c r="D134"/>
      <c r="E134"/>
      <c r="F134"/>
      <c r="G134"/>
      <c r="H134"/>
      <c r="I134"/>
      <c r="J134"/>
      <c r="K134"/>
      <c r="L134"/>
      <c r="M134"/>
      <c r="W134" s="96"/>
      <c r="AG134" s="96"/>
      <c r="BC134" s="96"/>
      <c r="BD134" s="96"/>
      <c r="BJ134" s="96"/>
    </row>
    <row r="135" spans="1:62" x14ac:dyDescent="0.2">
      <c r="A135"/>
      <c r="B135"/>
      <c r="C135"/>
      <c r="D135"/>
      <c r="E135"/>
      <c r="F135"/>
      <c r="G135"/>
      <c r="H135"/>
      <c r="I135"/>
      <c r="J135"/>
      <c r="K135"/>
      <c r="L135"/>
      <c r="M135"/>
      <c r="W135" s="96"/>
      <c r="AG135" s="96"/>
      <c r="BC135" s="96"/>
      <c r="BD135" s="96"/>
      <c r="BJ135" s="96"/>
    </row>
    <row r="136" spans="1:62" x14ac:dyDescent="0.2">
      <c r="A136"/>
      <c r="B136"/>
      <c r="C136"/>
      <c r="D136"/>
      <c r="E136"/>
      <c r="F136"/>
      <c r="G136"/>
      <c r="H136"/>
      <c r="I136"/>
      <c r="J136"/>
      <c r="K136"/>
      <c r="L136"/>
      <c r="M136"/>
      <c r="W136" s="96"/>
      <c r="AG136" s="96"/>
      <c r="BC136" s="96"/>
      <c r="BD136" s="96"/>
      <c r="BJ136" s="96"/>
    </row>
    <row r="137" spans="1:62" x14ac:dyDescent="0.2">
      <c r="A137"/>
      <c r="B137"/>
      <c r="C137"/>
      <c r="D137"/>
      <c r="E137"/>
      <c r="F137"/>
      <c r="G137"/>
      <c r="H137"/>
      <c r="I137"/>
      <c r="J137"/>
      <c r="K137"/>
      <c r="L137"/>
      <c r="M137"/>
      <c r="W137" s="96"/>
      <c r="AG137" s="96"/>
      <c r="BC137" s="96"/>
      <c r="BD137" s="96"/>
      <c r="BJ137" s="96"/>
    </row>
    <row r="138" spans="1:62" x14ac:dyDescent="0.2">
      <c r="A138"/>
      <c r="B138"/>
      <c r="C138"/>
      <c r="D138"/>
      <c r="E138"/>
      <c r="F138"/>
      <c r="G138"/>
      <c r="H138"/>
      <c r="I138"/>
      <c r="J138"/>
      <c r="K138"/>
      <c r="L138"/>
      <c r="M138"/>
      <c r="W138" s="96"/>
      <c r="AG138" s="96"/>
      <c r="BC138" s="96"/>
      <c r="BD138" s="96"/>
      <c r="BJ138" s="96"/>
    </row>
    <row r="139" spans="1:62" x14ac:dyDescent="0.2">
      <c r="A139"/>
      <c r="B139"/>
      <c r="C139"/>
      <c r="D139"/>
      <c r="E139"/>
      <c r="F139"/>
      <c r="G139"/>
      <c r="H139"/>
      <c r="I139"/>
      <c r="J139"/>
      <c r="K139"/>
      <c r="L139"/>
      <c r="M139"/>
      <c r="W139" s="96"/>
      <c r="AG139" s="96"/>
      <c r="BC139" s="96"/>
      <c r="BD139" s="96"/>
      <c r="BJ139" s="96"/>
    </row>
    <row r="140" spans="1:62" x14ac:dyDescent="0.2">
      <c r="A140"/>
      <c r="B140"/>
      <c r="C140"/>
      <c r="D140"/>
      <c r="E140"/>
      <c r="F140"/>
      <c r="G140"/>
      <c r="H140"/>
      <c r="I140"/>
      <c r="J140"/>
      <c r="K140"/>
      <c r="L140"/>
      <c r="M140"/>
      <c r="W140" s="96"/>
      <c r="AG140" s="96"/>
      <c r="BC140" s="96"/>
      <c r="BD140" s="96"/>
      <c r="BJ140" s="96"/>
    </row>
    <row r="141" spans="1:62" x14ac:dyDescent="0.2">
      <c r="A141"/>
      <c r="B141"/>
      <c r="C141"/>
      <c r="D141"/>
      <c r="E141"/>
      <c r="F141"/>
      <c r="G141"/>
      <c r="H141"/>
      <c r="I141"/>
      <c r="J141"/>
      <c r="K141"/>
      <c r="L141"/>
      <c r="M141"/>
      <c r="W141" s="96"/>
      <c r="AG141" s="96"/>
      <c r="BC141" s="96"/>
      <c r="BD141" s="96"/>
      <c r="BJ141" s="96"/>
    </row>
    <row r="142" spans="1:62" x14ac:dyDescent="0.2">
      <c r="A142"/>
      <c r="B142"/>
      <c r="C142"/>
      <c r="D142"/>
      <c r="E142"/>
      <c r="F142"/>
      <c r="G142"/>
      <c r="H142"/>
      <c r="I142"/>
      <c r="J142"/>
      <c r="K142"/>
      <c r="L142"/>
      <c r="M142"/>
      <c r="W142" s="96"/>
      <c r="AG142" s="96"/>
      <c r="BC142" s="96"/>
      <c r="BD142" s="96"/>
      <c r="BJ142" s="96"/>
    </row>
    <row r="143" spans="1:62" x14ac:dyDescent="0.2">
      <c r="A143"/>
      <c r="B143"/>
      <c r="C143"/>
      <c r="D143"/>
      <c r="E143"/>
      <c r="F143"/>
      <c r="G143"/>
      <c r="H143"/>
      <c r="I143"/>
      <c r="J143"/>
      <c r="K143"/>
      <c r="L143"/>
      <c r="M143"/>
      <c r="W143" s="96"/>
      <c r="AG143" s="96"/>
      <c r="BC143" s="96"/>
      <c r="BD143" s="96"/>
      <c r="BJ143" s="96"/>
    </row>
    <row r="144" spans="1:62" x14ac:dyDescent="0.2">
      <c r="A144"/>
      <c r="B144"/>
      <c r="C144"/>
      <c r="D144"/>
      <c r="E144"/>
      <c r="F144"/>
      <c r="G144"/>
      <c r="H144"/>
      <c r="I144"/>
      <c r="J144"/>
      <c r="K144"/>
      <c r="L144"/>
      <c r="M144"/>
      <c r="W144" s="96"/>
      <c r="AG144" s="96"/>
      <c r="BC144" s="96"/>
      <c r="BD144" s="96"/>
      <c r="BJ144" s="96"/>
    </row>
    <row r="145" spans="1:62" x14ac:dyDescent="0.2">
      <c r="A145"/>
      <c r="B145"/>
      <c r="C145"/>
      <c r="D145"/>
      <c r="E145"/>
      <c r="F145"/>
      <c r="G145"/>
      <c r="H145"/>
      <c r="I145"/>
      <c r="J145"/>
      <c r="K145"/>
      <c r="L145"/>
      <c r="M145"/>
      <c r="W145" s="96"/>
      <c r="AG145" s="96"/>
      <c r="BC145" s="96"/>
      <c r="BD145" s="96"/>
      <c r="BJ145" s="96"/>
    </row>
    <row r="146" spans="1:62" x14ac:dyDescent="0.2">
      <c r="A146"/>
      <c r="B146"/>
      <c r="C146"/>
      <c r="D146"/>
      <c r="E146"/>
      <c r="F146"/>
      <c r="G146"/>
      <c r="H146"/>
      <c r="I146"/>
      <c r="J146"/>
      <c r="K146"/>
      <c r="L146"/>
      <c r="M146"/>
      <c r="W146" s="96"/>
      <c r="AG146" s="96"/>
      <c r="BC146" s="96"/>
      <c r="BD146" s="96"/>
      <c r="BJ146" s="96"/>
    </row>
    <row r="147" spans="1:62" x14ac:dyDescent="0.2">
      <c r="A147"/>
      <c r="B147"/>
      <c r="C147"/>
      <c r="D147"/>
      <c r="E147"/>
      <c r="F147"/>
      <c r="G147"/>
      <c r="H147"/>
      <c r="I147"/>
      <c r="J147"/>
      <c r="K147"/>
      <c r="L147"/>
      <c r="M147"/>
      <c r="W147" s="96"/>
      <c r="AG147" s="96"/>
      <c r="BC147" s="96"/>
      <c r="BD147" s="96"/>
      <c r="BJ147" s="96"/>
    </row>
    <row r="148" spans="1:62" x14ac:dyDescent="0.2">
      <c r="A148"/>
      <c r="B148"/>
      <c r="C148"/>
      <c r="D148"/>
      <c r="E148"/>
      <c r="F148"/>
      <c r="G148"/>
      <c r="H148"/>
      <c r="I148"/>
      <c r="J148"/>
      <c r="K148"/>
      <c r="L148"/>
      <c r="M148"/>
      <c r="W148" s="96"/>
      <c r="AG148" s="96"/>
      <c r="BC148" s="96"/>
      <c r="BD148" s="96"/>
      <c r="BJ148" s="96"/>
    </row>
    <row r="149" spans="1:62" x14ac:dyDescent="0.2">
      <c r="A149"/>
      <c r="B149"/>
      <c r="C149"/>
      <c r="D149"/>
      <c r="E149"/>
      <c r="F149"/>
      <c r="G149"/>
      <c r="H149"/>
      <c r="I149"/>
      <c r="J149"/>
      <c r="K149"/>
      <c r="L149"/>
      <c r="M149"/>
      <c r="W149" s="96"/>
      <c r="AG149" s="96"/>
      <c r="BC149" s="96"/>
      <c r="BD149" s="96"/>
      <c r="BJ149" s="96"/>
    </row>
    <row r="150" spans="1:62" x14ac:dyDescent="0.2">
      <c r="A150"/>
      <c r="B150"/>
      <c r="C150"/>
      <c r="D150"/>
      <c r="E150"/>
      <c r="F150"/>
      <c r="G150"/>
      <c r="H150"/>
      <c r="I150"/>
      <c r="J150"/>
      <c r="K150"/>
      <c r="L150"/>
      <c r="M150"/>
      <c r="W150" s="96"/>
      <c r="AG150" s="96"/>
      <c r="BC150" s="96"/>
      <c r="BD150" s="96"/>
      <c r="BJ150" s="96"/>
    </row>
    <row r="151" spans="1:62" x14ac:dyDescent="0.2">
      <c r="A151"/>
      <c r="B151"/>
      <c r="C151"/>
      <c r="D151"/>
      <c r="E151"/>
      <c r="F151"/>
      <c r="G151"/>
      <c r="H151"/>
      <c r="I151"/>
      <c r="J151"/>
      <c r="K151"/>
      <c r="L151"/>
      <c r="M151"/>
      <c r="W151" s="96"/>
      <c r="AG151" s="96"/>
      <c r="BC151" s="96"/>
      <c r="BD151" s="96"/>
      <c r="BJ151" s="96"/>
    </row>
    <row r="152" spans="1:62" x14ac:dyDescent="0.2">
      <c r="A152"/>
      <c r="B152"/>
      <c r="C152"/>
      <c r="D152"/>
      <c r="E152"/>
      <c r="F152"/>
      <c r="G152"/>
      <c r="H152"/>
      <c r="I152"/>
      <c r="J152"/>
      <c r="K152"/>
      <c r="L152"/>
      <c r="M152"/>
      <c r="W152" s="96"/>
      <c r="AG152" s="96"/>
      <c r="BC152" s="96"/>
      <c r="BD152" s="96"/>
      <c r="BJ152" s="96"/>
    </row>
    <row r="153" spans="1:62" x14ac:dyDescent="0.2">
      <c r="A153"/>
      <c r="B153"/>
      <c r="C153"/>
      <c r="D153"/>
      <c r="E153"/>
      <c r="F153"/>
      <c r="G153"/>
      <c r="H153"/>
      <c r="I153"/>
      <c r="J153"/>
      <c r="K153"/>
      <c r="L153"/>
      <c r="M153"/>
      <c r="W153" s="96"/>
      <c r="AG153" s="96"/>
      <c r="BC153" s="96"/>
      <c r="BD153" s="96"/>
      <c r="BJ153" s="96"/>
    </row>
    <row r="154" spans="1:62" x14ac:dyDescent="0.2">
      <c r="A154"/>
      <c r="B154"/>
      <c r="C154"/>
      <c r="D154"/>
      <c r="E154"/>
      <c r="F154"/>
      <c r="G154"/>
      <c r="H154"/>
      <c r="I154"/>
      <c r="J154"/>
      <c r="K154"/>
      <c r="L154"/>
      <c r="M154"/>
      <c r="W154" s="96"/>
      <c r="AG154" s="96"/>
      <c r="BC154" s="96"/>
      <c r="BD154" s="96"/>
      <c r="BJ154" s="96"/>
    </row>
    <row r="155" spans="1:62" x14ac:dyDescent="0.2">
      <c r="A155"/>
      <c r="B155"/>
      <c r="C155"/>
      <c r="D155"/>
      <c r="E155"/>
      <c r="F155"/>
      <c r="G155"/>
      <c r="H155"/>
      <c r="I155"/>
      <c r="J155"/>
      <c r="K155"/>
      <c r="L155"/>
      <c r="M155"/>
      <c r="W155" s="96"/>
      <c r="AG155" s="96"/>
      <c r="BC155" s="96"/>
      <c r="BD155" s="96"/>
      <c r="BJ155" s="96"/>
    </row>
    <row r="156" spans="1:62" x14ac:dyDescent="0.2">
      <c r="A156"/>
      <c r="B156"/>
      <c r="C156"/>
      <c r="D156"/>
      <c r="E156"/>
      <c r="F156"/>
      <c r="G156"/>
      <c r="H156"/>
      <c r="I156"/>
      <c r="J156"/>
      <c r="K156"/>
      <c r="L156"/>
      <c r="M156"/>
      <c r="W156" s="96"/>
      <c r="AG156" s="96"/>
      <c r="BC156" s="96"/>
      <c r="BD156" s="96"/>
      <c r="BJ156" s="96"/>
    </row>
    <row r="157" spans="1:62" x14ac:dyDescent="0.2">
      <c r="A157"/>
      <c r="B157"/>
      <c r="C157"/>
      <c r="D157"/>
      <c r="E157"/>
      <c r="F157"/>
      <c r="G157"/>
      <c r="H157"/>
      <c r="I157"/>
      <c r="J157"/>
      <c r="K157"/>
      <c r="L157"/>
      <c r="M157"/>
      <c r="W157" s="96"/>
      <c r="AG157" s="96"/>
      <c r="BC157" s="96"/>
      <c r="BD157" s="96"/>
      <c r="BJ157" s="96"/>
    </row>
    <row r="158" spans="1:62" x14ac:dyDescent="0.2">
      <c r="A158"/>
      <c r="B158"/>
      <c r="C158"/>
      <c r="D158"/>
      <c r="E158"/>
      <c r="F158"/>
      <c r="G158"/>
      <c r="H158"/>
      <c r="I158"/>
      <c r="J158"/>
      <c r="K158"/>
      <c r="L158"/>
      <c r="M158"/>
      <c r="W158" s="96"/>
      <c r="AG158" s="96"/>
      <c r="BC158" s="96"/>
      <c r="BD158" s="96"/>
      <c r="BJ158" s="96"/>
    </row>
    <row r="159" spans="1:62" x14ac:dyDescent="0.2">
      <c r="A159"/>
      <c r="B159"/>
      <c r="C159"/>
      <c r="D159"/>
      <c r="E159"/>
      <c r="F159"/>
      <c r="G159"/>
      <c r="H159"/>
      <c r="I159"/>
      <c r="J159"/>
      <c r="K159"/>
      <c r="L159"/>
      <c r="M159"/>
      <c r="W159" s="96"/>
      <c r="AG159" s="96"/>
      <c r="BC159" s="96"/>
      <c r="BD159" s="96"/>
      <c r="BJ159" s="96"/>
    </row>
    <row r="160" spans="1:62" x14ac:dyDescent="0.2">
      <c r="A160"/>
      <c r="B160"/>
      <c r="C160"/>
      <c r="D160"/>
      <c r="E160"/>
      <c r="F160"/>
      <c r="G160"/>
      <c r="H160"/>
      <c r="I160"/>
      <c r="J160"/>
      <c r="K160"/>
      <c r="L160"/>
      <c r="M160"/>
      <c r="W160" s="96"/>
      <c r="AG160" s="96"/>
      <c r="BC160" s="96"/>
      <c r="BD160" s="96"/>
      <c r="BJ160" s="96"/>
    </row>
    <row r="161" spans="1:62" x14ac:dyDescent="0.2">
      <c r="A161"/>
      <c r="B161"/>
      <c r="C161"/>
      <c r="D161"/>
      <c r="E161"/>
      <c r="F161"/>
      <c r="G161"/>
      <c r="H161"/>
      <c r="I161"/>
      <c r="J161"/>
      <c r="K161"/>
      <c r="L161"/>
      <c r="M161"/>
      <c r="W161" s="96"/>
      <c r="AG161" s="96"/>
      <c r="BC161" s="96"/>
      <c r="BD161" s="96"/>
      <c r="BJ161" s="96"/>
    </row>
    <row r="162" spans="1:62" x14ac:dyDescent="0.2">
      <c r="A162"/>
      <c r="B162"/>
      <c r="C162"/>
      <c r="D162"/>
      <c r="E162"/>
      <c r="F162"/>
      <c r="G162"/>
      <c r="H162"/>
      <c r="I162"/>
      <c r="J162"/>
      <c r="K162"/>
      <c r="L162"/>
      <c r="M162"/>
      <c r="W162" s="96"/>
      <c r="AG162" s="96"/>
      <c r="BD162" s="96"/>
      <c r="BJ162" s="96"/>
    </row>
    <row r="163" spans="1:62" x14ac:dyDescent="0.2">
      <c r="A163"/>
      <c r="B163"/>
      <c r="C163"/>
      <c r="D163"/>
      <c r="E163"/>
      <c r="F163"/>
      <c r="G163"/>
      <c r="H163"/>
      <c r="I163"/>
      <c r="J163"/>
      <c r="K163"/>
      <c r="L163"/>
      <c r="M163"/>
      <c r="W163" s="96"/>
      <c r="AG163" s="96"/>
      <c r="BD163" s="96"/>
      <c r="BJ163" s="96"/>
    </row>
    <row r="164" spans="1:62" x14ac:dyDescent="0.2">
      <c r="A164"/>
      <c r="B164"/>
      <c r="C164"/>
      <c r="D164"/>
      <c r="E164"/>
      <c r="F164"/>
      <c r="G164"/>
      <c r="H164"/>
      <c r="I164"/>
      <c r="J164"/>
      <c r="K164"/>
      <c r="L164"/>
      <c r="M164"/>
      <c r="W164" s="96"/>
      <c r="AG164" s="96"/>
      <c r="BD164" s="96"/>
      <c r="BJ164" s="96"/>
    </row>
    <row r="165" spans="1:62" x14ac:dyDescent="0.2">
      <c r="A165"/>
      <c r="B165"/>
      <c r="C165"/>
      <c r="D165"/>
      <c r="E165"/>
      <c r="F165"/>
      <c r="G165"/>
      <c r="H165"/>
      <c r="I165"/>
      <c r="J165"/>
      <c r="K165"/>
      <c r="L165"/>
      <c r="M165"/>
      <c r="W165" s="96"/>
      <c r="AG165" s="96"/>
      <c r="BD165" s="96"/>
      <c r="BJ165" s="96"/>
    </row>
    <row r="166" spans="1:62" x14ac:dyDescent="0.2">
      <c r="A166"/>
      <c r="B166"/>
      <c r="C166"/>
      <c r="D166"/>
      <c r="E166"/>
      <c r="F166"/>
      <c r="G166"/>
      <c r="H166"/>
      <c r="I166"/>
      <c r="J166"/>
      <c r="K166"/>
      <c r="L166"/>
      <c r="M166"/>
      <c r="W166" s="96"/>
      <c r="AG166" s="96"/>
      <c r="BD166" s="96"/>
      <c r="BJ166" s="96"/>
    </row>
    <row r="167" spans="1:62" x14ac:dyDescent="0.2">
      <c r="A167"/>
      <c r="B167"/>
      <c r="C167"/>
      <c r="D167"/>
      <c r="E167"/>
      <c r="F167"/>
      <c r="G167"/>
      <c r="H167"/>
      <c r="I167"/>
      <c r="J167"/>
      <c r="K167"/>
      <c r="L167"/>
      <c r="M167"/>
      <c r="W167" s="96"/>
      <c r="AG167" s="96"/>
      <c r="BJ167" s="96"/>
    </row>
    <row r="168" spans="1:62" x14ac:dyDescent="0.2">
      <c r="A168"/>
      <c r="B168"/>
      <c r="C168"/>
      <c r="D168"/>
      <c r="E168"/>
      <c r="F168"/>
      <c r="G168"/>
      <c r="H168"/>
      <c r="I168"/>
      <c r="J168"/>
      <c r="K168"/>
      <c r="L168"/>
      <c r="M168"/>
      <c r="W168" s="96"/>
      <c r="AG168" s="96"/>
      <c r="BJ168" s="96"/>
    </row>
    <row r="169" spans="1:62" x14ac:dyDescent="0.2">
      <c r="A169"/>
      <c r="B169"/>
      <c r="C169"/>
      <c r="D169"/>
      <c r="E169"/>
      <c r="F169"/>
      <c r="G169"/>
      <c r="H169"/>
      <c r="I169"/>
      <c r="J169"/>
      <c r="K169"/>
      <c r="L169"/>
      <c r="M169"/>
      <c r="W169" s="96"/>
      <c r="AG169" s="96"/>
      <c r="BJ169" s="96"/>
    </row>
    <row r="170" spans="1:62" x14ac:dyDescent="0.2">
      <c r="A170"/>
      <c r="B170"/>
      <c r="C170"/>
      <c r="D170"/>
      <c r="E170"/>
      <c r="F170"/>
      <c r="G170"/>
      <c r="H170"/>
      <c r="I170"/>
      <c r="J170"/>
      <c r="K170"/>
      <c r="L170"/>
      <c r="M170"/>
      <c r="W170" s="96"/>
      <c r="AG170" s="96"/>
      <c r="BJ170" s="96"/>
    </row>
    <row r="171" spans="1:62" x14ac:dyDescent="0.2">
      <c r="A171"/>
      <c r="B171"/>
      <c r="C171"/>
      <c r="D171"/>
      <c r="E171"/>
      <c r="F171"/>
      <c r="G171"/>
      <c r="H171"/>
      <c r="I171"/>
      <c r="J171"/>
      <c r="K171"/>
      <c r="L171"/>
      <c r="M171"/>
      <c r="W171" s="96"/>
      <c r="AG171" s="96"/>
      <c r="BJ171" s="96"/>
    </row>
    <row r="172" spans="1:62" x14ac:dyDescent="0.2">
      <c r="A172"/>
      <c r="B172"/>
      <c r="C172"/>
      <c r="D172"/>
      <c r="E172"/>
      <c r="F172"/>
      <c r="G172"/>
      <c r="H172"/>
      <c r="I172"/>
      <c r="J172"/>
      <c r="K172"/>
      <c r="L172"/>
      <c r="M172"/>
      <c r="W172" s="96"/>
      <c r="AG172" s="96"/>
      <c r="BJ172" s="96"/>
    </row>
    <row r="173" spans="1:62" x14ac:dyDescent="0.2">
      <c r="A173"/>
      <c r="B173"/>
      <c r="C173"/>
      <c r="D173"/>
      <c r="E173"/>
      <c r="F173"/>
      <c r="G173"/>
      <c r="H173"/>
      <c r="I173"/>
      <c r="J173"/>
      <c r="K173"/>
      <c r="L173"/>
      <c r="M173"/>
      <c r="W173" s="96"/>
      <c r="AG173" s="96"/>
      <c r="BJ173" s="96"/>
    </row>
    <row r="174" spans="1:62" x14ac:dyDescent="0.2">
      <c r="A174"/>
      <c r="B174"/>
      <c r="C174"/>
      <c r="D174"/>
      <c r="E174"/>
      <c r="F174"/>
      <c r="G174"/>
      <c r="H174"/>
      <c r="I174"/>
      <c r="J174"/>
      <c r="K174"/>
      <c r="L174"/>
      <c r="M174"/>
      <c r="W174" s="96"/>
      <c r="AG174" s="96"/>
      <c r="BJ174" s="96"/>
    </row>
    <row r="175" spans="1:62" x14ac:dyDescent="0.2">
      <c r="A175"/>
      <c r="B175"/>
      <c r="C175"/>
      <c r="D175"/>
      <c r="E175"/>
      <c r="F175"/>
      <c r="G175"/>
      <c r="H175"/>
      <c r="I175"/>
      <c r="J175"/>
      <c r="K175"/>
      <c r="L175"/>
      <c r="M175"/>
      <c r="W175" s="96"/>
      <c r="AG175" s="96"/>
      <c r="BJ175" s="96"/>
    </row>
    <row r="176" spans="1:62" x14ac:dyDescent="0.2">
      <c r="A176"/>
      <c r="B176"/>
      <c r="C176"/>
      <c r="D176"/>
      <c r="E176"/>
      <c r="F176"/>
      <c r="G176"/>
      <c r="H176"/>
      <c r="I176"/>
      <c r="J176"/>
      <c r="K176"/>
      <c r="L176"/>
      <c r="M176"/>
      <c r="W176" s="96"/>
      <c r="AG176" s="96"/>
      <c r="BJ176" s="96"/>
    </row>
    <row r="177" spans="1:62" x14ac:dyDescent="0.2">
      <c r="A177"/>
      <c r="B177"/>
      <c r="C177"/>
      <c r="D177"/>
      <c r="E177"/>
      <c r="F177"/>
      <c r="G177"/>
      <c r="H177"/>
      <c r="I177"/>
      <c r="J177"/>
      <c r="K177"/>
      <c r="L177"/>
      <c r="M177"/>
      <c r="W177" s="96"/>
      <c r="AG177" s="96"/>
      <c r="BJ177" s="96"/>
    </row>
    <row r="178" spans="1:62" x14ac:dyDescent="0.2">
      <c r="A178"/>
      <c r="B178"/>
      <c r="C178"/>
      <c r="D178"/>
      <c r="E178"/>
      <c r="F178"/>
      <c r="G178"/>
      <c r="H178"/>
      <c r="I178"/>
      <c r="J178"/>
      <c r="K178"/>
      <c r="L178"/>
      <c r="M178"/>
      <c r="W178" s="96"/>
      <c r="AG178" s="96"/>
      <c r="BJ178" s="96"/>
    </row>
    <row r="179" spans="1:62" x14ac:dyDescent="0.2">
      <c r="A179"/>
      <c r="B179"/>
      <c r="C179"/>
      <c r="D179"/>
      <c r="E179"/>
      <c r="F179"/>
      <c r="G179"/>
      <c r="H179"/>
      <c r="I179"/>
      <c r="J179"/>
      <c r="K179"/>
      <c r="L179"/>
      <c r="M179"/>
      <c r="W179" s="96"/>
      <c r="AG179" s="96"/>
      <c r="BJ179" s="96"/>
    </row>
    <row r="180" spans="1:62" x14ac:dyDescent="0.2">
      <c r="A180"/>
      <c r="B180"/>
      <c r="C180"/>
      <c r="D180"/>
      <c r="E180"/>
      <c r="F180"/>
      <c r="G180"/>
      <c r="H180"/>
      <c r="I180"/>
      <c r="J180"/>
      <c r="K180"/>
      <c r="L180"/>
      <c r="M180"/>
      <c r="W180" s="96"/>
      <c r="AG180" s="96"/>
      <c r="BJ180" s="96"/>
    </row>
    <row r="181" spans="1:62" x14ac:dyDescent="0.2">
      <c r="A181"/>
      <c r="B181"/>
      <c r="C181"/>
      <c r="D181"/>
      <c r="E181"/>
      <c r="F181"/>
      <c r="G181"/>
      <c r="H181"/>
      <c r="I181"/>
      <c r="J181"/>
      <c r="K181"/>
      <c r="L181"/>
      <c r="M181"/>
      <c r="W181" s="96"/>
      <c r="AG181" s="96"/>
      <c r="BJ181" s="96"/>
    </row>
    <row r="182" spans="1:62" x14ac:dyDescent="0.2">
      <c r="A182"/>
      <c r="B182"/>
      <c r="C182"/>
      <c r="D182"/>
      <c r="E182"/>
      <c r="F182"/>
      <c r="G182"/>
      <c r="H182"/>
      <c r="I182"/>
      <c r="J182"/>
      <c r="K182"/>
      <c r="L182"/>
      <c r="M182"/>
      <c r="W182" s="96"/>
      <c r="AG182" s="96"/>
      <c r="BJ182" s="96"/>
    </row>
    <row r="183" spans="1:62" x14ac:dyDescent="0.2">
      <c r="A183"/>
      <c r="B183"/>
      <c r="C183"/>
      <c r="D183"/>
      <c r="E183"/>
      <c r="F183"/>
      <c r="G183"/>
      <c r="H183"/>
      <c r="I183"/>
      <c r="J183"/>
      <c r="K183"/>
      <c r="L183"/>
      <c r="M183"/>
      <c r="W183" s="96"/>
      <c r="AG183" s="96"/>
      <c r="BJ183" s="96"/>
    </row>
    <row r="184" spans="1:62" x14ac:dyDescent="0.2">
      <c r="A184"/>
      <c r="B184"/>
      <c r="C184"/>
      <c r="D184"/>
      <c r="E184"/>
      <c r="F184"/>
      <c r="G184"/>
      <c r="H184"/>
      <c r="I184"/>
      <c r="J184"/>
      <c r="K184"/>
      <c r="L184"/>
      <c r="M184"/>
      <c r="W184" s="96"/>
      <c r="AG184" s="96"/>
      <c r="BJ184" s="96"/>
    </row>
    <row r="185" spans="1:62" x14ac:dyDescent="0.2">
      <c r="A185"/>
      <c r="B185"/>
      <c r="C185"/>
      <c r="D185"/>
      <c r="E185"/>
      <c r="F185"/>
      <c r="G185"/>
      <c r="H185"/>
      <c r="I185"/>
      <c r="J185"/>
      <c r="K185"/>
      <c r="L185"/>
      <c r="M185"/>
      <c r="W185" s="96"/>
      <c r="AG185" s="96"/>
      <c r="BJ185" s="96"/>
    </row>
    <row r="186" spans="1:62" x14ac:dyDescent="0.2">
      <c r="A186"/>
      <c r="B186"/>
      <c r="C186"/>
      <c r="D186"/>
      <c r="E186"/>
      <c r="F186"/>
      <c r="G186"/>
      <c r="H186"/>
      <c r="I186"/>
      <c r="J186"/>
      <c r="K186"/>
      <c r="L186"/>
      <c r="M186"/>
      <c r="W186" s="96"/>
      <c r="AG186" s="96"/>
      <c r="BJ186" s="96"/>
    </row>
    <row r="187" spans="1:62" x14ac:dyDescent="0.2">
      <c r="A187"/>
      <c r="B187"/>
      <c r="C187"/>
      <c r="D187"/>
      <c r="E187"/>
      <c r="F187"/>
      <c r="G187"/>
      <c r="H187"/>
      <c r="I187"/>
      <c r="J187"/>
      <c r="K187"/>
      <c r="L187"/>
      <c r="M187"/>
      <c r="W187" s="96"/>
      <c r="AG187" s="96"/>
      <c r="BJ187" s="96"/>
    </row>
    <row r="188" spans="1:62" x14ac:dyDescent="0.2">
      <c r="A188"/>
      <c r="B188"/>
      <c r="C188"/>
      <c r="D188"/>
      <c r="E188"/>
      <c r="F188"/>
      <c r="G188"/>
      <c r="H188"/>
      <c r="I188"/>
      <c r="J188"/>
      <c r="K188"/>
      <c r="L188"/>
      <c r="M188"/>
      <c r="W188" s="96"/>
      <c r="AG188" s="96"/>
      <c r="BJ188" s="96"/>
    </row>
    <row r="189" spans="1:62" x14ac:dyDescent="0.2">
      <c r="A189"/>
      <c r="B189"/>
      <c r="C189"/>
      <c r="D189"/>
      <c r="E189"/>
      <c r="F189"/>
      <c r="G189"/>
      <c r="H189"/>
      <c r="I189"/>
      <c r="J189"/>
      <c r="K189"/>
      <c r="L189"/>
      <c r="M189"/>
      <c r="W189" s="96"/>
      <c r="AG189" s="96"/>
      <c r="BJ189" s="96"/>
    </row>
    <row r="190" spans="1:62" x14ac:dyDescent="0.2">
      <c r="A190"/>
      <c r="B190"/>
      <c r="C190"/>
      <c r="D190"/>
      <c r="E190"/>
      <c r="F190"/>
      <c r="G190"/>
      <c r="H190"/>
      <c r="I190"/>
      <c r="J190"/>
      <c r="K190"/>
      <c r="L190"/>
      <c r="M190"/>
      <c r="W190" s="96"/>
      <c r="AG190" s="96"/>
      <c r="BJ190" s="96"/>
    </row>
    <row r="191" spans="1:62" x14ac:dyDescent="0.2">
      <c r="A191"/>
      <c r="B191"/>
      <c r="C191"/>
      <c r="D191"/>
      <c r="E191"/>
      <c r="F191"/>
      <c r="G191"/>
      <c r="H191"/>
      <c r="I191"/>
      <c r="J191"/>
      <c r="K191"/>
      <c r="L191"/>
      <c r="M191"/>
      <c r="W191" s="96"/>
      <c r="AG191" s="96"/>
      <c r="BJ191" s="96"/>
    </row>
    <row r="192" spans="1:62" x14ac:dyDescent="0.2">
      <c r="A192"/>
      <c r="B192"/>
      <c r="C192"/>
      <c r="D192"/>
      <c r="E192"/>
      <c r="F192"/>
      <c r="G192"/>
      <c r="H192"/>
      <c r="I192"/>
      <c r="J192"/>
      <c r="K192"/>
      <c r="L192"/>
      <c r="M192"/>
      <c r="W192" s="96"/>
      <c r="AG192" s="96"/>
      <c r="BJ192" s="96"/>
    </row>
    <row r="193" spans="1:62" x14ac:dyDescent="0.2">
      <c r="A193"/>
      <c r="B193"/>
      <c r="C193"/>
      <c r="D193"/>
      <c r="E193"/>
      <c r="F193"/>
      <c r="G193"/>
      <c r="H193"/>
      <c r="I193"/>
      <c r="J193"/>
      <c r="K193"/>
      <c r="L193"/>
      <c r="M193"/>
      <c r="W193" s="96"/>
      <c r="AG193" s="96"/>
      <c r="BJ193" s="96"/>
    </row>
    <row r="194" spans="1:62" x14ac:dyDescent="0.2">
      <c r="A194"/>
      <c r="B194"/>
      <c r="C194"/>
      <c r="D194"/>
      <c r="E194"/>
      <c r="F194"/>
      <c r="G194"/>
      <c r="H194"/>
      <c r="I194"/>
      <c r="J194"/>
      <c r="K194"/>
      <c r="L194"/>
      <c r="M194"/>
      <c r="W194" s="96"/>
      <c r="AG194" s="96"/>
      <c r="BJ194" s="96"/>
    </row>
    <row r="195" spans="1:62" x14ac:dyDescent="0.2">
      <c r="A195"/>
      <c r="B195"/>
      <c r="C195"/>
      <c r="D195"/>
      <c r="E195"/>
      <c r="F195"/>
      <c r="G195"/>
      <c r="H195"/>
      <c r="I195"/>
      <c r="J195"/>
      <c r="K195"/>
      <c r="L195"/>
      <c r="M195"/>
      <c r="W195" s="96"/>
      <c r="AG195" s="96"/>
      <c r="BJ195" s="96"/>
    </row>
    <row r="196" spans="1:62" x14ac:dyDescent="0.2">
      <c r="A196"/>
      <c r="B196"/>
      <c r="C196"/>
      <c r="D196"/>
      <c r="E196"/>
      <c r="F196"/>
      <c r="G196"/>
      <c r="H196"/>
      <c r="I196"/>
      <c r="J196"/>
      <c r="K196"/>
      <c r="L196"/>
      <c r="M196"/>
      <c r="W196" s="96"/>
      <c r="AG196" s="96"/>
      <c r="BJ196" s="96"/>
    </row>
    <row r="197" spans="1:62" x14ac:dyDescent="0.2">
      <c r="A197"/>
      <c r="B197"/>
      <c r="C197"/>
      <c r="D197"/>
      <c r="E197"/>
      <c r="F197"/>
      <c r="G197"/>
      <c r="H197"/>
      <c r="I197"/>
      <c r="J197"/>
      <c r="K197"/>
      <c r="L197"/>
      <c r="M197"/>
      <c r="W197" s="96"/>
      <c r="AG197" s="96"/>
      <c r="BJ197" s="96"/>
    </row>
    <row r="198" spans="1:62" x14ac:dyDescent="0.2">
      <c r="A198"/>
      <c r="B198"/>
      <c r="C198"/>
      <c r="D198"/>
      <c r="E198"/>
      <c r="F198"/>
      <c r="G198"/>
      <c r="H198"/>
      <c r="I198"/>
      <c r="J198"/>
      <c r="K198"/>
      <c r="L198"/>
      <c r="M198"/>
      <c r="W198" s="96"/>
      <c r="AG198" s="96"/>
      <c r="BJ198" s="96"/>
    </row>
    <row r="199" spans="1:62" x14ac:dyDescent="0.2">
      <c r="A199"/>
      <c r="B199"/>
      <c r="C199"/>
      <c r="D199"/>
      <c r="E199"/>
      <c r="F199"/>
      <c r="G199"/>
      <c r="H199"/>
      <c r="I199"/>
      <c r="J199"/>
      <c r="K199"/>
      <c r="L199"/>
      <c r="M199"/>
      <c r="W199" s="96"/>
      <c r="AG199" s="96"/>
      <c r="BJ199" s="96"/>
    </row>
    <row r="200" spans="1:62" x14ac:dyDescent="0.2">
      <c r="A200"/>
      <c r="B200"/>
      <c r="C200"/>
      <c r="D200"/>
      <c r="E200"/>
      <c r="F200"/>
      <c r="G200"/>
      <c r="H200"/>
      <c r="I200"/>
      <c r="J200"/>
      <c r="K200"/>
      <c r="L200"/>
      <c r="M200"/>
      <c r="W200" s="96"/>
      <c r="AG200" s="96"/>
      <c r="BJ200" s="96"/>
    </row>
    <row r="201" spans="1:62" x14ac:dyDescent="0.2">
      <c r="A201"/>
      <c r="B201"/>
      <c r="C201"/>
      <c r="D201"/>
      <c r="E201"/>
      <c r="F201"/>
      <c r="G201"/>
      <c r="H201"/>
      <c r="I201"/>
      <c r="J201"/>
      <c r="K201"/>
      <c r="L201"/>
      <c r="M201"/>
      <c r="W201" s="96"/>
      <c r="AG201" s="96"/>
      <c r="BJ201" s="96"/>
    </row>
    <row r="202" spans="1:62" x14ac:dyDescent="0.2">
      <c r="A202"/>
      <c r="B202"/>
      <c r="C202"/>
      <c r="D202"/>
      <c r="E202"/>
      <c r="F202"/>
      <c r="G202"/>
      <c r="H202"/>
      <c r="I202"/>
      <c r="J202"/>
      <c r="K202"/>
      <c r="L202"/>
      <c r="M202"/>
      <c r="W202" s="96"/>
      <c r="AG202" s="96"/>
      <c r="BJ202" s="96"/>
    </row>
    <row r="203" spans="1:62" x14ac:dyDescent="0.2">
      <c r="A203"/>
      <c r="B203"/>
      <c r="C203"/>
      <c r="D203"/>
      <c r="E203"/>
      <c r="F203"/>
      <c r="G203"/>
      <c r="H203"/>
      <c r="I203"/>
      <c r="J203"/>
      <c r="K203"/>
      <c r="L203"/>
      <c r="M203"/>
      <c r="W203" s="96"/>
      <c r="AG203" s="96"/>
      <c r="BJ203" s="96"/>
    </row>
    <row r="204" spans="1:62" x14ac:dyDescent="0.2">
      <c r="A204"/>
      <c r="B204"/>
      <c r="C204"/>
      <c r="D204"/>
      <c r="E204"/>
      <c r="F204"/>
      <c r="G204"/>
      <c r="H204"/>
      <c r="I204"/>
      <c r="J204"/>
      <c r="K204"/>
      <c r="L204"/>
      <c r="M204"/>
      <c r="W204" s="96"/>
      <c r="AG204" s="96"/>
      <c r="BJ204" s="96"/>
    </row>
    <row r="205" spans="1:62" x14ac:dyDescent="0.2">
      <c r="A205"/>
      <c r="B205"/>
      <c r="C205"/>
      <c r="D205"/>
      <c r="E205"/>
      <c r="F205"/>
      <c r="G205"/>
      <c r="H205"/>
      <c r="I205"/>
      <c r="J205"/>
      <c r="K205"/>
      <c r="L205"/>
      <c r="M205"/>
      <c r="W205" s="96"/>
      <c r="AG205" s="96"/>
      <c r="BJ205" s="96"/>
    </row>
    <row r="206" spans="1:62" x14ac:dyDescent="0.2">
      <c r="A206"/>
      <c r="B206"/>
      <c r="C206"/>
      <c r="D206"/>
      <c r="E206"/>
      <c r="F206"/>
      <c r="G206"/>
      <c r="H206"/>
      <c r="I206"/>
      <c r="J206"/>
      <c r="K206"/>
      <c r="L206"/>
      <c r="M206"/>
      <c r="W206" s="96"/>
      <c r="AG206" s="96"/>
      <c r="BJ206" s="96"/>
    </row>
    <row r="207" spans="1:62" x14ac:dyDescent="0.2">
      <c r="A207"/>
      <c r="B207"/>
      <c r="C207"/>
      <c r="D207"/>
      <c r="E207"/>
      <c r="F207"/>
      <c r="G207"/>
      <c r="H207"/>
      <c r="I207"/>
      <c r="J207"/>
      <c r="K207"/>
      <c r="L207"/>
      <c r="M207"/>
      <c r="W207" s="96"/>
      <c r="AG207" s="96"/>
      <c r="BJ207" s="96"/>
    </row>
    <row r="208" spans="1:62" x14ac:dyDescent="0.2">
      <c r="A208"/>
      <c r="B208"/>
      <c r="C208"/>
      <c r="D208"/>
      <c r="E208"/>
      <c r="F208"/>
      <c r="G208"/>
      <c r="H208"/>
      <c r="I208"/>
      <c r="J208"/>
      <c r="K208"/>
      <c r="L208"/>
      <c r="M208"/>
      <c r="W208" s="96"/>
      <c r="AG208" s="96"/>
      <c r="BJ208" s="96"/>
    </row>
    <row r="209" spans="1:62" x14ac:dyDescent="0.2">
      <c r="A209"/>
      <c r="B209"/>
      <c r="C209"/>
      <c r="D209"/>
      <c r="E209"/>
      <c r="F209"/>
      <c r="G209"/>
      <c r="H209"/>
      <c r="I209"/>
      <c r="J209"/>
      <c r="K209"/>
      <c r="L209"/>
      <c r="M209"/>
      <c r="W209" s="96"/>
      <c r="AG209" s="96"/>
      <c r="BJ209" s="96"/>
    </row>
    <row r="210" spans="1:62" x14ac:dyDescent="0.2">
      <c r="A210"/>
      <c r="B210"/>
      <c r="C210"/>
      <c r="D210"/>
      <c r="E210"/>
      <c r="F210"/>
      <c r="G210"/>
      <c r="H210"/>
      <c r="I210"/>
      <c r="J210"/>
      <c r="K210"/>
      <c r="L210"/>
      <c r="M210"/>
      <c r="W210" s="96"/>
      <c r="AG210" s="96"/>
      <c r="BJ210" s="96"/>
    </row>
    <row r="211" spans="1:62" x14ac:dyDescent="0.2">
      <c r="A211"/>
      <c r="B211"/>
      <c r="C211"/>
      <c r="D211"/>
      <c r="E211"/>
      <c r="F211"/>
      <c r="G211"/>
      <c r="H211"/>
      <c r="I211"/>
      <c r="J211"/>
      <c r="K211"/>
      <c r="L211"/>
      <c r="M211"/>
      <c r="W211" s="96"/>
      <c r="AG211" s="96"/>
      <c r="BJ211" s="96"/>
    </row>
    <row r="212" spans="1:62" x14ac:dyDescent="0.2">
      <c r="A212"/>
      <c r="B212"/>
      <c r="C212"/>
      <c r="D212"/>
      <c r="E212"/>
      <c r="F212"/>
      <c r="G212"/>
      <c r="H212"/>
      <c r="I212"/>
      <c r="J212"/>
      <c r="K212"/>
      <c r="L212"/>
      <c r="M212"/>
      <c r="W212" s="96"/>
      <c r="AG212" s="96"/>
      <c r="BJ212" s="96"/>
    </row>
    <row r="213" spans="1:62" x14ac:dyDescent="0.2">
      <c r="A213"/>
      <c r="B213"/>
      <c r="C213"/>
      <c r="D213"/>
      <c r="E213"/>
      <c r="F213"/>
      <c r="G213"/>
      <c r="H213"/>
      <c r="I213"/>
      <c r="J213"/>
      <c r="K213"/>
      <c r="L213"/>
      <c r="M213"/>
      <c r="W213" s="96"/>
      <c r="AG213" s="96"/>
      <c r="BJ213" s="96"/>
    </row>
    <row r="214" spans="1:62" x14ac:dyDescent="0.2">
      <c r="A214"/>
      <c r="B214"/>
      <c r="C214"/>
      <c r="D214"/>
      <c r="E214"/>
      <c r="F214"/>
      <c r="G214"/>
      <c r="H214"/>
      <c r="I214"/>
      <c r="J214"/>
      <c r="K214"/>
      <c r="L214"/>
      <c r="M214"/>
      <c r="W214" s="96"/>
      <c r="AG214" s="96"/>
      <c r="BJ214" s="96"/>
    </row>
    <row r="215" spans="1:62" x14ac:dyDescent="0.2">
      <c r="A215"/>
      <c r="B215"/>
      <c r="C215"/>
      <c r="D215"/>
      <c r="E215"/>
      <c r="F215"/>
      <c r="G215"/>
      <c r="H215"/>
      <c r="I215"/>
      <c r="J215"/>
      <c r="K215"/>
      <c r="L215"/>
      <c r="M215"/>
      <c r="W215" s="96"/>
      <c r="AG215" s="96"/>
      <c r="BJ215" s="96"/>
    </row>
    <row r="216" spans="1:62" x14ac:dyDescent="0.2">
      <c r="A216"/>
      <c r="B216"/>
      <c r="C216"/>
      <c r="D216"/>
      <c r="E216"/>
      <c r="F216"/>
      <c r="G216"/>
      <c r="H216"/>
      <c r="I216"/>
      <c r="J216"/>
      <c r="K216"/>
      <c r="L216"/>
      <c r="M216"/>
      <c r="W216" s="96"/>
      <c r="AG216" s="96"/>
      <c r="BJ216" s="96"/>
    </row>
    <row r="217" spans="1:62" x14ac:dyDescent="0.2">
      <c r="A217"/>
      <c r="B217"/>
      <c r="C217"/>
      <c r="D217"/>
      <c r="E217"/>
      <c r="F217"/>
      <c r="G217"/>
      <c r="H217"/>
      <c r="I217"/>
      <c r="J217"/>
      <c r="K217"/>
      <c r="L217"/>
      <c r="M217"/>
      <c r="W217" s="96"/>
      <c r="AG217" s="96"/>
      <c r="BJ217" s="96"/>
    </row>
    <row r="218" spans="1:62" x14ac:dyDescent="0.2">
      <c r="A218"/>
      <c r="B218"/>
      <c r="C218"/>
      <c r="D218"/>
      <c r="E218"/>
      <c r="F218"/>
      <c r="G218"/>
      <c r="H218"/>
      <c r="I218"/>
      <c r="J218"/>
      <c r="K218"/>
      <c r="L218"/>
      <c r="M218"/>
      <c r="W218" s="96"/>
      <c r="AG218" s="96"/>
      <c r="BJ218" s="96"/>
    </row>
    <row r="219" spans="1:62" x14ac:dyDescent="0.2">
      <c r="A219"/>
      <c r="B219"/>
      <c r="C219"/>
      <c r="D219"/>
      <c r="E219"/>
      <c r="F219"/>
      <c r="G219"/>
      <c r="H219"/>
      <c r="I219"/>
      <c r="J219"/>
      <c r="K219"/>
      <c r="L219"/>
      <c r="M219"/>
      <c r="W219" s="96"/>
      <c r="AG219" s="96"/>
      <c r="BJ219" s="96"/>
    </row>
    <row r="220" spans="1:62" x14ac:dyDescent="0.2">
      <c r="A220"/>
      <c r="B220"/>
      <c r="C220"/>
      <c r="D220"/>
      <c r="E220"/>
      <c r="F220"/>
      <c r="G220"/>
      <c r="H220"/>
      <c r="I220"/>
      <c r="J220"/>
      <c r="K220"/>
      <c r="L220"/>
      <c r="M220"/>
      <c r="W220" s="96"/>
      <c r="AG220" s="96"/>
      <c r="BJ220" s="96"/>
    </row>
    <row r="221" spans="1:62" x14ac:dyDescent="0.2">
      <c r="A221"/>
      <c r="B221"/>
      <c r="C221"/>
      <c r="D221"/>
      <c r="E221"/>
      <c r="F221"/>
      <c r="G221"/>
      <c r="H221"/>
      <c r="I221"/>
      <c r="J221"/>
      <c r="K221"/>
      <c r="L221"/>
      <c r="M221"/>
      <c r="W221" s="96"/>
      <c r="AG221" s="96"/>
      <c r="BJ221" s="96"/>
    </row>
    <row r="222" spans="1:62" x14ac:dyDescent="0.2">
      <c r="A222"/>
      <c r="B222"/>
      <c r="C222"/>
      <c r="D222"/>
      <c r="E222"/>
      <c r="F222"/>
      <c r="G222"/>
      <c r="H222"/>
      <c r="I222"/>
      <c r="J222"/>
      <c r="K222"/>
      <c r="L222"/>
      <c r="M222"/>
      <c r="W222" s="96"/>
      <c r="AG222" s="96"/>
      <c r="BJ222" s="96"/>
    </row>
    <row r="223" spans="1:62" x14ac:dyDescent="0.2">
      <c r="A223"/>
      <c r="B223"/>
      <c r="C223"/>
      <c r="D223"/>
      <c r="E223"/>
      <c r="F223"/>
      <c r="G223"/>
      <c r="H223"/>
      <c r="I223"/>
      <c r="J223"/>
      <c r="K223"/>
      <c r="L223"/>
      <c r="M223"/>
      <c r="W223" s="96"/>
      <c r="AG223" s="96"/>
      <c r="BJ223" s="96"/>
    </row>
    <row r="224" spans="1:62" x14ac:dyDescent="0.2">
      <c r="A224"/>
      <c r="B224"/>
      <c r="C224"/>
      <c r="D224"/>
      <c r="E224"/>
      <c r="F224"/>
      <c r="G224"/>
      <c r="H224"/>
      <c r="I224"/>
      <c r="J224"/>
      <c r="K224"/>
      <c r="L224"/>
      <c r="M224"/>
      <c r="W224" s="96"/>
      <c r="AG224" s="96"/>
      <c r="BJ224" s="96"/>
    </row>
    <row r="225" spans="1:62" x14ac:dyDescent="0.2">
      <c r="A225"/>
      <c r="B225"/>
      <c r="C225"/>
      <c r="D225"/>
      <c r="E225"/>
      <c r="F225"/>
      <c r="G225"/>
      <c r="H225"/>
      <c r="I225"/>
      <c r="J225"/>
      <c r="K225"/>
      <c r="L225"/>
      <c r="M225"/>
      <c r="W225" s="96"/>
      <c r="AG225" s="96"/>
      <c r="BJ225" s="96"/>
    </row>
    <row r="226" spans="1:62" x14ac:dyDescent="0.2">
      <c r="A226"/>
      <c r="B226"/>
      <c r="C226"/>
      <c r="D226"/>
      <c r="E226"/>
      <c r="F226"/>
      <c r="G226"/>
      <c r="H226"/>
      <c r="I226"/>
      <c r="J226"/>
      <c r="K226"/>
      <c r="L226"/>
      <c r="M226"/>
      <c r="W226" s="96"/>
      <c r="AG226" s="96"/>
      <c r="BJ226" s="96"/>
    </row>
    <row r="227" spans="1:62" x14ac:dyDescent="0.2">
      <c r="A227"/>
      <c r="B227"/>
      <c r="C227"/>
      <c r="D227"/>
      <c r="E227"/>
      <c r="F227"/>
      <c r="G227"/>
      <c r="H227"/>
      <c r="I227"/>
      <c r="J227"/>
      <c r="K227"/>
      <c r="L227"/>
      <c r="M227"/>
      <c r="W227" s="96"/>
      <c r="AG227" s="96"/>
      <c r="BJ227" s="96"/>
    </row>
    <row r="228" spans="1:62" x14ac:dyDescent="0.2">
      <c r="A228"/>
      <c r="B228"/>
      <c r="C228"/>
      <c r="D228"/>
      <c r="E228"/>
      <c r="F228"/>
      <c r="G228"/>
      <c r="H228"/>
      <c r="I228"/>
      <c r="J228"/>
      <c r="K228"/>
      <c r="L228"/>
      <c r="M228"/>
      <c r="W228" s="96"/>
      <c r="AG228" s="96"/>
      <c r="BJ228" s="96"/>
    </row>
    <row r="229" spans="1:62" x14ac:dyDescent="0.2">
      <c r="A229"/>
      <c r="B229"/>
      <c r="C229"/>
      <c r="D229"/>
      <c r="E229"/>
      <c r="F229"/>
      <c r="G229"/>
      <c r="H229"/>
      <c r="I229"/>
      <c r="J229"/>
      <c r="K229"/>
      <c r="L229"/>
      <c r="M229"/>
      <c r="W229" s="96"/>
      <c r="AG229" s="96"/>
      <c r="BJ229" s="96"/>
    </row>
    <row r="230" spans="1:62" x14ac:dyDescent="0.2">
      <c r="A230"/>
      <c r="B230"/>
      <c r="C230"/>
      <c r="D230"/>
      <c r="E230"/>
      <c r="F230"/>
      <c r="G230"/>
      <c r="H230"/>
      <c r="I230"/>
      <c r="J230"/>
      <c r="K230"/>
      <c r="L230"/>
      <c r="M230"/>
      <c r="W230" s="96"/>
      <c r="AG230" s="96"/>
      <c r="BJ230" s="96"/>
    </row>
    <row r="231" spans="1:62" x14ac:dyDescent="0.2">
      <c r="A231"/>
      <c r="B231"/>
      <c r="C231"/>
      <c r="D231"/>
      <c r="E231"/>
      <c r="F231"/>
      <c r="G231"/>
      <c r="H231"/>
      <c r="I231"/>
      <c r="J231"/>
      <c r="K231"/>
      <c r="L231"/>
      <c r="M231"/>
      <c r="W231" s="96"/>
      <c r="AG231" s="96"/>
      <c r="BJ231" s="96"/>
    </row>
    <row r="232" spans="1:62" x14ac:dyDescent="0.2">
      <c r="A232"/>
      <c r="B232"/>
      <c r="C232"/>
      <c r="D232"/>
      <c r="E232"/>
      <c r="F232"/>
      <c r="G232"/>
      <c r="H232"/>
      <c r="I232"/>
      <c r="J232"/>
      <c r="K232"/>
      <c r="L232"/>
      <c r="M232"/>
      <c r="W232" s="96"/>
      <c r="AG232" s="96"/>
      <c r="BJ232" s="96"/>
    </row>
    <row r="233" spans="1:62" x14ac:dyDescent="0.2">
      <c r="A233"/>
      <c r="B233"/>
      <c r="C233"/>
      <c r="D233"/>
      <c r="E233"/>
      <c r="F233"/>
      <c r="G233"/>
      <c r="H233"/>
      <c r="I233"/>
      <c r="J233"/>
      <c r="K233"/>
      <c r="L233"/>
      <c r="M233"/>
      <c r="W233" s="96"/>
      <c r="AG233" s="96"/>
      <c r="BJ233" s="96"/>
    </row>
    <row r="234" spans="1:62" x14ac:dyDescent="0.2">
      <c r="A234"/>
      <c r="B234"/>
      <c r="C234"/>
      <c r="D234"/>
      <c r="E234"/>
      <c r="F234"/>
      <c r="G234"/>
      <c r="H234"/>
      <c r="I234"/>
      <c r="J234"/>
      <c r="K234"/>
      <c r="L234"/>
      <c r="M234"/>
      <c r="W234" s="96"/>
      <c r="AG234" s="96"/>
      <c r="BJ234" s="96"/>
    </row>
    <row r="235" spans="1:62" x14ac:dyDescent="0.2">
      <c r="A235"/>
      <c r="B235"/>
      <c r="C235"/>
      <c r="D235"/>
      <c r="E235"/>
      <c r="F235"/>
      <c r="G235"/>
      <c r="H235"/>
      <c r="I235"/>
      <c r="J235"/>
      <c r="K235"/>
      <c r="L235"/>
      <c r="M235"/>
      <c r="W235" s="96"/>
      <c r="AG235" s="96"/>
      <c r="BJ235" s="96"/>
    </row>
    <row r="236" spans="1:62" x14ac:dyDescent="0.2">
      <c r="A236"/>
      <c r="B236"/>
      <c r="C236"/>
      <c r="D236"/>
      <c r="E236"/>
      <c r="F236"/>
      <c r="G236"/>
      <c r="H236"/>
      <c r="I236"/>
      <c r="J236"/>
      <c r="K236"/>
      <c r="L236"/>
      <c r="M236"/>
      <c r="W236" s="96"/>
      <c r="AG236" s="96"/>
      <c r="BJ236" s="96"/>
    </row>
    <row r="237" spans="1:62" x14ac:dyDescent="0.2">
      <c r="A237"/>
      <c r="B237"/>
      <c r="C237"/>
      <c r="D237"/>
      <c r="E237"/>
      <c r="F237"/>
      <c r="G237"/>
      <c r="H237"/>
      <c r="I237"/>
      <c r="J237"/>
      <c r="K237"/>
      <c r="L237"/>
      <c r="M237"/>
      <c r="W237" s="96"/>
      <c r="AG237" s="96"/>
      <c r="BJ237" s="96"/>
    </row>
    <row r="238" spans="1:62" x14ac:dyDescent="0.2">
      <c r="A238"/>
      <c r="B238"/>
      <c r="C238"/>
      <c r="D238"/>
      <c r="E238"/>
      <c r="F238"/>
      <c r="G238"/>
      <c r="H238"/>
      <c r="I238"/>
      <c r="J238"/>
      <c r="K238"/>
      <c r="L238"/>
      <c r="M238"/>
      <c r="W238" s="96"/>
      <c r="AG238" s="96"/>
      <c r="BJ238" s="96"/>
    </row>
    <row r="239" spans="1:62" x14ac:dyDescent="0.2">
      <c r="A239"/>
      <c r="B239"/>
      <c r="C239"/>
      <c r="D239"/>
      <c r="E239"/>
      <c r="F239"/>
      <c r="G239"/>
      <c r="H239"/>
      <c r="I239"/>
      <c r="J239"/>
      <c r="K239"/>
      <c r="L239"/>
      <c r="M239"/>
      <c r="W239" s="96"/>
      <c r="AG239" s="96"/>
      <c r="BJ239" s="96"/>
    </row>
    <row r="240" spans="1:62" x14ac:dyDescent="0.2">
      <c r="A240"/>
      <c r="B240"/>
      <c r="C240"/>
      <c r="D240"/>
      <c r="E240"/>
      <c r="F240"/>
      <c r="G240"/>
      <c r="H240"/>
      <c r="I240"/>
      <c r="J240"/>
      <c r="K240"/>
      <c r="L240"/>
      <c r="M240"/>
      <c r="W240" s="96"/>
      <c r="AG240" s="96"/>
      <c r="BJ240" s="96"/>
    </row>
    <row r="241" spans="1:62" x14ac:dyDescent="0.2">
      <c r="A241"/>
      <c r="B241"/>
      <c r="C241"/>
      <c r="D241"/>
      <c r="E241"/>
      <c r="F241"/>
      <c r="G241"/>
      <c r="H241"/>
      <c r="I241"/>
      <c r="J241"/>
      <c r="K241"/>
      <c r="L241"/>
      <c r="M241"/>
      <c r="W241" s="96"/>
      <c r="AG241" s="96"/>
      <c r="BJ241" s="96"/>
    </row>
    <row r="242" spans="1:62" x14ac:dyDescent="0.2">
      <c r="A242"/>
      <c r="B242"/>
      <c r="C242"/>
      <c r="D242"/>
      <c r="E242"/>
      <c r="F242"/>
      <c r="G242"/>
      <c r="H242"/>
      <c r="I242"/>
      <c r="J242"/>
      <c r="K242"/>
      <c r="L242"/>
      <c r="M242"/>
      <c r="W242" s="96"/>
      <c r="AG242" s="96"/>
      <c r="BJ242" s="96"/>
    </row>
    <row r="243" spans="1:62" x14ac:dyDescent="0.2">
      <c r="A243"/>
      <c r="B243"/>
      <c r="C243"/>
      <c r="D243"/>
      <c r="E243"/>
      <c r="F243"/>
      <c r="G243"/>
      <c r="H243"/>
      <c r="I243"/>
      <c r="J243"/>
      <c r="K243"/>
      <c r="L243"/>
      <c r="M243"/>
      <c r="W243" s="96"/>
      <c r="AG243" s="96"/>
      <c r="BJ243" s="96"/>
    </row>
    <row r="244" spans="1:62" x14ac:dyDescent="0.2">
      <c r="A244"/>
      <c r="B244"/>
      <c r="C244"/>
      <c r="D244"/>
      <c r="E244"/>
      <c r="F244"/>
      <c r="G244"/>
      <c r="H244"/>
      <c r="I244"/>
      <c r="J244"/>
      <c r="K244"/>
      <c r="L244"/>
      <c r="M244"/>
      <c r="W244" s="96"/>
      <c r="AG244" s="96"/>
      <c r="BJ244" s="96"/>
    </row>
    <row r="245" spans="1:62" x14ac:dyDescent="0.2">
      <c r="A245"/>
      <c r="B245"/>
      <c r="C245"/>
      <c r="D245"/>
      <c r="E245"/>
      <c r="F245"/>
      <c r="G245"/>
      <c r="H245"/>
      <c r="I245"/>
      <c r="J245"/>
      <c r="K245"/>
      <c r="L245"/>
      <c r="M245"/>
      <c r="W245" s="96"/>
      <c r="AG245" s="96"/>
      <c r="BJ245" s="96"/>
    </row>
    <row r="246" spans="1:62" x14ac:dyDescent="0.2">
      <c r="A246"/>
      <c r="B246"/>
      <c r="C246"/>
      <c r="D246"/>
      <c r="E246"/>
      <c r="F246"/>
      <c r="G246"/>
      <c r="H246"/>
      <c r="I246"/>
      <c r="J246"/>
      <c r="K246"/>
      <c r="L246"/>
      <c r="M246"/>
      <c r="W246" s="96"/>
      <c r="AG246" s="96"/>
      <c r="BJ246" s="96"/>
    </row>
    <row r="247" spans="1:62" x14ac:dyDescent="0.2">
      <c r="A247"/>
      <c r="B247"/>
      <c r="C247"/>
      <c r="D247"/>
      <c r="E247"/>
      <c r="F247"/>
      <c r="G247"/>
      <c r="H247"/>
      <c r="I247"/>
      <c r="J247"/>
      <c r="K247"/>
      <c r="L247"/>
      <c r="M247"/>
      <c r="W247" s="96"/>
      <c r="AG247" s="96"/>
      <c r="BJ247" s="96"/>
    </row>
    <row r="248" spans="1:62" x14ac:dyDescent="0.2">
      <c r="A248"/>
      <c r="B248"/>
      <c r="C248"/>
      <c r="D248"/>
      <c r="E248"/>
      <c r="F248"/>
      <c r="G248"/>
      <c r="H248"/>
      <c r="I248"/>
      <c r="J248"/>
      <c r="K248"/>
      <c r="L248"/>
      <c r="M248"/>
      <c r="W248" s="96"/>
      <c r="AG248" s="96"/>
      <c r="BJ248" s="96"/>
    </row>
    <row r="249" spans="1:62" x14ac:dyDescent="0.2">
      <c r="A249"/>
      <c r="B249"/>
      <c r="C249"/>
      <c r="D249"/>
      <c r="E249"/>
      <c r="F249"/>
      <c r="G249"/>
      <c r="H249"/>
      <c r="I249"/>
      <c r="J249"/>
      <c r="K249"/>
      <c r="L249"/>
      <c r="M249"/>
      <c r="W249" s="96"/>
      <c r="AG249" s="96"/>
      <c r="BJ249" s="96"/>
    </row>
    <row r="250" spans="1:62" x14ac:dyDescent="0.2">
      <c r="A250"/>
      <c r="B250"/>
      <c r="C250"/>
      <c r="D250"/>
      <c r="E250"/>
      <c r="F250"/>
      <c r="G250"/>
      <c r="H250"/>
      <c r="I250"/>
      <c r="J250"/>
      <c r="K250"/>
      <c r="L250"/>
      <c r="M250"/>
      <c r="W250" s="96"/>
      <c r="AG250" s="96"/>
      <c r="BJ250" s="96"/>
    </row>
    <row r="251" spans="1:62" x14ac:dyDescent="0.2">
      <c r="A251"/>
      <c r="B251"/>
      <c r="C251"/>
      <c r="D251"/>
      <c r="E251"/>
      <c r="F251"/>
      <c r="G251"/>
      <c r="H251"/>
      <c r="I251"/>
      <c r="J251"/>
      <c r="K251"/>
      <c r="L251"/>
      <c r="M251"/>
      <c r="W251" s="96"/>
      <c r="AG251" s="96"/>
      <c r="BJ251" s="96"/>
    </row>
    <row r="252" spans="1:62" x14ac:dyDescent="0.2">
      <c r="A252"/>
      <c r="B252"/>
      <c r="C252"/>
      <c r="D252"/>
      <c r="E252"/>
      <c r="F252"/>
      <c r="G252"/>
      <c r="H252"/>
      <c r="I252"/>
      <c r="J252"/>
      <c r="K252"/>
      <c r="L252"/>
      <c r="M252"/>
      <c r="W252" s="96"/>
      <c r="AG252" s="96"/>
      <c r="BJ252" s="96"/>
    </row>
    <row r="253" spans="1:62" x14ac:dyDescent="0.2">
      <c r="A253"/>
      <c r="B253"/>
      <c r="C253"/>
      <c r="D253"/>
      <c r="E253"/>
      <c r="F253"/>
      <c r="G253"/>
      <c r="H253"/>
      <c r="I253"/>
      <c r="J253"/>
      <c r="K253"/>
      <c r="L253"/>
      <c r="M253"/>
      <c r="W253" s="96"/>
      <c r="AG253" s="96"/>
      <c r="BJ253" s="96"/>
    </row>
    <row r="254" spans="1:62" x14ac:dyDescent="0.2">
      <c r="A254"/>
      <c r="B254"/>
      <c r="C254"/>
      <c r="D254"/>
      <c r="E254"/>
      <c r="F254"/>
      <c r="G254"/>
      <c r="H254"/>
      <c r="I254"/>
      <c r="J254"/>
      <c r="K254"/>
      <c r="L254"/>
      <c r="M254"/>
      <c r="W254" s="96"/>
      <c r="AG254" s="96"/>
      <c r="BJ254" s="96"/>
    </row>
    <row r="255" spans="1:62" x14ac:dyDescent="0.2">
      <c r="A255"/>
      <c r="B255"/>
      <c r="C255"/>
      <c r="D255"/>
      <c r="E255"/>
      <c r="F255"/>
      <c r="G255"/>
      <c r="H255"/>
      <c r="I255"/>
      <c r="J255"/>
      <c r="K255"/>
      <c r="L255"/>
      <c r="M255"/>
      <c r="W255" s="96"/>
      <c r="AG255" s="96"/>
      <c r="BJ255" s="96"/>
    </row>
    <row r="256" spans="1:62" x14ac:dyDescent="0.2">
      <c r="A256"/>
      <c r="B256"/>
      <c r="C256"/>
      <c r="D256"/>
      <c r="E256"/>
      <c r="F256"/>
      <c r="G256"/>
      <c r="H256"/>
      <c r="I256"/>
      <c r="J256"/>
      <c r="K256"/>
      <c r="L256"/>
      <c r="M256"/>
      <c r="W256" s="96"/>
      <c r="AG256" s="96"/>
      <c r="BJ256" s="96"/>
    </row>
    <row r="257" spans="1:62" x14ac:dyDescent="0.2">
      <c r="A257"/>
      <c r="B257"/>
      <c r="C257"/>
      <c r="D257"/>
      <c r="E257"/>
      <c r="F257"/>
      <c r="G257"/>
      <c r="H257"/>
      <c r="I257"/>
      <c r="J257"/>
      <c r="K257"/>
      <c r="L257"/>
      <c r="M257"/>
      <c r="W257" s="96"/>
      <c r="AG257" s="96"/>
      <c r="BJ257" s="96"/>
    </row>
    <row r="258" spans="1:62" x14ac:dyDescent="0.2">
      <c r="A258"/>
      <c r="B258"/>
      <c r="C258"/>
      <c r="D258"/>
      <c r="E258"/>
      <c r="F258"/>
      <c r="G258"/>
      <c r="H258"/>
      <c r="I258"/>
      <c r="J258"/>
      <c r="K258"/>
      <c r="L258"/>
      <c r="M258"/>
      <c r="W258" s="96"/>
      <c r="AG258" s="96"/>
      <c r="BJ258" s="96"/>
    </row>
    <row r="259" spans="1:62" x14ac:dyDescent="0.2">
      <c r="A259"/>
      <c r="B259"/>
      <c r="C259"/>
      <c r="D259"/>
      <c r="E259"/>
      <c r="F259"/>
      <c r="G259"/>
      <c r="H259"/>
      <c r="I259"/>
      <c r="J259"/>
      <c r="K259"/>
      <c r="L259"/>
      <c r="M259"/>
      <c r="W259" s="96"/>
      <c r="AG259" s="96"/>
      <c r="BJ259" s="96"/>
    </row>
    <row r="260" spans="1:62" x14ac:dyDescent="0.2">
      <c r="A260"/>
      <c r="B260"/>
      <c r="C260"/>
      <c r="D260"/>
      <c r="E260"/>
      <c r="F260"/>
      <c r="G260"/>
      <c r="H260"/>
      <c r="I260"/>
      <c r="J260"/>
      <c r="K260"/>
      <c r="L260"/>
      <c r="M260"/>
      <c r="W260" s="96"/>
      <c r="AG260" s="96"/>
      <c r="BJ260" s="96"/>
    </row>
    <row r="261" spans="1:62" x14ac:dyDescent="0.2">
      <c r="A261"/>
      <c r="B261"/>
      <c r="C261"/>
      <c r="D261"/>
      <c r="E261"/>
      <c r="F261"/>
      <c r="G261"/>
      <c r="H261"/>
      <c r="I261"/>
      <c r="J261"/>
      <c r="K261"/>
      <c r="L261"/>
      <c r="M261"/>
      <c r="W261" s="96"/>
      <c r="AG261" s="96"/>
      <c r="BJ261" s="96"/>
    </row>
    <row r="262" spans="1:62" x14ac:dyDescent="0.2">
      <c r="A262"/>
      <c r="B262"/>
      <c r="C262"/>
      <c r="D262"/>
      <c r="E262"/>
      <c r="F262"/>
      <c r="G262"/>
      <c r="H262"/>
      <c r="I262"/>
      <c r="J262"/>
      <c r="K262"/>
      <c r="L262"/>
      <c r="M262"/>
      <c r="W262" s="96"/>
      <c r="AG262" s="96"/>
      <c r="BJ262" s="96"/>
    </row>
    <row r="263" spans="1:62" x14ac:dyDescent="0.2">
      <c r="A263"/>
      <c r="B263"/>
      <c r="C263"/>
      <c r="D263"/>
      <c r="E263"/>
      <c r="F263"/>
      <c r="G263"/>
      <c r="H263"/>
      <c r="I263"/>
      <c r="J263"/>
      <c r="K263"/>
      <c r="L263"/>
      <c r="M263"/>
      <c r="W263" s="96"/>
      <c r="AG263" s="96"/>
      <c r="BJ263" s="96"/>
    </row>
    <row r="264" spans="1:62" x14ac:dyDescent="0.2">
      <c r="A264"/>
      <c r="B264"/>
      <c r="C264"/>
      <c r="D264"/>
      <c r="E264"/>
      <c r="F264"/>
      <c r="G264"/>
      <c r="H264"/>
      <c r="I264"/>
      <c r="J264"/>
      <c r="K264"/>
      <c r="L264"/>
      <c r="M264"/>
      <c r="W264" s="96"/>
      <c r="AG264" s="96"/>
      <c r="BJ264" s="96"/>
    </row>
    <row r="265" spans="1:62" x14ac:dyDescent="0.2">
      <c r="A265"/>
      <c r="B265"/>
      <c r="C265"/>
      <c r="D265"/>
      <c r="E265"/>
      <c r="F265"/>
      <c r="G265"/>
      <c r="H265"/>
      <c r="I265"/>
      <c r="J265"/>
      <c r="K265"/>
      <c r="L265"/>
      <c r="M265"/>
      <c r="W265" s="96"/>
      <c r="AG265" s="96"/>
      <c r="BJ265" s="96"/>
    </row>
    <row r="266" spans="1:62" x14ac:dyDescent="0.2">
      <c r="A266"/>
      <c r="B266"/>
      <c r="C266"/>
      <c r="D266"/>
      <c r="E266"/>
      <c r="F266"/>
      <c r="G266"/>
      <c r="H266"/>
      <c r="I266"/>
      <c r="J266"/>
      <c r="K266"/>
      <c r="L266"/>
      <c r="M266"/>
      <c r="W266" s="96"/>
      <c r="AG266" s="96"/>
      <c r="BJ266" s="96"/>
    </row>
    <row r="267" spans="1:62" x14ac:dyDescent="0.2">
      <c r="A267"/>
      <c r="B267"/>
      <c r="C267"/>
      <c r="D267"/>
      <c r="E267"/>
      <c r="F267"/>
      <c r="G267"/>
      <c r="H267"/>
      <c r="I267"/>
      <c r="J267"/>
      <c r="K267"/>
      <c r="L267"/>
      <c r="M267"/>
      <c r="W267" s="96"/>
      <c r="AG267" s="96"/>
      <c r="BJ267" s="96"/>
    </row>
    <row r="268" spans="1:62" x14ac:dyDescent="0.2">
      <c r="A268"/>
      <c r="B268"/>
      <c r="C268"/>
      <c r="D268"/>
      <c r="E268"/>
      <c r="F268"/>
      <c r="G268"/>
      <c r="H268"/>
      <c r="I268"/>
      <c r="J268"/>
      <c r="K268"/>
      <c r="L268"/>
      <c r="M268"/>
      <c r="W268" s="96"/>
      <c r="AG268" s="96"/>
      <c r="BJ268" s="96"/>
    </row>
    <row r="269" spans="1:62" x14ac:dyDescent="0.2">
      <c r="A269"/>
      <c r="B269"/>
      <c r="C269"/>
      <c r="D269"/>
      <c r="E269"/>
      <c r="F269"/>
      <c r="G269"/>
      <c r="H269"/>
      <c r="I269"/>
      <c r="J269"/>
      <c r="K269"/>
      <c r="L269"/>
      <c r="M269"/>
      <c r="W269" s="96"/>
      <c r="AG269" s="96"/>
      <c r="BJ269" s="96"/>
    </row>
    <row r="270" spans="1:62" x14ac:dyDescent="0.2">
      <c r="A270"/>
      <c r="B270"/>
      <c r="C270"/>
      <c r="D270"/>
      <c r="E270"/>
      <c r="F270"/>
      <c r="G270"/>
      <c r="H270"/>
      <c r="I270"/>
      <c r="J270"/>
      <c r="K270"/>
      <c r="L270"/>
      <c r="M270"/>
      <c r="W270" s="96"/>
      <c r="AG270" s="96"/>
      <c r="BJ270" s="96"/>
    </row>
    <row r="271" spans="1:62" x14ac:dyDescent="0.2">
      <c r="A271"/>
      <c r="B271"/>
      <c r="C271"/>
      <c r="D271"/>
      <c r="E271"/>
      <c r="F271"/>
      <c r="G271"/>
      <c r="H271"/>
      <c r="I271"/>
      <c r="J271"/>
      <c r="K271"/>
      <c r="L271"/>
      <c r="M271"/>
      <c r="W271" s="96"/>
      <c r="AG271" s="96"/>
      <c r="BJ271" s="96"/>
    </row>
    <row r="272" spans="1:62" x14ac:dyDescent="0.2">
      <c r="A272"/>
      <c r="B272"/>
      <c r="C272"/>
      <c r="D272"/>
      <c r="E272"/>
      <c r="F272"/>
      <c r="G272"/>
      <c r="H272"/>
      <c r="I272"/>
      <c r="J272"/>
      <c r="K272"/>
      <c r="L272"/>
      <c r="M272"/>
      <c r="W272" s="96"/>
      <c r="AG272" s="96"/>
      <c r="BJ272" s="96"/>
    </row>
    <row r="273" spans="1:62" x14ac:dyDescent="0.2">
      <c r="A273"/>
      <c r="B273"/>
      <c r="C273"/>
      <c r="D273"/>
      <c r="E273"/>
      <c r="F273"/>
      <c r="G273"/>
      <c r="H273"/>
      <c r="I273"/>
      <c r="J273"/>
      <c r="K273"/>
      <c r="L273"/>
      <c r="M273"/>
      <c r="W273" s="96"/>
      <c r="AG273" s="96"/>
      <c r="BJ273" s="96"/>
    </row>
    <row r="274" spans="1:62" x14ac:dyDescent="0.2">
      <c r="A274"/>
      <c r="B274"/>
      <c r="C274"/>
      <c r="D274"/>
      <c r="E274"/>
      <c r="F274"/>
      <c r="G274"/>
      <c r="H274"/>
      <c r="I274"/>
      <c r="J274"/>
      <c r="K274"/>
      <c r="L274"/>
      <c r="M274"/>
      <c r="W274" s="96"/>
      <c r="AG274" s="96"/>
      <c r="BJ274" s="96"/>
    </row>
    <row r="275" spans="1:62" x14ac:dyDescent="0.2">
      <c r="A275"/>
      <c r="B275"/>
      <c r="C275"/>
      <c r="D275"/>
      <c r="E275"/>
      <c r="F275"/>
      <c r="G275"/>
      <c r="H275"/>
      <c r="I275"/>
      <c r="J275"/>
      <c r="K275"/>
      <c r="L275"/>
      <c r="M275"/>
      <c r="W275" s="96"/>
      <c r="AG275" s="96"/>
      <c r="BJ275" s="96"/>
    </row>
    <row r="276" spans="1:62" x14ac:dyDescent="0.2">
      <c r="A276"/>
      <c r="B276"/>
      <c r="C276"/>
      <c r="D276"/>
      <c r="E276"/>
      <c r="F276"/>
      <c r="G276"/>
      <c r="H276"/>
      <c r="I276"/>
      <c r="J276"/>
      <c r="K276"/>
      <c r="L276"/>
      <c r="M276"/>
      <c r="W276" s="96"/>
      <c r="AG276" s="96"/>
      <c r="BJ276" s="96"/>
    </row>
    <row r="277" spans="1:62" x14ac:dyDescent="0.2">
      <c r="A277"/>
      <c r="B277"/>
      <c r="C277"/>
      <c r="D277"/>
      <c r="E277"/>
      <c r="F277"/>
      <c r="G277"/>
      <c r="H277"/>
      <c r="I277"/>
      <c r="J277"/>
      <c r="K277"/>
      <c r="L277"/>
      <c r="M277"/>
      <c r="W277" s="96"/>
      <c r="AG277" s="96"/>
      <c r="BJ277" s="96"/>
    </row>
    <row r="278" spans="1:62" x14ac:dyDescent="0.2">
      <c r="A278"/>
      <c r="B278"/>
      <c r="C278"/>
      <c r="D278"/>
      <c r="E278"/>
      <c r="F278"/>
      <c r="G278"/>
      <c r="H278"/>
      <c r="I278"/>
      <c r="J278"/>
      <c r="K278"/>
      <c r="L278"/>
      <c r="M278"/>
      <c r="W278" s="96"/>
      <c r="AG278" s="96"/>
      <c r="BJ278" s="96"/>
    </row>
    <row r="279" spans="1:62" x14ac:dyDescent="0.2">
      <c r="A279"/>
      <c r="B279"/>
      <c r="C279"/>
      <c r="D279"/>
      <c r="E279"/>
      <c r="F279"/>
      <c r="G279"/>
      <c r="H279"/>
      <c r="I279"/>
      <c r="J279"/>
      <c r="K279"/>
      <c r="L279"/>
      <c r="M279"/>
      <c r="W279" s="96"/>
      <c r="AG279" s="96"/>
      <c r="BJ279" s="96"/>
    </row>
    <row r="280" spans="1:62" x14ac:dyDescent="0.2">
      <c r="A280"/>
      <c r="B280"/>
      <c r="C280"/>
      <c r="D280"/>
      <c r="E280"/>
      <c r="F280"/>
      <c r="G280"/>
      <c r="H280"/>
      <c r="I280"/>
      <c r="J280"/>
      <c r="K280"/>
      <c r="L280"/>
      <c r="M280"/>
      <c r="W280" s="96"/>
      <c r="AG280" s="96"/>
      <c r="BJ280" s="96"/>
    </row>
    <row r="281" spans="1:62" x14ac:dyDescent="0.2">
      <c r="A281"/>
      <c r="B281"/>
      <c r="C281"/>
      <c r="D281"/>
      <c r="E281"/>
      <c r="F281"/>
      <c r="G281"/>
      <c r="H281"/>
      <c r="I281"/>
      <c r="J281"/>
      <c r="K281"/>
      <c r="L281"/>
      <c r="M281"/>
      <c r="W281" s="96"/>
      <c r="AG281" s="96"/>
      <c r="BJ281" s="96"/>
    </row>
    <row r="282" spans="1:62" x14ac:dyDescent="0.2">
      <c r="A282"/>
      <c r="B282"/>
      <c r="C282"/>
      <c r="D282"/>
      <c r="E282"/>
      <c r="F282"/>
      <c r="G282"/>
      <c r="H282"/>
      <c r="I282"/>
      <c r="J282"/>
      <c r="K282"/>
      <c r="L282"/>
      <c r="M282"/>
      <c r="W282" s="96"/>
      <c r="AG282" s="96"/>
      <c r="BJ282" s="96"/>
    </row>
    <row r="283" spans="1:62" x14ac:dyDescent="0.2">
      <c r="A283"/>
      <c r="B283"/>
      <c r="C283"/>
      <c r="D283"/>
      <c r="E283"/>
      <c r="F283"/>
      <c r="G283"/>
      <c r="H283"/>
      <c r="I283"/>
      <c r="J283"/>
      <c r="K283"/>
      <c r="L283"/>
      <c r="M283"/>
      <c r="W283" s="96"/>
      <c r="AG283" s="96"/>
      <c r="BJ283" s="96"/>
    </row>
    <row r="284" spans="1:62" x14ac:dyDescent="0.2">
      <c r="A284"/>
      <c r="B284"/>
      <c r="C284"/>
      <c r="D284"/>
      <c r="E284"/>
      <c r="F284"/>
      <c r="G284"/>
      <c r="H284"/>
      <c r="I284"/>
      <c r="J284"/>
      <c r="K284"/>
      <c r="L284"/>
      <c r="M284"/>
      <c r="W284" s="96"/>
      <c r="AG284" s="96"/>
      <c r="BJ284" s="96"/>
    </row>
    <row r="285" spans="1:62" x14ac:dyDescent="0.2">
      <c r="A285"/>
      <c r="B285"/>
      <c r="C285"/>
      <c r="D285"/>
      <c r="E285"/>
      <c r="F285"/>
      <c r="G285"/>
      <c r="H285"/>
      <c r="I285"/>
      <c r="J285"/>
      <c r="K285"/>
      <c r="L285"/>
      <c r="M285"/>
      <c r="W285" s="96"/>
      <c r="AG285" s="96"/>
      <c r="BJ285" s="96"/>
    </row>
    <row r="286" spans="1:62" x14ac:dyDescent="0.2">
      <c r="A286"/>
      <c r="B286"/>
      <c r="C286"/>
      <c r="D286"/>
      <c r="E286"/>
      <c r="F286"/>
      <c r="G286"/>
      <c r="H286"/>
      <c r="I286"/>
      <c r="J286"/>
      <c r="K286"/>
      <c r="L286"/>
      <c r="M286"/>
      <c r="W286" s="96"/>
      <c r="AG286" s="96"/>
      <c r="BJ286" s="96"/>
    </row>
    <row r="287" spans="1:62" x14ac:dyDescent="0.2">
      <c r="A287"/>
      <c r="B287"/>
      <c r="C287"/>
      <c r="D287"/>
      <c r="E287"/>
      <c r="F287"/>
      <c r="G287"/>
      <c r="H287"/>
      <c r="I287"/>
      <c r="J287"/>
      <c r="K287"/>
      <c r="L287"/>
      <c r="M287"/>
      <c r="W287" s="96"/>
      <c r="AG287" s="96"/>
      <c r="BJ287" s="96"/>
    </row>
    <row r="288" spans="1:62" x14ac:dyDescent="0.2">
      <c r="A288"/>
      <c r="B288"/>
      <c r="C288"/>
      <c r="D288"/>
      <c r="E288"/>
      <c r="F288"/>
      <c r="G288"/>
      <c r="H288"/>
      <c r="I288"/>
      <c r="J288"/>
      <c r="K288"/>
      <c r="L288"/>
      <c r="M288"/>
      <c r="W288" s="96"/>
      <c r="AG288" s="96"/>
      <c r="BJ288" s="96"/>
    </row>
    <row r="289" spans="1:62" x14ac:dyDescent="0.2">
      <c r="A289"/>
      <c r="B289"/>
      <c r="C289"/>
      <c r="D289"/>
      <c r="E289"/>
      <c r="F289"/>
      <c r="G289"/>
      <c r="H289"/>
      <c r="I289"/>
      <c r="J289"/>
      <c r="K289"/>
      <c r="L289"/>
      <c r="M289"/>
      <c r="W289" s="96"/>
      <c r="AG289" s="96"/>
      <c r="BJ289" s="96"/>
    </row>
    <row r="290" spans="1:62" x14ac:dyDescent="0.2">
      <c r="A290"/>
      <c r="B290"/>
      <c r="C290"/>
      <c r="D290"/>
      <c r="E290"/>
      <c r="F290"/>
      <c r="G290"/>
      <c r="H290"/>
      <c r="I290"/>
      <c r="J290"/>
      <c r="K290"/>
      <c r="L290"/>
      <c r="M290"/>
      <c r="W290" s="96"/>
      <c r="AG290" s="96"/>
      <c r="BJ290" s="96"/>
    </row>
    <row r="291" spans="1:62" x14ac:dyDescent="0.2">
      <c r="A291"/>
      <c r="B291"/>
      <c r="C291"/>
      <c r="D291"/>
      <c r="E291"/>
      <c r="F291"/>
      <c r="G291"/>
      <c r="H291"/>
      <c r="I291"/>
      <c r="J291"/>
      <c r="K291"/>
      <c r="L291"/>
      <c r="M291"/>
      <c r="W291" s="96"/>
      <c r="AG291" s="96"/>
      <c r="BJ291" s="96"/>
    </row>
    <row r="292" spans="1:62" x14ac:dyDescent="0.2">
      <c r="A292"/>
      <c r="B292"/>
      <c r="C292"/>
      <c r="D292"/>
      <c r="E292"/>
      <c r="F292"/>
      <c r="G292"/>
      <c r="H292"/>
      <c r="I292"/>
      <c r="J292"/>
      <c r="K292"/>
      <c r="L292"/>
      <c r="M292"/>
      <c r="W292" s="96"/>
      <c r="AG292" s="96"/>
      <c r="BJ292" s="96"/>
    </row>
    <row r="293" spans="1:62" x14ac:dyDescent="0.2">
      <c r="A293"/>
      <c r="B293"/>
      <c r="C293"/>
      <c r="D293"/>
      <c r="E293"/>
      <c r="F293"/>
      <c r="G293"/>
      <c r="H293"/>
      <c r="I293"/>
      <c r="J293"/>
      <c r="K293"/>
      <c r="L293"/>
      <c r="M293"/>
      <c r="W293" s="96"/>
      <c r="AG293" s="96"/>
      <c r="BJ293" s="96"/>
    </row>
    <row r="294" spans="1:62" x14ac:dyDescent="0.2">
      <c r="A294"/>
      <c r="B294"/>
      <c r="C294"/>
      <c r="D294"/>
      <c r="E294"/>
      <c r="F294"/>
      <c r="G294"/>
      <c r="H294"/>
      <c r="I294"/>
      <c r="J294"/>
      <c r="K294"/>
      <c r="L294"/>
      <c r="M294"/>
      <c r="W294" s="96"/>
      <c r="AG294" s="96"/>
      <c r="BJ294" s="96"/>
    </row>
    <row r="295" spans="1:62" x14ac:dyDescent="0.2">
      <c r="A295"/>
      <c r="B295"/>
      <c r="C295"/>
      <c r="D295"/>
      <c r="E295"/>
      <c r="F295"/>
      <c r="G295"/>
      <c r="H295"/>
      <c r="I295"/>
      <c r="J295"/>
      <c r="K295"/>
      <c r="L295"/>
      <c r="M295"/>
      <c r="W295" s="96"/>
      <c r="AG295" s="96"/>
      <c r="BJ295" s="96"/>
    </row>
    <row r="296" spans="1:62" x14ac:dyDescent="0.2">
      <c r="A296"/>
      <c r="B296"/>
      <c r="C296"/>
      <c r="D296"/>
      <c r="E296"/>
      <c r="F296"/>
      <c r="G296"/>
      <c r="H296"/>
      <c r="I296"/>
      <c r="J296"/>
      <c r="K296"/>
      <c r="L296"/>
      <c r="M296"/>
      <c r="W296" s="96"/>
      <c r="AG296" s="96"/>
      <c r="BJ296" s="96"/>
    </row>
    <row r="297" spans="1:62" x14ac:dyDescent="0.2">
      <c r="A297"/>
      <c r="B297"/>
      <c r="C297"/>
      <c r="D297"/>
      <c r="E297"/>
      <c r="F297"/>
      <c r="G297"/>
      <c r="H297"/>
      <c r="I297"/>
      <c r="J297"/>
      <c r="K297"/>
      <c r="L297"/>
      <c r="M297"/>
      <c r="W297" s="96"/>
      <c r="AG297" s="96"/>
      <c r="BJ297" s="96"/>
    </row>
    <row r="298" spans="1:62" x14ac:dyDescent="0.2">
      <c r="A298"/>
      <c r="B298"/>
      <c r="C298"/>
      <c r="D298"/>
      <c r="E298"/>
      <c r="F298"/>
      <c r="G298"/>
      <c r="H298"/>
      <c r="I298"/>
      <c r="J298"/>
      <c r="K298"/>
      <c r="L298"/>
      <c r="M298"/>
      <c r="W298" s="96"/>
      <c r="AG298" s="96"/>
      <c r="BJ298" s="96"/>
    </row>
    <row r="299" spans="1:62" x14ac:dyDescent="0.2">
      <c r="A299"/>
      <c r="B299"/>
      <c r="C299"/>
      <c r="D299"/>
      <c r="E299"/>
      <c r="F299"/>
      <c r="G299"/>
      <c r="H299"/>
      <c r="I299"/>
      <c r="J299"/>
      <c r="K299"/>
      <c r="L299"/>
      <c r="M299"/>
      <c r="W299" s="96"/>
      <c r="AG299" s="96"/>
      <c r="BJ299" s="96"/>
    </row>
    <row r="300" spans="1:62" x14ac:dyDescent="0.2">
      <c r="A300"/>
      <c r="B300"/>
      <c r="C300"/>
      <c r="D300"/>
      <c r="E300"/>
      <c r="F300"/>
      <c r="G300"/>
      <c r="H300"/>
      <c r="I300"/>
      <c r="J300"/>
      <c r="K300"/>
      <c r="L300"/>
      <c r="M300"/>
      <c r="W300" s="96"/>
      <c r="AG300" s="96"/>
      <c r="BJ300" s="96"/>
    </row>
    <row r="301" spans="1:62" x14ac:dyDescent="0.2">
      <c r="A301"/>
      <c r="B301"/>
      <c r="C301"/>
      <c r="D301"/>
      <c r="E301"/>
      <c r="F301"/>
      <c r="G301"/>
      <c r="H301"/>
      <c r="I301"/>
      <c r="J301"/>
      <c r="K301"/>
      <c r="L301"/>
      <c r="M301"/>
      <c r="W301" s="96"/>
      <c r="AG301" s="96"/>
      <c r="BJ301" s="96"/>
    </row>
    <row r="302" spans="1:62" x14ac:dyDescent="0.2">
      <c r="A302"/>
      <c r="B302"/>
      <c r="C302"/>
      <c r="D302"/>
      <c r="E302"/>
      <c r="F302"/>
      <c r="G302"/>
      <c r="H302"/>
      <c r="I302"/>
      <c r="J302"/>
      <c r="K302"/>
      <c r="L302"/>
      <c r="M302"/>
      <c r="W302" s="96"/>
      <c r="AG302" s="96"/>
      <c r="BJ302" s="96"/>
    </row>
    <row r="303" spans="1:62" x14ac:dyDescent="0.2">
      <c r="A303"/>
      <c r="B303"/>
      <c r="C303"/>
      <c r="D303"/>
      <c r="E303"/>
      <c r="F303"/>
      <c r="G303"/>
      <c r="H303"/>
      <c r="I303"/>
      <c r="J303"/>
      <c r="K303"/>
      <c r="L303"/>
      <c r="M303"/>
      <c r="W303" s="96"/>
      <c r="AG303" s="96"/>
      <c r="BJ303" s="96"/>
    </row>
    <row r="304" spans="1:62" x14ac:dyDescent="0.2">
      <c r="A304"/>
      <c r="B304"/>
      <c r="C304"/>
      <c r="D304"/>
      <c r="E304"/>
      <c r="F304"/>
      <c r="G304"/>
      <c r="H304"/>
      <c r="I304"/>
      <c r="J304"/>
      <c r="K304"/>
      <c r="L304"/>
      <c r="M304"/>
      <c r="W304" s="96"/>
      <c r="AG304" s="96"/>
      <c r="BJ304" s="96"/>
    </row>
    <row r="305" spans="1:62" x14ac:dyDescent="0.2">
      <c r="A305"/>
      <c r="B305"/>
      <c r="C305"/>
      <c r="D305"/>
      <c r="E305"/>
      <c r="F305"/>
      <c r="G305"/>
      <c r="H305"/>
      <c r="I305"/>
      <c r="J305"/>
      <c r="K305"/>
      <c r="L305"/>
      <c r="M305"/>
      <c r="W305" s="96"/>
      <c r="AG305" s="96"/>
      <c r="BJ305" s="96"/>
    </row>
    <row r="306" spans="1:62" x14ac:dyDescent="0.2">
      <c r="A306"/>
      <c r="B306"/>
      <c r="C306"/>
      <c r="D306"/>
      <c r="E306"/>
      <c r="F306"/>
      <c r="G306"/>
      <c r="H306"/>
      <c r="I306"/>
      <c r="J306"/>
      <c r="K306"/>
      <c r="L306"/>
      <c r="M306"/>
      <c r="W306" s="96"/>
      <c r="AG306" s="96"/>
      <c r="BJ306" s="96"/>
    </row>
    <row r="307" spans="1:62" x14ac:dyDescent="0.2">
      <c r="A307"/>
      <c r="B307"/>
      <c r="C307"/>
      <c r="D307"/>
      <c r="E307"/>
      <c r="F307"/>
      <c r="G307"/>
      <c r="H307"/>
      <c r="I307"/>
      <c r="J307"/>
      <c r="K307"/>
      <c r="L307"/>
      <c r="M307"/>
      <c r="W307" s="96"/>
      <c r="AG307" s="96"/>
      <c r="BJ307" s="96"/>
    </row>
    <row r="308" spans="1:62" x14ac:dyDescent="0.2">
      <c r="A308"/>
      <c r="B308"/>
      <c r="C308"/>
      <c r="D308"/>
      <c r="E308"/>
      <c r="F308"/>
      <c r="G308"/>
      <c r="H308"/>
      <c r="I308"/>
      <c r="J308"/>
      <c r="K308"/>
      <c r="L308"/>
      <c r="M308"/>
      <c r="W308" s="96"/>
      <c r="AG308" s="96"/>
      <c r="BJ308" s="96"/>
    </row>
    <row r="309" spans="1:62" x14ac:dyDescent="0.2">
      <c r="A309"/>
      <c r="B309"/>
      <c r="C309"/>
      <c r="D309"/>
      <c r="E309"/>
      <c r="F309"/>
      <c r="G309"/>
      <c r="H309"/>
      <c r="I309"/>
      <c r="J309"/>
      <c r="K309"/>
      <c r="L309"/>
      <c r="M309"/>
      <c r="W309" s="96"/>
      <c r="AG309" s="96"/>
      <c r="BJ309" s="96"/>
    </row>
    <row r="310" spans="1:62" x14ac:dyDescent="0.2">
      <c r="A310"/>
      <c r="B310"/>
      <c r="C310"/>
      <c r="D310"/>
      <c r="E310"/>
      <c r="F310"/>
      <c r="G310"/>
      <c r="H310"/>
      <c r="I310"/>
      <c r="J310"/>
      <c r="K310"/>
      <c r="L310"/>
      <c r="M310"/>
      <c r="W310" s="96"/>
      <c r="AG310" s="96"/>
      <c r="BJ310" s="96"/>
    </row>
    <row r="311" spans="1:62" x14ac:dyDescent="0.2">
      <c r="A311"/>
      <c r="B311"/>
      <c r="C311"/>
      <c r="D311"/>
      <c r="E311"/>
      <c r="F311"/>
      <c r="G311"/>
      <c r="H311"/>
      <c r="I311"/>
      <c r="J311"/>
      <c r="K311"/>
      <c r="L311"/>
      <c r="M311"/>
      <c r="W311" s="96"/>
      <c r="AG311" s="96"/>
      <c r="BJ311" s="96"/>
    </row>
    <row r="312" spans="1:62" x14ac:dyDescent="0.2">
      <c r="A312"/>
      <c r="B312"/>
      <c r="C312"/>
      <c r="D312"/>
      <c r="E312"/>
      <c r="F312"/>
      <c r="G312"/>
      <c r="H312"/>
      <c r="I312"/>
      <c r="J312"/>
      <c r="K312"/>
      <c r="L312"/>
      <c r="M312"/>
      <c r="W312" s="96"/>
      <c r="AG312" s="96"/>
      <c r="BJ312" s="96"/>
    </row>
    <row r="313" spans="1:62" x14ac:dyDescent="0.2">
      <c r="A313"/>
      <c r="B313"/>
      <c r="C313"/>
      <c r="D313"/>
      <c r="E313"/>
      <c r="F313"/>
      <c r="G313"/>
      <c r="H313"/>
      <c r="I313"/>
      <c r="J313"/>
      <c r="K313"/>
      <c r="L313"/>
      <c r="M313"/>
      <c r="W313" s="96"/>
      <c r="AG313" s="96"/>
      <c r="BJ313" s="96"/>
    </row>
    <row r="314" spans="1:62" x14ac:dyDescent="0.2">
      <c r="A314"/>
      <c r="B314"/>
      <c r="C314"/>
      <c r="D314"/>
      <c r="E314"/>
      <c r="F314"/>
      <c r="G314"/>
      <c r="H314"/>
      <c r="I314"/>
      <c r="J314"/>
      <c r="K314"/>
      <c r="L314"/>
      <c r="M314"/>
      <c r="W314" s="96"/>
      <c r="AG314" s="96"/>
      <c r="BJ314" s="96"/>
    </row>
    <row r="315" spans="1:62" x14ac:dyDescent="0.2">
      <c r="A315"/>
      <c r="B315"/>
      <c r="C315"/>
      <c r="D315"/>
      <c r="E315"/>
      <c r="F315"/>
      <c r="G315"/>
      <c r="H315"/>
      <c r="I315"/>
      <c r="J315"/>
      <c r="K315"/>
      <c r="L315"/>
      <c r="M315"/>
      <c r="W315" s="96"/>
      <c r="AG315" s="96"/>
      <c r="BJ315" s="96"/>
    </row>
    <row r="316" spans="1:62" x14ac:dyDescent="0.2">
      <c r="A316"/>
      <c r="B316"/>
      <c r="C316"/>
      <c r="D316"/>
      <c r="E316"/>
      <c r="F316"/>
      <c r="G316"/>
      <c r="H316"/>
      <c r="I316"/>
      <c r="J316"/>
      <c r="K316"/>
      <c r="L316"/>
      <c r="M316"/>
      <c r="W316" s="96"/>
      <c r="AG316" s="96"/>
      <c r="BJ316" s="96"/>
    </row>
    <row r="317" spans="1:62" x14ac:dyDescent="0.2">
      <c r="A317"/>
      <c r="B317"/>
      <c r="C317"/>
      <c r="D317"/>
      <c r="E317"/>
      <c r="F317"/>
      <c r="G317"/>
      <c r="H317"/>
      <c r="I317"/>
      <c r="J317"/>
      <c r="K317"/>
      <c r="L317"/>
      <c r="M317"/>
      <c r="W317" s="96"/>
      <c r="AG317" s="96"/>
      <c r="BJ317" s="96"/>
    </row>
    <row r="318" spans="1:62" x14ac:dyDescent="0.2">
      <c r="A318"/>
      <c r="B318"/>
      <c r="C318"/>
      <c r="D318"/>
      <c r="E318"/>
      <c r="F318"/>
      <c r="G318"/>
      <c r="H318"/>
      <c r="I318"/>
      <c r="J318"/>
      <c r="K318"/>
      <c r="L318"/>
      <c r="M318"/>
      <c r="W318" s="96"/>
      <c r="AG318" s="96"/>
      <c r="BJ318" s="96"/>
    </row>
    <row r="319" spans="1:62" x14ac:dyDescent="0.2">
      <c r="A319"/>
      <c r="B319"/>
      <c r="C319"/>
      <c r="D319"/>
      <c r="E319"/>
      <c r="F319"/>
      <c r="G319"/>
      <c r="H319"/>
      <c r="I319"/>
      <c r="J319"/>
      <c r="K319"/>
      <c r="L319"/>
      <c r="M319"/>
      <c r="W319" s="96"/>
      <c r="AG319" s="96"/>
      <c r="BJ319" s="96"/>
    </row>
    <row r="320" spans="1:62" x14ac:dyDescent="0.2">
      <c r="A320"/>
      <c r="B320"/>
      <c r="C320"/>
      <c r="D320"/>
      <c r="E320"/>
      <c r="F320"/>
      <c r="G320"/>
      <c r="H320"/>
      <c r="I320"/>
      <c r="J320"/>
      <c r="K320"/>
      <c r="L320"/>
      <c r="M320"/>
      <c r="W320" s="96"/>
      <c r="AG320" s="96"/>
      <c r="BJ320" s="96"/>
    </row>
    <row r="321" spans="1:62" x14ac:dyDescent="0.2">
      <c r="A321"/>
      <c r="B321"/>
      <c r="C321"/>
      <c r="D321"/>
      <c r="E321"/>
      <c r="F321"/>
      <c r="G321"/>
      <c r="H321"/>
      <c r="I321"/>
      <c r="J321"/>
      <c r="K321"/>
      <c r="L321"/>
      <c r="M321"/>
      <c r="W321" s="96"/>
      <c r="AG321" s="96"/>
      <c r="BJ321" s="96"/>
    </row>
    <row r="322" spans="1:62" x14ac:dyDescent="0.2">
      <c r="A322"/>
      <c r="B322"/>
      <c r="C322"/>
      <c r="D322"/>
      <c r="E322"/>
      <c r="F322"/>
      <c r="G322"/>
      <c r="H322"/>
      <c r="I322"/>
      <c r="J322"/>
      <c r="K322"/>
      <c r="L322"/>
      <c r="M322"/>
      <c r="W322" s="96"/>
      <c r="AG322" s="96"/>
      <c r="BJ322" s="96"/>
    </row>
    <row r="323" spans="1:62" x14ac:dyDescent="0.2">
      <c r="A323"/>
      <c r="B323"/>
      <c r="C323"/>
      <c r="D323"/>
      <c r="E323"/>
      <c r="F323"/>
      <c r="G323"/>
      <c r="H323"/>
      <c r="I323"/>
      <c r="J323"/>
      <c r="K323"/>
      <c r="L323"/>
      <c r="M323"/>
      <c r="W323" s="96"/>
      <c r="AG323" s="96"/>
      <c r="BJ323" s="96"/>
    </row>
    <row r="324" spans="1:62" x14ac:dyDescent="0.2">
      <c r="A324"/>
      <c r="B324"/>
      <c r="C324"/>
      <c r="D324"/>
      <c r="E324"/>
      <c r="F324"/>
      <c r="G324"/>
      <c r="H324"/>
      <c r="I324"/>
      <c r="J324"/>
      <c r="K324"/>
      <c r="L324"/>
      <c r="M324"/>
      <c r="W324" s="96"/>
      <c r="AG324" s="96"/>
      <c r="BJ324" s="96"/>
    </row>
    <row r="325" spans="1:62" x14ac:dyDescent="0.2">
      <c r="A325"/>
      <c r="B325"/>
      <c r="C325"/>
      <c r="D325"/>
      <c r="E325"/>
      <c r="F325"/>
      <c r="G325"/>
      <c r="H325"/>
      <c r="I325"/>
      <c r="J325"/>
      <c r="K325"/>
      <c r="L325"/>
      <c r="M325"/>
      <c r="W325" s="96"/>
      <c r="AG325" s="96"/>
      <c r="BJ325" s="96"/>
    </row>
    <row r="326" spans="1:62" x14ac:dyDescent="0.2">
      <c r="A326"/>
      <c r="B326"/>
      <c r="C326"/>
      <c r="D326"/>
      <c r="E326"/>
      <c r="F326"/>
      <c r="G326"/>
      <c r="H326"/>
      <c r="I326"/>
      <c r="J326"/>
      <c r="K326"/>
      <c r="L326"/>
      <c r="M326"/>
      <c r="W326" s="96"/>
      <c r="AG326" s="96"/>
      <c r="BJ326" s="96"/>
    </row>
    <row r="327" spans="1:62" x14ac:dyDescent="0.2">
      <c r="A327"/>
      <c r="B327"/>
      <c r="C327"/>
      <c r="D327"/>
      <c r="E327"/>
      <c r="F327"/>
      <c r="G327"/>
      <c r="H327"/>
      <c r="I327"/>
      <c r="J327"/>
      <c r="K327"/>
      <c r="L327"/>
      <c r="M327"/>
      <c r="W327" s="96"/>
      <c r="AG327" s="96"/>
      <c r="BJ327" s="96"/>
    </row>
    <row r="328" spans="1:62" x14ac:dyDescent="0.2">
      <c r="A328"/>
      <c r="B328"/>
      <c r="C328"/>
      <c r="D328"/>
      <c r="E328"/>
      <c r="F328"/>
      <c r="G328"/>
      <c r="H328"/>
      <c r="I328"/>
      <c r="J328"/>
      <c r="K328"/>
      <c r="L328"/>
      <c r="M328"/>
      <c r="W328" s="96"/>
      <c r="AG328" s="96"/>
      <c r="BJ328" s="96"/>
    </row>
    <row r="329" spans="1:62" x14ac:dyDescent="0.2">
      <c r="A329"/>
      <c r="B329"/>
      <c r="C329"/>
      <c r="D329"/>
      <c r="E329"/>
      <c r="F329"/>
      <c r="G329"/>
      <c r="H329"/>
      <c r="I329"/>
      <c r="J329"/>
      <c r="K329"/>
      <c r="L329"/>
      <c r="M329"/>
      <c r="W329" s="96"/>
      <c r="AG329" s="96"/>
      <c r="BJ329" s="96"/>
    </row>
    <row r="330" spans="1:62" x14ac:dyDescent="0.2">
      <c r="A330"/>
      <c r="B330"/>
      <c r="C330"/>
      <c r="D330"/>
      <c r="E330"/>
      <c r="F330"/>
      <c r="G330"/>
      <c r="H330"/>
      <c r="I330"/>
      <c r="J330"/>
      <c r="K330"/>
      <c r="L330"/>
      <c r="M330"/>
      <c r="W330" s="96"/>
      <c r="AG330" s="96"/>
      <c r="BJ330" s="96"/>
    </row>
    <row r="331" spans="1:62" x14ac:dyDescent="0.2">
      <c r="A331"/>
      <c r="B331"/>
      <c r="C331"/>
      <c r="D331"/>
      <c r="E331"/>
      <c r="F331"/>
      <c r="G331"/>
      <c r="H331"/>
      <c r="I331"/>
      <c r="J331"/>
      <c r="K331"/>
      <c r="L331"/>
      <c r="M331"/>
      <c r="W331" s="96"/>
      <c r="AG331" s="96"/>
      <c r="BJ331" s="96"/>
    </row>
    <row r="332" spans="1:62" x14ac:dyDescent="0.2">
      <c r="A332"/>
      <c r="B332"/>
      <c r="C332"/>
      <c r="D332"/>
      <c r="E332"/>
      <c r="F332"/>
      <c r="G332"/>
      <c r="H332"/>
      <c r="I332"/>
      <c r="J332"/>
      <c r="K332"/>
      <c r="L332"/>
      <c r="M332"/>
      <c r="W332" s="96"/>
      <c r="AG332" s="96"/>
      <c r="BJ332" s="96"/>
    </row>
    <row r="333" spans="1:62" x14ac:dyDescent="0.2">
      <c r="A333"/>
      <c r="B333"/>
      <c r="C333"/>
      <c r="D333"/>
      <c r="E333"/>
      <c r="F333"/>
      <c r="G333"/>
      <c r="H333"/>
      <c r="I333"/>
      <c r="J333"/>
      <c r="K333"/>
      <c r="L333"/>
      <c r="M333"/>
      <c r="W333" s="96"/>
      <c r="AG333" s="96"/>
      <c r="BJ333" s="96"/>
    </row>
    <row r="334" spans="1:62" x14ac:dyDescent="0.2">
      <c r="A334"/>
      <c r="B334"/>
      <c r="C334"/>
      <c r="D334"/>
      <c r="E334"/>
      <c r="F334"/>
      <c r="G334"/>
      <c r="H334"/>
      <c r="I334"/>
      <c r="J334"/>
      <c r="K334"/>
      <c r="L334"/>
      <c r="M334"/>
      <c r="W334" s="96"/>
      <c r="AG334" s="96"/>
      <c r="BJ334" s="96"/>
    </row>
    <row r="335" spans="1:62" x14ac:dyDescent="0.2">
      <c r="A335"/>
      <c r="B335"/>
      <c r="C335"/>
      <c r="D335"/>
      <c r="E335"/>
      <c r="F335"/>
      <c r="G335"/>
      <c r="H335"/>
      <c r="I335"/>
      <c r="J335"/>
      <c r="K335"/>
      <c r="L335"/>
      <c r="M335"/>
      <c r="W335" s="96"/>
      <c r="AG335" s="96"/>
      <c r="BJ335" s="96"/>
    </row>
    <row r="336" spans="1:62" x14ac:dyDescent="0.2">
      <c r="A336"/>
      <c r="B336"/>
      <c r="C336"/>
      <c r="D336"/>
      <c r="E336"/>
      <c r="F336"/>
      <c r="G336"/>
      <c r="H336"/>
      <c r="I336"/>
      <c r="J336"/>
      <c r="K336"/>
      <c r="L336"/>
      <c r="M336"/>
      <c r="W336" s="96"/>
      <c r="AG336" s="96"/>
      <c r="BJ336" s="96"/>
    </row>
    <row r="337" spans="1:62" x14ac:dyDescent="0.2">
      <c r="A337"/>
      <c r="B337"/>
      <c r="C337"/>
      <c r="D337"/>
      <c r="E337"/>
      <c r="F337"/>
      <c r="G337"/>
      <c r="H337"/>
      <c r="I337"/>
      <c r="J337"/>
      <c r="K337"/>
      <c r="L337"/>
      <c r="M337"/>
      <c r="W337" s="96"/>
      <c r="AG337" s="96"/>
      <c r="BJ337" s="96"/>
    </row>
    <row r="338" spans="1:62" x14ac:dyDescent="0.2">
      <c r="A338"/>
      <c r="B338"/>
      <c r="C338"/>
      <c r="D338"/>
      <c r="E338"/>
      <c r="F338"/>
      <c r="G338"/>
      <c r="H338"/>
      <c r="I338"/>
      <c r="J338"/>
      <c r="K338"/>
      <c r="L338"/>
      <c r="M338"/>
      <c r="W338" s="96"/>
      <c r="AG338" s="96"/>
      <c r="BJ338" s="96"/>
    </row>
    <row r="339" spans="1:62" x14ac:dyDescent="0.2">
      <c r="A339"/>
      <c r="B339"/>
      <c r="C339"/>
      <c r="D339"/>
      <c r="E339"/>
      <c r="F339"/>
      <c r="G339"/>
      <c r="H339"/>
      <c r="I339"/>
      <c r="J339"/>
      <c r="K339"/>
      <c r="L339"/>
      <c r="M339"/>
      <c r="W339" s="96"/>
      <c r="AG339" s="96"/>
      <c r="BJ339" s="96"/>
    </row>
    <row r="340" spans="1:62" x14ac:dyDescent="0.2">
      <c r="A340"/>
      <c r="B340"/>
      <c r="C340"/>
      <c r="D340"/>
      <c r="E340"/>
      <c r="F340"/>
      <c r="G340"/>
      <c r="H340"/>
      <c r="I340"/>
      <c r="J340"/>
      <c r="K340"/>
      <c r="L340"/>
      <c r="M340"/>
      <c r="W340" s="96"/>
      <c r="AG340" s="96"/>
      <c r="BJ340" s="96"/>
    </row>
    <row r="341" spans="1:62" x14ac:dyDescent="0.2">
      <c r="A341"/>
      <c r="B341"/>
      <c r="C341"/>
      <c r="D341"/>
      <c r="E341"/>
      <c r="F341"/>
      <c r="G341"/>
      <c r="H341"/>
      <c r="I341"/>
      <c r="J341"/>
      <c r="K341"/>
      <c r="L341"/>
      <c r="M341"/>
      <c r="W341" s="96"/>
      <c r="AG341" s="96"/>
      <c r="BJ341" s="96"/>
    </row>
    <row r="342" spans="1:62" x14ac:dyDescent="0.2">
      <c r="A342"/>
      <c r="B342"/>
      <c r="C342"/>
      <c r="D342"/>
      <c r="E342"/>
      <c r="F342"/>
      <c r="G342"/>
      <c r="H342"/>
      <c r="I342"/>
      <c r="J342"/>
      <c r="K342"/>
      <c r="L342"/>
      <c r="M342"/>
      <c r="W342" s="96"/>
      <c r="AG342" s="96"/>
      <c r="BJ342" s="96"/>
    </row>
    <row r="343" spans="1:62" x14ac:dyDescent="0.2">
      <c r="A343"/>
      <c r="B343"/>
      <c r="C343"/>
      <c r="D343"/>
      <c r="E343"/>
      <c r="F343"/>
      <c r="G343"/>
      <c r="H343"/>
      <c r="I343"/>
      <c r="J343"/>
      <c r="K343"/>
      <c r="L343"/>
      <c r="M343"/>
      <c r="W343" s="96"/>
      <c r="AG343" s="96"/>
      <c r="BJ343" s="96"/>
    </row>
    <row r="344" spans="1:62" x14ac:dyDescent="0.2">
      <c r="A344"/>
      <c r="B344"/>
      <c r="C344"/>
      <c r="D344"/>
      <c r="E344"/>
      <c r="F344"/>
      <c r="G344"/>
      <c r="H344"/>
      <c r="I344"/>
      <c r="J344"/>
      <c r="K344"/>
      <c r="L344"/>
      <c r="M344"/>
      <c r="W344" s="96"/>
      <c r="AG344" s="96"/>
      <c r="BJ344" s="96"/>
    </row>
    <row r="345" spans="1:62" x14ac:dyDescent="0.2">
      <c r="A345"/>
      <c r="B345"/>
      <c r="C345"/>
      <c r="D345"/>
      <c r="E345"/>
      <c r="F345"/>
      <c r="G345"/>
      <c r="H345"/>
      <c r="I345"/>
      <c r="J345"/>
      <c r="K345"/>
      <c r="L345"/>
      <c r="M345"/>
      <c r="W345" s="96"/>
      <c r="AG345" s="96"/>
      <c r="BJ345" s="96"/>
    </row>
    <row r="346" spans="1:62" x14ac:dyDescent="0.2">
      <c r="A346"/>
      <c r="B346"/>
      <c r="C346"/>
      <c r="D346"/>
      <c r="E346"/>
      <c r="F346"/>
      <c r="G346"/>
      <c r="H346"/>
      <c r="I346"/>
      <c r="J346"/>
      <c r="K346"/>
      <c r="L346"/>
      <c r="M346"/>
      <c r="W346" s="96"/>
      <c r="AG346" s="96"/>
      <c r="BJ346" s="96"/>
    </row>
    <row r="347" spans="1:62" x14ac:dyDescent="0.2">
      <c r="A347"/>
      <c r="B347"/>
      <c r="C347"/>
      <c r="D347"/>
      <c r="E347"/>
      <c r="F347"/>
      <c r="G347"/>
      <c r="H347"/>
      <c r="I347"/>
      <c r="J347"/>
      <c r="K347"/>
      <c r="L347"/>
      <c r="M347"/>
      <c r="W347" s="96"/>
      <c r="AG347" s="96"/>
      <c r="BJ347" s="96"/>
    </row>
    <row r="348" spans="1:62" x14ac:dyDescent="0.2">
      <c r="A348"/>
      <c r="B348"/>
      <c r="C348"/>
      <c r="D348"/>
      <c r="E348"/>
      <c r="F348"/>
      <c r="G348"/>
      <c r="H348"/>
      <c r="I348"/>
      <c r="J348"/>
      <c r="K348"/>
      <c r="L348"/>
      <c r="M348"/>
      <c r="W348" s="96"/>
      <c r="AG348" s="96"/>
      <c r="BJ348" s="96"/>
    </row>
    <row r="349" spans="1:62" x14ac:dyDescent="0.2">
      <c r="A349"/>
      <c r="B349"/>
      <c r="C349"/>
      <c r="D349"/>
      <c r="E349"/>
      <c r="F349"/>
      <c r="G349"/>
      <c r="H349"/>
      <c r="I349"/>
      <c r="J349"/>
      <c r="K349"/>
      <c r="L349"/>
      <c r="M349"/>
      <c r="W349" s="96"/>
      <c r="AG349" s="96"/>
      <c r="BJ349" s="96"/>
    </row>
    <row r="350" spans="1:62" x14ac:dyDescent="0.2">
      <c r="A350"/>
      <c r="B350"/>
      <c r="C350"/>
      <c r="D350"/>
      <c r="E350"/>
      <c r="F350"/>
      <c r="G350"/>
      <c r="H350"/>
      <c r="I350"/>
      <c r="J350"/>
      <c r="K350"/>
      <c r="L350"/>
      <c r="M350"/>
      <c r="W350" s="96"/>
      <c r="AG350" s="96"/>
      <c r="BJ350" s="96"/>
    </row>
    <row r="351" spans="1:62" x14ac:dyDescent="0.2">
      <c r="A351"/>
      <c r="B351"/>
      <c r="C351"/>
      <c r="D351"/>
      <c r="E351"/>
      <c r="F351"/>
      <c r="G351"/>
      <c r="H351"/>
      <c r="I351"/>
      <c r="J351"/>
      <c r="K351"/>
      <c r="L351"/>
      <c r="M351"/>
      <c r="W351" s="96"/>
      <c r="AG351" s="96"/>
      <c r="BJ351" s="96"/>
    </row>
    <row r="352" spans="1:62" x14ac:dyDescent="0.2">
      <c r="A352"/>
      <c r="B352"/>
      <c r="C352"/>
      <c r="D352"/>
      <c r="E352"/>
      <c r="F352"/>
      <c r="G352"/>
      <c r="H352"/>
      <c r="I352"/>
      <c r="J352"/>
      <c r="K352"/>
      <c r="L352"/>
      <c r="M352"/>
      <c r="W352" s="96"/>
      <c r="AG352" s="96"/>
      <c r="BJ352" s="96"/>
    </row>
    <row r="353" spans="1:62" x14ac:dyDescent="0.2">
      <c r="A353"/>
      <c r="B353"/>
      <c r="C353"/>
      <c r="D353"/>
      <c r="E353"/>
      <c r="F353"/>
      <c r="G353"/>
      <c r="H353"/>
      <c r="I353"/>
      <c r="J353"/>
      <c r="K353"/>
      <c r="L353"/>
      <c r="M353"/>
      <c r="W353" s="96"/>
      <c r="AG353" s="96"/>
      <c r="BJ353" s="96"/>
    </row>
    <row r="354" spans="1:62" x14ac:dyDescent="0.2">
      <c r="A354"/>
      <c r="B354"/>
      <c r="C354"/>
      <c r="D354"/>
      <c r="E354"/>
      <c r="F354"/>
      <c r="G354"/>
      <c r="H354"/>
      <c r="I354"/>
      <c r="J354"/>
      <c r="K354"/>
      <c r="L354"/>
      <c r="M354"/>
      <c r="W354" s="96"/>
      <c r="AG354" s="96"/>
      <c r="BJ354" s="96"/>
    </row>
    <row r="355" spans="1:62" x14ac:dyDescent="0.2">
      <c r="A355"/>
      <c r="B355"/>
      <c r="C355"/>
      <c r="D355"/>
      <c r="E355"/>
      <c r="F355"/>
      <c r="G355"/>
      <c r="H355"/>
      <c r="I355"/>
      <c r="J355"/>
      <c r="K355"/>
      <c r="L355"/>
      <c r="M355"/>
      <c r="W355" s="96"/>
      <c r="AG355" s="96"/>
      <c r="BJ355" s="96"/>
    </row>
    <row r="356" spans="1:62" x14ac:dyDescent="0.2">
      <c r="A356"/>
      <c r="B356"/>
      <c r="C356"/>
      <c r="D356"/>
      <c r="E356"/>
      <c r="F356"/>
      <c r="G356"/>
      <c r="H356"/>
      <c r="I356"/>
      <c r="J356"/>
      <c r="K356"/>
      <c r="L356"/>
      <c r="M356"/>
      <c r="W356" s="96"/>
      <c r="AG356" s="96"/>
      <c r="BJ356" s="96"/>
    </row>
    <row r="357" spans="1:62" x14ac:dyDescent="0.2">
      <c r="A357"/>
      <c r="B357"/>
      <c r="C357"/>
      <c r="D357"/>
      <c r="E357"/>
      <c r="F357"/>
      <c r="G357"/>
      <c r="H357"/>
      <c r="I357"/>
      <c r="J357"/>
      <c r="K357"/>
      <c r="L357"/>
      <c r="M357"/>
      <c r="W357" s="96"/>
      <c r="AG357" s="96"/>
      <c r="BJ357" s="96"/>
    </row>
    <row r="358" spans="1:62" x14ac:dyDescent="0.2">
      <c r="A358"/>
      <c r="B358"/>
      <c r="C358"/>
      <c r="D358"/>
      <c r="E358"/>
      <c r="F358"/>
      <c r="G358"/>
      <c r="H358"/>
      <c r="I358"/>
      <c r="J358"/>
      <c r="K358"/>
      <c r="L358"/>
      <c r="M358"/>
      <c r="W358" s="96"/>
      <c r="AG358" s="96"/>
      <c r="BJ358" s="96"/>
    </row>
    <row r="359" spans="1:62" x14ac:dyDescent="0.2">
      <c r="A359"/>
      <c r="B359"/>
      <c r="C359"/>
      <c r="D359"/>
      <c r="E359"/>
      <c r="F359"/>
      <c r="G359"/>
      <c r="H359"/>
      <c r="I359"/>
      <c r="J359"/>
      <c r="K359"/>
      <c r="L359"/>
      <c r="M359"/>
      <c r="W359" s="96"/>
      <c r="AG359" s="96"/>
      <c r="BJ359" s="96"/>
    </row>
    <row r="360" spans="1:62" x14ac:dyDescent="0.2">
      <c r="A360"/>
      <c r="B360"/>
      <c r="C360"/>
      <c r="D360"/>
      <c r="E360"/>
      <c r="F360"/>
      <c r="G360"/>
      <c r="H360"/>
      <c r="I360"/>
      <c r="J360"/>
      <c r="K360"/>
      <c r="L360"/>
      <c r="M360"/>
      <c r="W360" s="96"/>
      <c r="AG360" s="96"/>
      <c r="BJ360" s="96"/>
    </row>
    <row r="361" spans="1:62" x14ac:dyDescent="0.2">
      <c r="A361"/>
      <c r="B361"/>
      <c r="C361"/>
      <c r="D361"/>
      <c r="E361"/>
      <c r="F361"/>
      <c r="G361"/>
      <c r="H361"/>
      <c r="I361"/>
      <c r="J361"/>
      <c r="K361"/>
      <c r="L361"/>
      <c r="M361"/>
      <c r="W361" s="96"/>
      <c r="AG361" s="96"/>
      <c r="BJ361" s="96"/>
    </row>
    <row r="362" spans="1:62" x14ac:dyDescent="0.2">
      <c r="A362"/>
      <c r="B362"/>
      <c r="C362"/>
      <c r="D362"/>
      <c r="E362"/>
      <c r="F362"/>
      <c r="G362"/>
      <c r="H362"/>
      <c r="I362"/>
      <c r="J362"/>
      <c r="K362"/>
      <c r="L362"/>
      <c r="M362"/>
      <c r="W362" s="96"/>
      <c r="AG362" s="96"/>
      <c r="BJ362" s="96"/>
    </row>
    <row r="363" spans="1:62" x14ac:dyDescent="0.2">
      <c r="A363"/>
      <c r="B363"/>
      <c r="C363"/>
      <c r="D363"/>
      <c r="E363"/>
      <c r="F363"/>
      <c r="G363"/>
      <c r="H363"/>
      <c r="I363"/>
      <c r="J363"/>
      <c r="K363"/>
      <c r="L363"/>
      <c r="M363"/>
      <c r="W363" s="96"/>
      <c r="AG363" s="96"/>
      <c r="BJ363" s="96"/>
    </row>
    <row r="364" spans="1:62" x14ac:dyDescent="0.2">
      <c r="A364"/>
      <c r="B364"/>
      <c r="C364"/>
      <c r="D364"/>
      <c r="E364"/>
      <c r="F364"/>
      <c r="G364"/>
      <c r="H364"/>
      <c r="I364"/>
      <c r="J364"/>
      <c r="K364"/>
      <c r="L364"/>
      <c r="M364"/>
      <c r="W364" s="96"/>
      <c r="AG364" s="96"/>
      <c r="BJ364" s="96"/>
    </row>
    <row r="365" spans="1:62" x14ac:dyDescent="0.2">
      <c r="A365"/>
      <c r="B365"/>
      <c r="C365"/>
      <c r="D365"/>
      <c r="E365"/>
      <c r="F365"/>
      <c r="G365"/>
      <c r="H365"/>
      <c r="I365"/>
      <c r="J365"/>
      <c r="K365"/>
      <c r="L365"/>
      <c r="M365"/>
      <c r="W365" s="96"/>
      <c r="AG365" s="96"/>
      <c r="BJ365" s="96"/>
    </row>
    <row r="366" spans="1:62" x14ac:dyDescent="0.2">
      <c r="A366"/>
      <c r="B366"/>
      <c r="C366"/>
      <c r="D366"/>
      <c r="E366"/>
      <c r="F366"/>
      <c r="G366"/>
      <c r="H366"/>
      <c r="I366"/>
      <c r="J366"/>
      <c r="K366"/>
      <c r="L366"/>
      <c r="M366"/>
      <c r="W366" s="96"/>
      <c r="AG366" s="96"/>
      <c r="BJ366" s="96"/>
    </row>
    <row r="367" spans="1:62" x14ac:dyDescent="0.2">
      <c r="A367"/>
      <c r="B367"/>
      <c r="C367"/>
      <c r="D367"/>
      <c r="E367"/>
      <c r="F367"/>
      <c r="G367"/>
      <c r="H367"/>
      <c r="I367"/>
      <c r="J367"/>
      <c r="K367"/>
      <c r="L367"/>
      <c r="M367"/>
      <c r="W367" s="96"/>
      <c r="AG367" s="96"/>
      <c r="BJ367" s="96"/>
    </row>
    <row r="368" spans="1:62" x14ac:dyDescent="0.2">
      <c r="A368"/>
      <c r="B368"/>
      <c r="C368"/>
      <c r="D368"/>
      <c r="E368"/>
      <c r="F368"/>
      <c r="G368"/>
      <c r="H368"/>
      <c r="I368"/>
      <c r="J368"/>
      <c r="K368"/>
      <c r="L368"/>
      <c r="M368"/>
      <c r="W368" s="96"/>
      <c r="AG368" s="96"/>
      <c r="BJ368" s="96"/>
    </row>
    <row r="369" spans="1:62" x14ac:dyDescent="0.2">
      <c r="A369"/>
      <c r="B369"/>
      <c r="C369"/>
      <c r="D369"/>
      <c r="E369"/>
      <c r="F369"/>
      <c r="G369"/>
      <c r="H369"/>
      <c r="I369"/>
      <c r="J369"/>
      <c r="K369"/>
      <c r="L369"/>
      <c r="M369"/>
      <c r="W369" s="96"/>
      <c r="AG369" s="96"/>
      <c r="BJ369" s="96"/>
    </row>
    <row r="370" spans="1:62" x14ac:dyDescent="0.2">
      <c r="A370"/>
      <c r="B370"/>
      <c r="C370"/>
      <c r="D370"/>
      <c r="E370"/>
      <c r="F370"/>
      <c r="G370"/>
      <c r="H370"/>
      <c r="I370"/>
      <c r="J370"/>
      <c r="K370"/>
      <c r="L370"/>
      <c r="M370"/>
      <c r="W370" s="96"/>
      <c r="AG370" s="96"/>
      <c r="BJ370" s="96"/>
    </row>
    <row r="371" spans="1:62" x14ac:dyDescent="0.2">
      <c r="A371"/>
      <c r="B371"/>
      <c r="C371"/>
      <c r="D371"/>
      <c r="E371"/>
      <c r="F371"/>
      <c r="G371"/>
      <c r="H371"/>
      <c r="I371"/>
      <c r="J371"/>
      <c r="K371"/>
      <c r="L371"/>
      <c r="M371"/>
      <c r="W371" s="96"/>
      <c r="AG371" s="96"/>
      <c r="BJ371" s="96"/>
    </row>
    <row r="372" spans="1:62" x14ac:dyDescent="0.2">
      <c r="A372"/>
      <c r="B372"/>
      <c r="C372"/>
      <c r="D372"/>
      <c r="E372"/>
      <c r="F372"/>
      <c r="G372"/>
      <c r="H372"/>
      <c r="I372"/>
      <c r="J372"/>
      <c r="K372"/>
      <c r="L372"/>
      <c r="M372"/>
      <c r="W372" s="96"/>
      <c r="AG372" s="96"/>
      <c r="BJ372" s="96"/>
    </row>
    <row r="373" spans="1:62" x14ac:dyDescent="0.2">
      <c r="A373"/>
      <c r="B373"/>
      <c r="C373"/>
      <c r="D373"/>
      <c r="E373"/>
      <c r="F373"/>
      <c r="G373"/>
      <c r="H373"/>
      <c r="I373"/>
      <c r="J373"/>
      <c r="K373"/>
      <c r="L373"/>
      <c r="M373"/>
      <c r="W373" s="96"/>
      <c r="AG373" s="96"/>
      <c r="BJ373" s="96"/>
    </row>
    <row r="374" spans="1:62" x14ac:dyDescent="0.2">
      <c r="A374"/>
      <c r="B374"/>
      <c r="C374"/>
      <c r="D374"/>
      <c r="E374"/>
      <c r="F374"/>
      <c r="G374"/>
      <c r="H374"/>
      <c r="I374"/>
      <c r="J374"/>
      <c r="K374"/>
      <c r="L374"/>
      <c r="M374"/>
      <c r="W374" s="96"/>
      <c r="AG374" s="96"/>
      <c r="BJ374" s="96"/>
    </row>
    <row r="375" spans="1:62" x14ac:dyDescent="0.2">
      <c r="A375"/>
      <c r="B375"/>
      <c r="C375"/>
      <c r="D375"/>
      <c r="E375"/>
      <c r="F375"/>
      <c r="G375"/>
      <c r="H375"/>
      <c r="I375"/>
      <c r="J375"/>
      <c r="K375"/>
      <c r="L375"/>
      <c r="M375"/>
      <c r="W375" s="96"/>
      <c r="AG375" s="96"/>
      <c r="BJ375" s="96"/>
    </row>
    <row r="376" spans="1:62" x14ac:dyDescent="0.2">
      <c r="A376"/>
      <c r="B376"/>
      <c r="C376"/>
      <c r="D376"/>
      <c r="E376"/>
      <c r="F376"/>
      <c r="G376"/>
      <c r="H376"/>
      <c r="I376"/>
      <c r="J376"/>
      <c r="K376"/>
      <c r="L376"/>
      <c r="M376"/>
      <c r="W376" s="96"/>
      <c r="AG376" s="96"/>
      <c r="BJ376" s="96"/>
    </row>
    <row r="377" spans="1:62" x14ac:dyDescent="0.2">
      <c r="A377"/>
      <c r="B377"/>
      <c r="C377"/>
      <c r="D377"/>
      <c r="E377"/>
      <c r="F377"/>
      <c r="G377"/>
      <c r="H377"/>
      <c r="I377"/>
      <c r="J377"/>
      <c r="K377"/>
      <c r="L377"/>
      <c r="M377"/>
      <c r="W377" s="96"/>
      <c r="AG377" s="96"/>
      <c r="BJ377" s="96"/>
    </row>
    <row r="378" spans="1:62" x14ac:dyDescent="0.2">
      <c r="A378"/>
      <c r="B378"/>
      <c r="C378"/>
      <c r="D378"/>
      <c r="E378"/>
      <c r="F378"/>
      <c r="G378"/>
      <c r="H378"/>
      <c r="I378"/>
      <c r="J378"/>
      <c r="K378"/>
      <c r="L378"/>
      <c r="M378"/>
      <c r="W378" s="96"/>
      <c r="AG378" s="96"/>
      <c r="BJ378" s="96"/>
    </row>
    <row r="379" spans="1:62" x14ac:dyDescent="0.2">
      <c r="A379"/>
      <c r="B379"/>
      <c r="C379"/>
      <c r="D379"/>
      <c r="E379"/>
      <c r="F379"/>
      <c r="G379"/>
      <c r="H379"/>
      <c r="I379"/>
      <c r="J379"/>
      <c r="K379"/>
      <c r="L379"/>
      <c r="M379"/>
      <c r="W379" s="96"/>
      <c r="AG379" s="96"/>
      <c r="BJ379" s="96"/>
    </row>
    <row r="380" spans="1:62" x14ac:dyDescent="0.2">
      <c r="A380"/>
      <c r="B380"/>
      <c r="C380"/>
      <c r="D380"/>
      <c r="E380"/>
      <c r="F380"/>
      <c r="G380"/>
      <c r="H380"/>
      <c r="I380"/>
      <c r="J380"/>
      <c r="K380"/>
      <c r="L380"/>
      <c r="M380"/>
      <c r="W380" s="96"/>
      <c r="AG380" s="96"/>
      <c r="BJ380" s="96"/>
    </row>
    <row r="381" spans="1:62" x14ac:dyDescent="0.2">
      <c r="A381"/>
      <c r="B381"/>
      <c r="C381"/>
      <c r="D381"/>
      <c r="E381"/>
      <c r="F381"/>
      <c r="G381"/>
      <c r="H381"/>
      <c r="I381"/>
      <c r="J381"/>
      <c r="K381"/>
      <c r="L381"/>
      <c r="M381"/>
      <c r="W381" s="96"/>
      <c r="AG381" s="96"/>
      <c r="BJ381" s="96"/>
    </row>
    <row r="382" spans="1:62" x14ac:dyDescent="0.2">
      <c r="A382"/>
      <c r="B382"/>
      <c r="C382"/>
      <c r="D382"/>
      <c r="E382"/>
      <c r="F382"/>
      <c r="G382"/>
      <c r="H382"/>
      <c r="I382"/>
      <c r="J382"/>
      <c r="K382"/>
      <c r="L382"/>
      <c r="M382"/>
      <c r="W382" s="96"/>
      <c r="AG382" s="96"/>
      <c r="BJ382" s="96"/>
    </row>
    <row r="383" spans="1:62" x14ac:dyDescent="0.2">
      <c r="A383"/>
      <c r="B383"/>
      <c r="C383"/>
      <c r="D383"/>
      <c r="E383"/>
      <c r="F383"/>
      <c r="G383"/>
      <c r="H383"/>
      <c r="I383"/>
      <c r="J383"/>
      <c r="K383"/>
      <c r="L383"/>
      <c r="M383"/>
      <c r="W383" s="96"/>
      <c r="AG383" s="96"/>
      <c r="BJ383" s="96"/>
    </row>
    <row r="384" spans="1:62" x14ac:dyDescent="0.2">
      <c r="A384"/>
      <c r="B384"/>
      <c r="C384"/>
      <c r="D384"/>
      <c r="E384"/>
      <c r="F384"/>
      <c r="G384"/>
      <c r="H384"/>
      <c r="I384"/>
      <c r="J384"/>
      <c r="K384"/>
      <c r="L384"/>
      <c r="M384"/>
      <c r="W384" s="96"/>
      <c r="AG384" s="96"/>
      <c r="BJ384" s="96"/>
    </row>
    <row r="385" spans="1:62" x14ac:dyDescent="0.2">
      <c r="A385"/>
      <c r="B385"/>
      <c r="C385"/>
      <c r="D385"/>
      <c r="E385"/>
      <c r="F385"/>
      <c r="G385"/>
      <c r="H385"/>
      <c r="I385"/>
      <c r="J385"/>
      <c r="K385"/>
      <c r="L385"/>
      <c r="M385"/>
      <c r="W385" s="96"/>
      <c r="AG385" s="96"/>
      <c r="BJ385" s="96"/>
    </row>
    <row r="386" spans="1:62" x14ac:dyDescent="0.2">
      <c r="A386"/>
      <c r="B386"/>
      <c r="C386"/>
      <c r="D386"/>
      <c r="E386"/>
      <c r="F386"/>
      <c r="G386"/>
      <c r="H386"/>
      <c r="I386"/>
      <c r="J386"/>
      <c r="K386"/>
      <c r="L386"/>
      <c r="M386"/>
      <c r="W386" s="96"/>
      <c r="AG386" s="96"/>
      <c r="BJ386" s="96"/>
    </row>
    <row r="387" spans="1:62" x14ac:dyDescent="0.2">
      <c r="A387"/>
      <c r="B387"/>
      <c r="C387"/>
      <c r="D387"/>
      <c r="E387"/>
      <c r="F387"/>
      <c r="G387"/>
      <c r="H387"/>
      <c r="I387"/>
      <c r="J387"/>
      <c r="K387"/>
      <c r="L387"/>
      <c r="M387"/>
      <c r="W387" s="96"/>
      <c r="AG387" s="96"/>
      <c r="BJ387" s="96"/>
    </row>
    <row r="388" spans="1:62" x14ac:dyDescent="0.2">
      <c r="A388"/>
      <c r="B388"/>
      <c r="C388"/>
      <c r="D388"/>
      <c r="E388"/>
      <c r="F388"/>
      <c r="G388"/>
      <c r="H388"/>
      <c r="I388"/>
      <c r="J388"/>
      <c r="K388"/>
      <c r="L388"/>
      <c r="M388"/>
      <c r="W388" s="96"/>
      <c r="AG388" s="96"/>
      <c r="BJ388" s="96"/>
    </row>
    <row r="389" spans="1:62" x14ac:dyDescent="0.2">
      <c r="A389"/>
      <c r="B389"/>
      <c r="C389"/>
      <c r="D389"/>
      <c r="E389"/>
      <c r="F389"/>
      <c r="G389"/>
      <c r="H389"/>
      <c r="I389"/>
      <c r="J389"/>
      <c r="K389"/>
      <c r="L389"/>
      <c r="M389"/>
      <c r="W389" s="96"/>
      <c r="AG389" s="96"/>
      <c r="BJ389" s="96"/>
    </row>
    <row r="390" spans="1:62" x14ac:dyDescent="0.2">
      <c r="A390"/>
      <c r="B390"/>
      <c r="C390"/>
      <c r="D390"/>
      <c r="E390"/>
      <c r="F390"/>
      <c r="G390"/>
      <c r="H390"/>
      <c r="I390"/>
      <c r="J390"/>
      <c r="K390"/>
      <c r="L390"/>
      <c r="M390"/>
      <c r="W390" s="96"/>
      <c r="AG390" s="96"/>
      <c r="BJ390" s="96"/>
    </row>
    <row r="391" spans="1:62" x14ac:dyDescent="0.2">
      <c r="A391"/>
      <c r="B391"/>
      <c r="C391"/>
      <c r="D391"/>
      <c r="E391"/>
      <c r="F391"/>
      <c r="G391"/>
      <c r="H391"/>
      <c r="I391"/>
      <c r="J391"/>
      <c r="K391"/>
      <c r="L391"/>
      <c r="M391"/>
      <c r="W391" s="96"/>
      <c r="AG391" s="96"/>
      <c r="BJ391" s="96"/>
    </row>
    <row r="392" spans="1:62" x14ac:dyDescent="0.2">
      <c r="A392"/>
      <c r="B392"/>
      <c r="C392"/>
      <c r="D392"/>
      <c r="E392"/>
      <c r="F392"/>
      <c r="G392"/>
      <c r="H392"/>
      <c r="I392"/>
      <c r="J392"/>
      <c r="K392"/>
      <c r="L392"/>
      <c r="M392"/>
      <c r="W392" s="96"/>
      <c r="AG392" s="96"/>
      <c r="BJ392" s="96"/>
    </row>
    <row r="393" spans="1:62" x14ac:dyDescent="0.2">
      <c r="A393"/>
      <c r="B393"/>
      <c r="C393"/>
      <c r="D393"/>
      <c r="E393"/>
      <c r="F393"/>
      <c r="G393"/>
      <c r="H393"/>
      <c r="I393"/>
      <c r="J393"/>
      <c r="K393"/>
      <c r="L393"/>
      <c r="M393"/>
      <c r="W393" s="96"/>
      <c r="AG393" s="96"/>
      <c r="BJ393" s="96"/>
    </row>
    <row r="394" spans="1:62" x14ac:dyDescent="0.2">
      <c r="A394"/>
      <c r="B394"/>
      <c r="C394"/>
      <c r="D394"/>
      <c r="E394"/>
      <c r="F394"/>
      <c r="G394"/>
      <c r="H394"/>
      <c r="I394"/>
      <c r="J394"/>
      <c r="K394"/>
      <c r="L394"/>
      <c r="M394"/>
      <c r="W394" s="96"/>
      <c r="AG394" s="96"/>
      <c r="BJ394" s="96"/>
    </row>
    <row r="395" spans="1:62" x14ac:dyDescent="0.2">
      <c r="A395"/>
      <c r="B395"/>
      <c r="C395"/>
      <c r="D395"/>
      <c r="E395"/>
      <c r="F395"/>
      <c r="G395"/>
      <c r="H395"/>
      <c r="I395"/>
      <c r="J395"/>
      <c r="K395"/>
      <c r="L395"/>
      <c r="M395"/>
      <c r="W395" s="96"/>
      <c r="AG395" s="96"/>
      <c r="BJ395" s="96"/>
    </row>
    <row r="396" spans="1:62" x14ac:dyDescent="0.2">
      <c r="A396"/>
      <c r="B396"/>
      <c r="C396"/>
      <c r="D396"/>
      <c r="E396"/>
      <c r="F396"/>
      <c r="G396"/>
      <c r="H396"/>
      <c r="I396"/>
      <c r="J396"/>
      <c r="K396"/>
      <c r="L396"/>
      <c r="M396"/>
      <c r="W396" s="96"/>
      <c r="AG396" s="96"/>
      <c r="BJ396" s="96"/>
    </row>
    <row r="397" spans="1:62" x14ac:dyDescent="0.2">
      <c r="A397"/>
      <c r="B397"/>
      <c r="C397"/>
      <c r="D397"/>
      <c r="E397"/>
      <c r="F397"/>
      <c r="G397"/>
      <c r="H397"/>
      <c r="I397"/>
      <c r="J397"/>
      <c r="K397"/>
      <c r="L397"/>
      <c r="M397"/>
      <c r="W397" s="96"/>
      <c r="AG397" s="96"/>
      <c r="BJ397" s="96"/>
    </row>
    <row r="398" spans="1:62" x14ac:dyDescent="0.2">
      <c r="A398"/>
      <c r="B398"/>
      <c r="C398"/>
      <c r="D398"/>
      <c r="E398"/>
      <c r="F398"/>
      <c r="G398"/>
      <c r="H398"/>
      <c r="I398"/>
      <c r="J398"/>
      <c r="K398"/>
      <c r="L398"/>
      <c r="M398"/>
      <c r="W398" s="96"/>
      <c r="AG398" s="96"/>
      <c r="BJ398" s="96"/>
    </row>
    <row r="399" spans="1:62" x14ac:dyDescent="0.2">
      <c r="A399"/>
      <c r="B399"/>
      <c r="C399"/>
      <c r="D399"/>
      <c r="E399"/>
      <c r="F399"/>
      <c r="G399"/>
      <c r="H399"/>
      <c r="I399"/>
      <c r="J399"/>
      <c r="K399"/>
      <c r="L399"/>
      <c r="M399"/>
      <c r="W399" s="96"/>
      <c r="AG399" s="96"/>
      <c r="BJ399" s="96"/>
    </row>
    <row r="400" spans="1:62" x14ac:dyDescent="0.2">
      <c r="A400"/>
      <c r="B400"/>
      <c r="C400"/>
      <c r="D400"/>
      <c r="E400"/>
      <c r="F400"/>
      <c r="G400"/>
      <c r="H400"/>
      <c r="I400"/>
      <c r="J400"/>
      <c r="K400"/>
      <c r="L400"/>
      <c r="M400"/>
      <c r="W400" s="96"/>
      <c r="AG400" s="96"/>
      <c r="BJ400" s="96"/>
    </row>
    <row r="401" spans="1:62" x14ac:dyDescent="0.2">
      <c r="A401"/>
      <c r="B401"/>
      <c r="C401"/>
      <c r="D401"/>
      <c r="E401"/>
      <c r="F401"/>
      <c r="G401"/>
      <c r="H401"/>
      <c r="I401"/>
      <c r="J401"/>
      <c r="K401"/>
      <c r="L401"/>
      <c r="M401"/>
      <c r="W401" s="96"/>
      <c r="AG401" s="96"/>
      <c r="BJ401" s="96"/>
    </row>
    <row r="402" spans="1:62" x14ac:dyDescent="0.2">
      <c r="A402"/>
      <c r="B402"/>
      <c r="C402"/>
      <c r="D402"/>
      <c r="E402"/>
      <c r="F402"/>
      <c r="G402"/>
      <c r="H402"/>
      <c r="I402"/>
      <c r="J402"/>
      <c r="K402"/>
      <c r="L402"/>
      <c r="M402"/>
      <c r="W402" s="96"/>
      <c r="AG402" s="96"/>
      <c r="BJ402" s="96"/>
    </row>
    <row r="403" spans="1:62" x14ac:dyDescent="0.2">
      <c r="A403"/>
      <c r="B403"/>
      <c r="C403"/>
      <c r="D403"/>
      <c r="E403"/>
      <c r="F403"/>
      <c r="G403"/>
      <c r="H403"/>
      <c r="I403"/>
      <c r="J403"/>
      <c r="K403"/>
      <c r="L403"/>
      <c r="M403"/>
      <c r="W403" s="96"/>
      <c r="AG403" s="96"/>
      <c r="BJ403" s="96"/>
    </row>
    <row r="404" spans="1:62" x14ac:dyDescent="0.2">
      <c r="A404"/>
      <c r="B404"/>
      <c r="C404"/>
      <c r="D404"/>
      <c r="E404"/>
      <c r="F404"/>
      <c r="G404"/>
      <c r="H404"/>
      <c r="I404"/>
      <c r="J404"/>
      <c r="K404"/>
      <c r="L404"/>
      <c r="M404"/>
      <c r="W404" s="96"/>
      <c r="AG404" s="96"/>
      <c r="BJ404" s="96"/>
    </row>
    <row r="405" spans="1:62" x14ac:dyDescent="0.2">
      <c r="A405"/>
      <c r="B405"/>
      <c r="C405"/>
      <c r="D405"/>
      <c r="E405"/>
      <c r="F405"/>
      <c r="G405"/>
      <c r="H405"/>
      <c r="I405"/>
      <c r="J405"/>
      <c r="K405"/>
      <c r="L405"/>
      <c r="M405"/>
      <c r="W405" s="96"/>
      <c r="AG405" s="96"/>
      <c r="BJ405" s="96"/>
    </row>
    <row r="406" spans="1:62" x14ac:dyDescent="0.2">
      <c r="A406"/>
      <c r="B406"/>
      <c r="C406"/>
      <c r="D406"/>
      <c r="E406"/>
      <c r="F406"/>
      <c r="G406"/>
      <c r="H406"/>
      <c r="I406"/>
      <c r="J406"/>
      <c r="K406"/>
      <c r="L406"/>
      <c r="M406"/>
      <c r="W406" s="96"/>
      <c r="AG406" s="96"/>
      <c r="BJ406" s="96"/>
    </row>
    <row r="407" spans="1:62" x14ac:dyDescent="0.2">
      <c r="A407"/>
      <c r="B407"/>
      <c r="C407"/>
      <c r="D407"/>
      <c r="E407"/>
      <c r="F407"/>
      <c r="G407"/>
      <c r="H407"/>
      <c r="I407"/>
      <c r="J407"/>
      <c r="K407"/>
      <c r="L407"/>
      <c r="M407"/>
      <c r="W407" s="96"/>
      <c r="AG407" s="96"/>
      <c r="BJ407" s="96"/>
    </row>
    <row r="408" spans="1:62" x14ac:dyDescent="0.2">
      <c r="A408"/>
      <c r="B408"/>
      <c r="C408"/>
      <c r="D408"/>
      <c r="E408"/>
      <c r="F408"/>
      <c r="G408"/>
      <c r="H408"/>
      <c r="I408"/>
      <c r="J408"/>
      <c r="K408"/>
      <c r="L408"/>
      <c r="M408"/>
      <c r="W408" s="96"/>
      <c r="AG408" s="96"/>
      <c r="BJ408" s="96"/>
    </row>
    <row r="409" spans="1:62" x14ac:dyDescent="0.2">
      <c r="A409"/>
      <c r="B409"/>
      <c r="C409"/>
      <c r="D409"/>
      <c r="E409"/>
      <c r="F409"/>
      <c r="G409"/>
      <c r="H409"/>
      <c r="I409"/>
      <c r="J409"/>
      <c r="K409"/>
      <c r="L409"/>
      <c r="M409"/>
      <c r="W409" s="96"/>
      <c r="AG409" s="96"/>
      <c r="BJ409" s="96"/>
    </row>
    <row r="410" spans="1:62" x14ac:dyDescent="0.2">
      <c r="A410"/>
      <c r="B410"/>
      <c r="C410"/>
      <c r="D410"/>
      <c r="E410"/>
      <c r="F410"/>
      <c r="G410"/>
      <c r="H410"/>
      <c r="I410"/>
      <c r="J410"/>
      <c r="K410"/>
      <c r="L410"/>
      <c r="M410"/>
      <c r="W410" s="96"/>
      <c r="AG410" s="96"/>
      <c r="BJ410" s="96"/>
    </row>
    <row r="411" spans="1:62" x14ac:dyDescent="0.2">
      <c r="A411"/>
      <c r="B411"/>
      <c r="C411"/>
      <c r="D411"/>
      <c r="E411"/>
      <c r="F411"/>
      <c r="G411"/>
      <c r="H411"/>
      <c r="I411"/>
      <c r="J411"/>
      <c r="K411"/>
      <c r="L411"/>
      <c r="M411"/>
      <c r="W411" s="96"/>
      <c r="AG411" s="96"/>
      <c r="BJ411" s="96"/>
    </row>
    <row r="412" spans="1:62" x14ac:dyDescent="0.2">
      <c r="A412"/>
      <c r="B412"/>
      <c r="C412"/>
      <c r="D412"/>
      <c r="E412"/>
      <c r="F412"/>
      <c r="G412"/>
      <c r="H412"/>
      <c r="I412"/>
      <c r="J412"/>
      <c r="K412"/>
      <c r="L412"/>
      <c r="M412"/>
      <c r="W412" s="96"/>
      <c r="AG412" s="96"/>
      <c r="BJ412" s="96"/>
    </row>
    <row r="413" spans="1:62" x14ac:dyDescent="0.2">
      <c r="A413"/>
      <c r="B413"/>
      <c r="C413"/>
      <c r="D413"/>
      <c r="E413"/>
      <c r="F413"/>
      <c r="G413"/>
      <c r="H413"/>
      <c r="I413"/>
      <c r="J413"/>
      <c r="K413"/>
      <c r="L413"/>
      <c r="M413"/>
      <c r="W413" s="96"/>
      <c r="AG413" s="96"/>
      <c r="BJ413" s="96"/>
    </row>
    <row r="414" spans="1:62" x14ac:dyDescent="0.2">
      <c r="A414"/>
      <c r="B414"/>
      <c r="C414"/>
      <c r="D414"/>
      <c r="E414"/>
      <c r="F414"/>
      <c r="G414"/>
      <c r="H414"/>
      <c r="I414"/>
      <c r="J414"/>
      <c r="K414"/>
      <c r="L414"/>
      <c r="M414"/>
      <c r="W414" s="96"/>
      <c r="AG414" s="96"/>
      <c r="BJ414" s="96"/>
    </row>
    <row r="415" spans="1:62" x14ac:dyDescent="0.2">
      <c r="A415"/>
      <c r="B415"/>
      <c r="C415"/>
      <c r="D415"/>
      <c r="E415"/>
      <c r="F415"/>
      <c r="G415"/>
      <c r="H415"/>
      <c r="I415"/>
      <c r="J415"/>
      <c r="K415"/>
      <c r="L415"/>
      <c r="M415"/>
      <c r="W415" s="96"/>
      <c r="AG415" s="96"/>
      <c r="BJ415" s="96"/>
    </row>
    <row r="416" spans="1:62" x14ac:dyDescent="0.2">
      <c r="A416"/>
      <c r="B416"/>
      <c r="C416"/>
      <c r="D416"/>
      <c r="E416"/>
      <c r="F416"/>
      <c r="G416"/>
      <c r="H416"/>
      <c r="I416"/>
      <c r="J416"/>
      <c r="K416"/>
      <c r="L416"/>
      <c r="M416"/>
      <c r="W416" s="96"/>
      <c r="AG416" s="96"/>
      <c r="BJ416" s="96"/>
    </row>
    <row r="417" spans="1:62" x14ac:dyDescent="0.2">
      <c r="A417"/>
      <c r="B417"/>
      <c r="C417"/>
      <c r="D417"/>
      <c r="E417"/>
      <c r="F417"/>
      <c r="G417"/>
      <c r="H417"/>
      <c r="I417"/>
      <c r="J417"/>
      <c r="K417"/>
      <c r="L417"/>
      <c r="M417"/>
      <c r="W417" s="96"/>
      <c r="AG417" s="96"/>
      <c r="BJ417" s="96"/>
    </row>
    <row r="418" spans="1:62" x14ac:dyDescent="0.2">
      <c r="A418"/>
      <c r="B418"/>
      <c r="C418"/>
      <c r="D418"/>
      <c r="E418"/>
      <c r="F418"/>
      <c r="G418"/>
      <c r="H418"/>
      <c r="I418"/>
      <c r="J418"/>
      <c r="K418"/>
      <c r="L418"/>
      <c r="M418"/>
      <c r="W418" s="96"/>
      <c r="AG418" s="96"/>
      <c r="BJ418" s="96"/>
    </row>
    <row r="419" spans="1:62" x14ac:dyDescent="0.2">
      <c r="A419"/>
      <c r="B419"/>
      <c r="C419"/>
      <c r="D419"/>
      <c r="E419"/>
      <c r="F419"/>
      <c r="G419"/>
      <c r="H419"/>
      <c r="I419"/>
      <c r="J419"/>
      <c r="K419"/>
      <c r="L419"/>
      <c r="M419"/>
      <c r="W419" s="96"/>
      <c r="AG419" s="96"/>
      <c r="BJ419" s="96"/>
    </row>
    <row r="420" spans="1:62" x14ac:dyDescent="0.2">
      <c r="A420"/>
      <c r="B420"/>
      <c r="C420"/>
      <c r="D420"/>
      <c r="E420"/>
      <c r="F420"/>
      <c r="G420"/>
      <c r="H420"/>
      <c r="I420"/>
      <c r="J420"/>
      <c r="K420"/>
      <c r="L420"/>
      <c r="M420"/>
      <c r="W420" s="96"/>
      <c r="AG420" s="96"/>
      <c r="BJ420" s="96"/>
    </row>
    <row r="421" spans="1:62" x14ac:dyDescent="0.2">
      <c r="A421"/>
      <c r="B421"/>
      <c r="C421"/>
      <c r="D421"/>
      <c r="E421"/>
      <c r="F421"/>
      <c r="G421"/>
      <c r="H421"/>
      <c r="I421"/>
      <c r="J421"/>
      <c r="K421"/>
      <c r="L421"/>
      <c r="M421"/>
      <c r="W421" s="96"/>
      <c r="AG421" s="96"/>
      <c r="BJ421" s="96"/>
    </row>
    <row r="422" spans="1:62" x14ac:dyDescent="0.2">
      <c r="A422"/>
      <c r="B422"/>
      <c r="C422"/>
      <c r="D422"/>
      <c r="E422"/>
      <c r="F422"/>
      <c r="G422"/>
      <c r="H422"/>
      <c r="I422"/>
      <c r="J422"/>
      <c r="K422"/>
      <c r="L422"/>
      <c r="M422"/>
      <c r="W422" s="96"/>
      <c r="AG422" s="96"/>
      <c r="BJ422" s="96"/>
    </row>
    <row r="423" spans="1:62" x14ac:dyDescent="0.2">
      <c r="A423"/>
      <c r="B423"/>
      <c r="C423"/>
      <c r="D423"/>
      <c r="E423"/>
      <c r="F423"/>
      <c r="G423"/>
      <c r="H423"/>
      <c r="I423"/>
      <c r="J423"/>
      <c r="K423"/>
      <c r="L423"/>
      <c r="M423"/>
      <c r="W423" s="96"/>
      <c r="AG423" s="96"/>
      <c r="BJ423" s="96"/>
    </row>
    <row r="424" spans="1:62" x14ac:dyDescent="0.2">
      <c r="A424"/>
      <c r="B424"/>
      <c r="C424"/>
      <c r="D424"/>
      <c r="E424"/>
      <c r="F424"/>
      <c r="G424"/>
      <c r="H424"/>
      <c r="I424"/>
      <c r="J424"/>
      <c r="K424"/>
      <c r="L424"/>
      <c r="M424"/>
      <c r="W424" s="96"/>
      <c r="AG424" s="96"/>
      <c r="BJ424" s="96"/>
    </row>
    <row r="425" spans="1:62" x14ac:dyDescent="0.2">
      <c r="A425"/>
      <c r="B425"/>
      <c r="C425"/>
      <c r="D425"/>
      <c r="E425"/>
      <c r="F425"/>
      <c r="G425"/>
      <c r="H425"/>
      <c r="I425"/>
      <c r="J425"/>
      <c r="K425"/>
      <c r="L425"/>
      <c r="M425"/>
      <c r="W425" s="96"/>
      <c r="AG425" s="96"/>
      <c r="BJ425" s="96"/>
    </row>
    <row r="426" spans="1:62" x14ac:dyDescent="0.2">
      <c r="A426"/>
      <c r="B426"/>
      <c r="C426"/>
      <c r="D426"/>
      <c r="E426"/>
      <c r="F426"/>
      <c r="G426"/>
      <c r="H426"/>
      <c r="I426"/>
      <c r="J426"/>
      <c r="K426"/>
      <c r="L426"/>
      <c r="M426"/>
      <c r="W426" s="96"/>
      <c r="AG426" s="96"/>
      <c r="BJ426" s="96"/>
    </row>
    <row r="427" spans="1:62" x14ac:dyDescent="0.2">
      <c r="A427"/>
      <c r="B427"/>
      <c r="C427"/>
      <c r="D427"/>
      <c r="E427"/>
      <c r="F427"/>
      <c r="G427"/>
      <c r="H427"/>
      <c r="I427"/>
      <c r="J427"/>
      <c r="K427"/>
      <c r="L427"/>
      <c r="M427"/>
      <c r="W427" s="96"/>
      <c r="AG427" s="96"/>
      <c r="BJ427" s="96"/>
    </row>
    <row r="428" spans="1:62" x14ac:dyDescent="0.2">
      <c r="A428"/>
      <c r="B428"/>
      <c r="C428"/>
      <c r="D428"/>
      <c r="E428"/>
      <c r="F428"/>
      <c r="G428"/>
      <c r="H428"/>
      <c r="I428"/>
      <c r="J428"/>
      <c r="K428"/>
      <c r="L428"/>
      <c r="M428"/>
      <c r="W428" s="96"/>
      <c r="AG428" s="96"/>
      <c r="BJ428" s="96"/>
    </row>
    <row r="429" spans="1:62" x14ac:dyDescent="0.2">
      <c r="A429"/>
      <c r="B429"/>
      <c r="C429"/>
      <c r="D429"/>
      <c r="E429"/>
      <c r="F429"/>
      <c r="G429"/>
      <c r="H429"/>
      <c r="I429"/>
      <c r="J429"/>
      <c r="K429"/>
      <c r="L429"/>
      <c r="M429"/>
      <c r="W429" s="96"/>
      <c r="AG429" s="96"/>
      <c r="BJ429" s="96"/>
    </row>
    <row r="430" spans="1:62" x14ac:dyDescent="0.2">
      <c r="A430"/>
      <c r="B430"/>
      <c r="C430"/>
      <c r="D430"/>
      <c r="E430"/>
      <c r="F430"/>
      <c r="G430"/>
      <c r="H430"/>
      <c r="I430"/>
      <c r="J430"/>
      <c r="K430"/>
      <c r="L430"/>
      <c r="M430"/>
      <c r="W430" s="96"/>
      <c r="AG430" s="96"/>
      <c r="BJ430" s="96"/>
    </row>
    <row r="431" spans="1:62" x14ac:dyDescent="0.2">
      <c r="A431"/>
      <c r="B431"/>
      <c r="C431"/>
      <c r="D431"/>
      <c r="E431"/>
      <c r="F431"/>
      <c r="G431"/>
      <c r="H431"/>
      <c r="I431"/>
      <c r="J431"/>
      <c r="K431"/>
      <c r="L431"/>
      <c r="M431"/>
      <c r="W431" s="96"/>
      <c r="AG431" s="96"/>
      <c r="BJ431" s="96"/>
    </row>
    <row r="432" spans="1:62" x14ac:dyDescent="0.2">
      <c r="A432"/>
      <c r="B432"/>
      <c r="C432"/>
      <c r="D432"/>
      <c r="E432"/>
      <c r="F432"/>
      <c r="G432"/>
      <c r="H432"/>
      <c r="I432"/>
      <c r="J432"/>
      <c r="K432"/>
      <c r="L432"/>
      <c r="M432"/>
      <c r="W432" s="96"/>
      <c r="AG432" s="96"/>
      <c r="BJ432" s="96"/>
    </row>
    <row r="433" spans="1:62" x14ac:dyDescent="0.2">
      <c r="A433"/>
      <c r="B433"/>
      <c r="C433"/>
      <c r="D433"/>
      <c r="E433"/>
      <c r="F433"/>
      <c r="G433"/>
      <c r="H433"/>
      <c r="I433"/>
      <c r="J433"/>
      <c r="K433"/>
      <c r="L433"/>
      <c r="M433"/>
      <c r="W433" s="96"/>
      <c r="AG433" s="96"/>
      <c r="BJ433" s="96"/>
    </row>
    <row r="434" spans="1:62" x14ac:dyDescent="0.2">
      <c r="A434"/>
      <c r="B434"/>
      <c r="C434"/>
      <c r="D434"/>
      <c r="E434"/>
      <c r="F434"/>
      <c r="G434"/>
      <c r="H434"/>
      <c r="I434"/>
      <c r="J434"/>
      <c r="K434"/>
      <c r="L434"/>
      <c r="M434"/>
      <c r="W434" s="96"/>
      <c r="AG434" s="96"/>
      <c r="BJ434" s="96"/>
    </row>
    <row r="435" spans="1:62" x14ac:dyDescent="0.2">
      <c r="A435"/>
      <c r="B435"/>
      <c r="C435"/>
      <c r="D435"/>
      <c r="E435"/>
      <c r="F435"/>
      <c r="G435"/>
      <c r="H435"/>
      <c r="I435"/>
      <c r="J435"/>
      <c r="K435"/>
      <c r="L435"/>
      <c r="M435"/>
      <c r="W435" s="96"/>
      <c r="AG435" s="96"/>
      <c r="BJ435" s="96"/>
    </row>
    <row r="436" spans="1:62" x14ac:dyDescent="0.2">
      <c r="A436"/>
      <c r="B436"/>
      <c r="C436"/>
      <c r="D436"/>
      <c r="E436"/>
      <c r="F436"/>
      <c r="G436"/>
      <c r="H436"/>
      <c r="I436"/>
      <c r="J436"/>
      <c r="K436"/>
      <c r="L436"/>
      <c r="M436"/>
      <c r="W436" s="96"/>
      <c r="AG436" s="96"/>
      <c r="BJ436" s="96"/>
    </row>
    <row r="437" spans="1:62" x14ac:dyDescent="0.2">
      <c r="A437"/>
      <c r="B437"/>
      <c r="C437"/>
      <c r="D437"/>
      <c r="E437"/>
      <c r="F437"/>
      <c r="G437"/>
      <c r="H437"/>
      <c r="I437"/>
      <c r="J437"/>
      <c r="K437"/>
      <c r="L437"/>
      <c r="M437"/>
      <c r="W437" s="96"/>
      <c r="AG437" s="96"/>
      <c r="BJ437" s="96"/>
    </row>
    <row r="438" spans="1:62" x14ac:dyDescent="0.2">
      <c r="A438"/>
      <c r="B438"/>
      <c r="C438"/>
      <c r="D438"/>
      <c r="E438"/>
      <c r="F438"/>
      <c r="G438"/>
      <c r="H438"/>
      <c r="I438"/>
      <c r="J438"/>
      <c r="K438"/>
      <c r="L438"/>
      <c r="M438"/>
      <c r="W438" s="96"/>
      <c r="AG438" s="96"/>
      <c r="BJ438" s="96"/>
    </row>
    <row r="439" spans="1:62" x14ac:dyDescent="0.2">
      <c r="A439"/>
      <c r="B439"/>
      <c r="C439"/>
      <c r="D439"/>
      <c r="E439"/>
      <c r="F439"/>
      <c r="G439"/>
      <c r="H439"/>
      <c r="I439"/>
      <c r="J439"/>
      <c r="K439"/>
      <c r="L439"/>
      <c r="M439"/>
      <c r="W439" s="96"/>
      <c r="AG439" s="96"/>
      <c r="BJ439" s="96"/>
    </row>
    <row r="440" spans="1:62" x14ac:dyDescent="0.2">
      <c r="A440"/>
      <c r="B440"/>
      <c r="C440"/>
      <c r="D440"/>
      <c r="E440"/>
      <c r="F440"/>
      <c r="G440"/>
      <c r="H440"/>
      <c r="I440"/>
      <c r="J440"/>
      <c r="K440"/>
      <c r="L440"/>
      <c r="M440"/>
      <c r="W440" s="96"/>
      <c r="AG440" s="96"/>
      <c r="BJ440" s="96"/>
    </row>
    <row r="441" spans="1:62" x14ac:dyDescent="0.2">
      <c r="A441"/>
      <c r="B441"/>
      <c r="C441"/>
      <c r="D441"/>
      <c r="E441"/>
      <c r="F441"/>
      <c r="G441"/>
      <c r="H441"/>
      <c r="I441"/>
      <c r="J441"/>
      <c r="K441"/>
      <c r="L441"/>
      <c r="M441"/>
      <c r="W441" s="96"/>
      <c r="AG441" s="96"/>
      <c r="BJ441" s="96"/>
    </row>
    <row r="442" spans="1:62" x14ac:dyDescent="0.2">
      <c r="A442"/>
      <c r="B442"/>
      <c r="C442"/>
      <c r="D442"/>
      <c r="E442"/>
      <c r="F442"/>
      <c r="G442"/>
      <c r="H442"/>
      <c r="I442"/>
      <c r="J442"/>
      <c r="K442"/>
      <c r="L442"/>
      <c r="M442"/>
      <c r="W442" s="96"/>
      <c r="AG442" s="96"/>
      <c r="BJ442" s="96"/>
    </row>
    <row r="443" spans="1:62" x14ac:dyDescent="0.2">
      <c r="A443"/>
      <c r="B443"/>
      <c r="C443"/>
      <c r="D443"/>
      <c r="E443"/>
      <c r="F443"/>
      <c r="G443"/>
      <c r="H443"/>
      <c r="I443"/>
      <c r="J443"/>
      <c r="K443"/>
      <c r="L443"/>
      <c r="M443"/>
      <c r="W443" s="96"/>
      <c r="AG443" s="96"/>
      <c r="BJ443" s="96"/>
    </row>
    <row r="444" spans="1:62" x14ac:dyDescent="0.2">
      <c r="A444"/>
      <c r="B444"/>
      <c r="C444"/>
      <c r="D444"/>
      <c r="E444"/>
      <c r="F444"/>
      <c r="G444"/>
      <c r="H444"/>
      <c r="I444"/>
      <c r="J444"/>
      <c r="K444"/>
      <c r="L444"/>
      <c r="M444"/>
      <c r="W444" s="96"/>
      <c r="AG444" s="96"/>
      <c r="BJ444" s="96"/>
    </row>
    <row r="445" spans="1:62" x14ac:dyDescent="0.2">
      <c r="A445"/>
      <c r="B445"/>
      <c r="C445"/>
      <c r="D445"/>
      <c r="E445"/>
      <c r="F445"/>
      <c r="G445"/>
      <c r="H445"/>
      <c r="I445"/>
      <c r="J445"/>
      <c r="K445"/>
      <c r="L445"/>
      <c r="M445"/>
      <c r="W445" s="96"/>
      <c r="AG445" s="96"/>
      <c r="BJ445" s="96"/>
    </row>
    <row r="446" spans="1:62" x14ac:dyDescent="0.2">
      <c r="A446"/>
      <c r="B446"/>
      <c r="C446"/>
      <c r="D446"/>
      <c r="E446"/>
      <c r="F446"/>
      <c r="G446"/>
      <c r="H446"/>
      <c r="I446"/>
      <c r="J446"/>
      <c r="K446"/>
      <c r="L446"/>
      <c r="M446"/>
      <c r="W446" s="96"/>
      <c r="AG446" s="96"/>
      <c r="BJ446" s="96"/>
    </row>
    <row r="447" spans="1:62" x14ac:dyDescent="0.2">
      <c r="A447"/>
      <c r="B447"/>
      <c r="C447"/>
      <c r="D447"/>
      <c r="E447"/>
      <c r="F447"/>
      <c r="G447"/>
      <c r="H447"/>
      <c r="I447"/>
      <c r="J447"/>
      <c r="K447"/>
      <c r="L447"/>
      <c r="M447"/>
      <c r="W447" s="96"/>
      <c r="AG447" s="96"/>
      <c r="BJ447" s="96"/>
    </row>
    <row r="448" spans="1:62" x14ac:dyDescent="0.2">
      <c r="A448"/>
      <c r="B448"/>
      <c r="C448"/>
      <c r="D448"/>
      <c r="E448"/>
      <c r="F448"/>
      <c r="G448"/>
      <c r="H448"/>
      <c r="I448"/>
      <c r="J448"/>
      <c r="K448"/>
      <c r="L448"/>
      <c r="M448"/>
      <c r="W448" s="96"/>
      <c r="AG448" s="96"/>
      <c r="BJ448" s="96"/>
    </row>
    <row r="449" spans="1:62" x14ac:dyDescent="0.2">
      <c r="A449"/>
      <c r="B449"/>
      <c r="C449"/>
      <c r="D449"/>
      <c r="E449"/>
      <c r="F449"/>
      <c r="G449"/>
      <c r="H449"/>
      <c r="I449"/>
      <c r="J449"/>
      <c r="K449"/>
      <c r="L449"/>
      <c r="M449"/>
      <c r="W449" s="96"/>
      <c r="AG449" s="96"/>
      <c r="BJ449" s="96"/>
    </row>
    <row r="450" spans="1:62" x14ac:dyDescent="0.2">
      <c r="A450"/>
      <c r="B450"/>
      <c r="C450"/>
      <c r="D450"/>
      <c r="E450"/>
      <c r="F450"/>
      <c r="G450"/>
      <c r="H450"/>
      <c r="I450"/>
      <c r="J450"/>
      <c r="K450"/>
      <c r="L450"/>
      <c r="M450"/>
      <c r="W450" s="96"/>
      <c r="AG450" s="96"/>
      <c r="BJ450" s="96"/>
    </row>
    <row r="451" spans="1:62" x14ac:dyDescent="0.2">
      <c r="A451"/>
      <c r="B451"/>
      <c r="C451"/>
      <c r="D451"/>
      <c r="E451"/>
      <c r="F451"/>
      <c r="G451"/>
      <c r="H451"/>
      <c r="I451"/>
      <c r="J451"/>
      <c r="K451"/>
      <c r="L451"/>
      <c r="M451"/>
      <c r="W451" s="96"/>
      <c r="AG451" s="96"/>
      <c r="BJ451" s="96"/>
    </row>
    <row r="452" spans="1:62" x14ac:dyDescent="0.2">
      <c r="A452"/>
      <c r="B452"/>
      <c r="C452"/>
      <c r="D452"/>
      <c r="E452"/>
      <c r="F452"/>
      <c r="G452"/>
      <c r="H452"/>
      <c r="I452"/>
      <c r="J452"/>
      <c r="K452"/>
      <c r="L452"/>
      <c r="M452"/>
      <c r="W452" s="96"/>
      <c r="AG452" s="96"/>
      <c r="BJ452" s="96"/>
    </row>
    <row r="453" spans="1:62" x14ac:dyDescent="0.2">
      <c r="A453"/>
      <c r="B453"/>
      <c r="C453"/>
      <c r="D453"/>
      <c r="E453"/>
      <c r="F453"/>
      <c r="G453"/>
      <c r="H453"/>
      <c r="I453"/>
      <c r="J453"/>
      <c r="K453"/>
      <c r="L453"/>
      <c r="M453"/>
      <c r="W453" s="96"/>
      <c r="AG453" s="96"/>
      <c r="BJ453" s="96"/>
    </row>
    <row r="454" spans="1:62" x14ac:dyDescent="0.2">
      <c r="A454"/>
      <c r="B454"/>
      <c r="C454"/>
      <c r="D454"/>
      <c r="E454"/>
      <c r="F454"/>
      <c r="G454"/>
      <c r="H454"/>
      <c r="I454"/>
      <c r="J454"/>
      <c r="K454"/>
      <c r="L454"/>
      <c r="M454"/>
      <c r="W454" s="96"/>
      <c r="AG454" s="96"/>
      <c r="BJ454" s="96"/>
    </row>
    <row r="455" spans="1:62" x14ac:dyDescent="0.2">
      <c r="A455"/>
      <c r="B455"/>
      <c r="C455"/>
      <c r="D455"/>
      <c r="E455"/>
      <c r="F455"/>
      <c r="G455"/>
      <c r="H455"/>
      <c r="I455"/>
      <c r="J455"/>
      <c r="K455"/>
      <c r="L455"/>
      <c r="M455"/>
      <c r="W455" s="96"/>
      <c r="AG455" s="96"/>
      <c r="BJ455" s="96"/>
    </row>
    <row r="456" spans="1:62" x14ac:dyDescent="0.2">
      <c r="A456"/>
      <c r="B456"/>
      <c r="C456"/>
      <c r="D456"/>
      <c r="E456"/>
      <c r="F456"/>
      <c r="G456"/>
      <c r="H456"/>
      <c r="I456"/>
      <c r="J456"/>
      <c r="K456"/>
      <c r="L456"/>
      <c r="M456"/>
      <c r="W456" s="96"/>
      <c r="AG456" s="96"/>
      <c r="BJ456" s="96"/>
    </row>
    <row r="457" spans="1:62" x14ac:dyDescent="0.2">
      <c r="A457"/>
      <c r="B457"/>
      <c r="C457"/>
      <c r="D457"/>
      <c r="E457"/>
      <c r="F457"/>
      <c r="G457"/>
      <c r="H457"/>
      <c r="I457"/>
      <c r="J457"/>
      <c r="K457"/>
      <c r="L457"/>
      <c r="M457"/>
      <c r="W457" s="96"/>
      <c r="AG457" s="96"/>
      <c r="BJ457" s="96"/>
    </row>
    <row r="458" spans="1:62" x14ac:dyDescent="0.2">
      <c r="A458"/>
      <c r="B458"/>
      <c r="C458"/>
      <c r="D458"/>
      <c r="E458"/>
      <c r="F458"/>
      <c r="G458"/>
      <c r="H458"/>
      <c r="I458"/>
      <c r="J458"/>
      <c r="K458"/>
      <c r="L458"/>
      <c r="M458"/>
      <c r="W458" s="96"/>
      <c r="AG458" s="96"/>
      <c r="BJ458" s="96"/>
    </row>
    <row r="459" spans="1:62" x14ac:dyDescent="0.2">
      <c r="A459"/>
      <c r="B459"/>
      <c r="C459"/>
      <c r="D459"/>
      <c r="E459"/>
      <c r="F459"/>
      <c r="G459"/>
      <c r="H459"/>
      <c r="I459"/>
      <c r="J459"/>
      <c r="K459"/>
      <c r="L459"/>
      <c r="M459"/>
      <c r="W459" s="96"/>
      <c r="AG459" s="96"/>
      <c r="BJ459" s="96"/>
    </row>
    <row r="460" spans="1:62" x14ac:dyDescent="0.2">
      <c r="A460"/>
      <c r="B460"/>
      <c r="C460"/>
      <c r="D460"/>
      <c r="E460"/>
      <c r="F460"/>
      <c r="G460"/>
      <c r="H460"/>
      <c r="I460"/>
      <c r="J460"/>
      <c r="K460"/>
      <c r="L460"/>
      <c r="M460"/>
      <c r="W460" s="96"/>
      <c r="AG460" s="96"/>
      <c r="BJ460" s="96"/>
    </row>
    <row r="461" spans="1:62" x14ac:dyDescent="0.2">
      <c r="A461"/>
      <c r="B461"/>
      <c r="C461"/>
      <c r="D461"/>
      <c r="E461"/>
      <c r="F461"/>
      <c r="G461"/>
      <c r="H461"/>
      <c r="I461"/>
      <c r="J461"/>
      <c r="K461"/>
      <c r="L461"/>
      <c r="M461"/>
      <c r="W461" s="96"/>
      <c r="AG461" s="96"/>
      <c r="BJ461" s="96"/>
    </row>
    <row r="462" spans="1:62" x14ac:dyDescent="0.2">
      <c r="A462"/>
      <c r="B462"/>
      <c r="C462"/>
      <c r="D462"/>
      <c r="E462"/>
      <c r="F462"/>
      <c r="G462"/>
      <c r="H462"/>
      <c r="I462"/>
      <c r="J462"/>
      <c r="K462"/>
      <c r="L462"/>
      <c r="M462"/>
      <c r="W462" s="96"/>
      <c r="AG462" s="96"/>
      <c r="BJ462" s="96"/>
    </row>
    <row r="463" spans="1:62" x14ac:dyDescent="0.2">
      <c r="A463"/>
      <c r="B463"/>
      <c r="C463"/>
      <c r="D463"/>
      <c r="E463"/>
      <c r="F463"/>
      <c r="G463"/>
      <c r="H463"/>
      <c r="I463"/>
      <c r="J463"/>
      <c r="K463"/>
      <c r="L463"/>
      <c r="M463"/>
      <c r="W463" s="96"/>
      <c r="AG463" s="96"/>
      <c r="BJ463" s="96"/>
    </row>
    <row r="464" spans="1:62" x14ac:dyDescent="0.2">
      <c r="A464"/>
      <c r="B464"/>
      <c r="C464"/>
      <c r="D464"/>
      <c r="E464"/>
      <c r="F464"/>
      <c r="G464"/>
      <c r="H464"/>
      <c r="I464"/>
      <c r="J464"/>
      <c r="K464"/>
      <c r="L464"/>
      <c r="M464"/>
      <c r="W464" s="96"/>
      <c r="AG464" s="96"/>
      <c r="BJ464" s="96"/>
    </row>
    <row r="465" spans="1:62" x14ac:dyDescent="0.2">
      <c r="A465"/>
      <c r="B465"/>
      <c r="C465"/>
      <c r="D465"/>
      <c r="E465"/>
      <c r="F465"/>
      <c r="G465"/>
      <c r="H465"/>
      <c r="I465"/>
      <c r="J465"/>
      <c r="K465"/>
      <c r="L465"/>
      <c r="M465"/>
      <c r="W465" s="96"/>
      <c r="AG465" s="96"/>
      <c r="BJ465" s="96"/>
    </row>
    <row r="466" spans="1:62" x14ac:dyDescent="0.2">
      <c r="A466"/>
      <c r="B466"/>
      <c r="C466"/>
      <c r="D466"/>
      <c r="E466"/>
      <c r="F466"/>
      <c r="G466"/>
      <c r="H466"/>
      <c r="I466"/>
      <c r="J466"/>
      <c r="K466"/>
      <c r="L466"/>
      <c r="M466"/>
      <c r="W466" s="96"/>
      <c r="AG466" s="96"/>
      <c r="BJ466" s="96"/>
    </row>
    <row r="467" spans="1:62" x14ac:dyDescent="0.2">
      <c r="A467"/>
      <c r="B467"/>
      <c r="C467"/>
      <c r="D467"/>
      <c r="E467"/>
      <c r="F467"/>
      <c r="G467"/>
      <c r="H467"/>
      <c r="I467"/>
      <c r="J467"/>
      <c r="K467"/>
      <c r="L467"/>
      <c r="M467"/>
      <c r="W467" s="96"/>
      <c r="AG467" s="96"/>
      <c r="BJ467" s="96"/>
    </row>
    <row r="468" spans="1:62" x14ac:dyDescent="0.2">
      <c r="A468"/>
      <c r="B468"/>
      <c r="C468"/>
      <c r="D468"/>
      <c r="E468"/>
      <c r="F468"/>
      <c r="G468"/>
      <c r="H468"/>
      <c r="I468"/>
      <c r="J468"/>
      <c r="K468"/>
      <c r="L468"/>
      <c r="M468"/>
      <c r="W468" s="96"/>
      <c r="AG468" s="96"/>
      <c r="BJ468" s="96"/>
    </row>
    <row r="469" spans="1:62" x14ac:dyDescent="0.2">
      <c r="A469"/>
      <c r="B469"/>
      <c r="C469"/>
      <c r="D469"/>
      <c r="E469"/>
      <c r="F469"/>
      <c r="G469"/>
      <c r="H469"/>
      <c r="I469"/>
      <c r="J469"/>
      <c r="K469"/>
      <c r="L469"/>
      <c r="M469"/>
      <c r="W469" s="96"/>
      <c r="AG469" s="96"/>
      <c r="BJ469" s="96"/>
    </row>
    <row r="470" spans="1:62" x14ac:dyDescent="0.2">
      <c r="A470"/>
      <c r="B470"/>
      <c r="C470"/>
      <c r="D470"/>
      <c r="E470"/>
      <c r="F470"/>
      <c r="G470"/>
      <c r="H470"/>
      <c r="I470"/>
      <c r="J470"/>
      <c r="K470"/>
      <c r="L470"/>
      <c r="M470"/>
      <c r="W470" s="96"/>
      <c r="AG470" s="96"/>
      <c r="BJ470" s="96"/>
    </row>
    <row r="471" spans="1:62" x14ac:dyDescent="0.2">
      <c r="A471"/>
      <c r="B471"/>
      <c r="C471"/>
      <c r="D471"/>
      <c r="E471"/>
      <c r="F471"/>
      <c r="G471"/>
      <c r="H471"/>
      <c r="I471"/>
      <c r="J471"/>
      <c r="K471"/>
      <c r="L471"/>
      <c r="M471"/>
      <c r="W471" s="96"/>
      <c r="AG471" s="96"/>
      <c r="BJ471" s="96"/>
    </row>
    <row r="472" spans="1:62" x14ac:dyDescent="0.2">
      <c r="A472"/>
      <c r="B472"/>
      <c r="C472"/>
      <c r="D472"/>
      <c r="E472"/>
      <c r="F472"/>
      <c r="G472"/>
      <c r="H472"/>
      <c r="I472"/>
      <c r="J472"/>
      <c r="K472"/>
      <c r="L472"/>
      <c r="M472"/>
      <c r="W472" s="96"/>
      <c r="AG472" s="96"/>
      <c r="BJ472" s="96"/>
    </row>
    <row r="473" spans="1:62" x14ac:dyDescent="0.2">
      <c r="A473"/>
      <c r="B473"/>
      <c r="C473"/>
      <c r="D473"/>
      <c r="E473"/>
      <c r="F473"/>
      <c r="G473"/>
      <c r="H473"/>
      <c r="I473"/>
      <c r="J473"/>
      <c r="K473"/>
      <c r="L473"/>
      <c r="M473"/>
      <c r="W473" s="96"/>
      <c r="AG473" s="96"/>
      <c r="BJ473" s="96"/>
    </row>
    <row r="474" spans="1:62" x14ac:dyDescent="0.2">
      <c r="A474"/>
      <c r="B474"/>
      <c r="C474"/>
      <c r="D474"/>
      <c r="E474"/>
      <c r="F474"/>
      <c r="G474"/>
      <c r="H474"/>
      <c r="I474"/>
      <c r="J474"/>
      <c r="K474"/>
      <c r="L474"/>
      <c r="M474"/>
      <c r="W474" s="96"/>
      <c r="AG474" s="96"/>
      <c r="BJ474" s="96"/>
    </row>
    <row r="475" spans="1:62" x14ac:dyDescent="0.2">
      <c r="A475"/>
      <c r="B475"/>
      <c r="C475"/>
      <c r="D475"/>
      <c r="E475"/>
      <c r="F475"/>
      <c r="G475"/>
      <c r="H475"/>
      <c r="I475"/>
      <c r="J475"/>
      <c r="K475"/>
      <c r="L475"/>
      <c r="M475"/>
      <c r="W475" s="96"/>
      <c r="AG475" s="96"/>
      <c r="BJ475" s="96"/>
    </row>
    <row r="476" spans="1:62" x14ac:dyDescent="0.2">
      <c r="A476"/>
      <c r="B476"/>
      <c r="C476"/>
      <c r="D476"/>
      <c r="E476"/>
      <c r="F476"/>
      <c r="G476"/>
      <c r="H476"/>
      <c r="I476"/>
      <c r="J476"/>
      <c r="K476"/>
      <c r="L476"/>
      <c r="M476"/>
      <c r="W476" s="96"/>
      <c r="AG476" s="96"/>
      <c r="BJ476" s="96"/>
    </row>
    <row r="477" spans="1:62" x14ac:dyDescent="0.2">
      <c r="A477"/>
      <c r="B477"/>
      <c r="C477"/>
      <c r="D477"/>
      <c r="E477"/>
      <c r="F477"/>
      <c r="G477"/>
      <c r="H477"/>
      <c r="I477"/>
      <c r="J477"/>
      <c r="K477"/>
      <c r="L477"/>
      <c r="M477"/>
      <c r="W477" s="96"/>
      <c r="AG477" s="96"/>
      <c r="BJ477" s="96"/>
    </row>
    <row r="478" spans="1:62" x14ac:dyDescent="0.2">
      <c r="A478"/>
      <c r="B478"/>
      <c r="C478"/>
      <c r="D478"/>
      <c r="E478"/>
      <c r="F478"/>
      <c r="G478"/>
      <c r="H478"/>
      <c r="I478"/>
      <c r="J478"/>
      <c r="K478"/>
      <c r="L478"/>
      <c r="M478"/>
      <c r="W478" s="96"/>
      <c r="AG478" s="96"/>
      <c r="BJ478" s="96"/>
    </row>
    <row r="479" spans="1:62" x14ac:dyDescent="0.2">
      <c r="A479"/>
      <c r="B479"/>
      <c r="C479"/>
      <c r="D479"/>
      <c r="E479"/>
      <c r="F479"/>
      <c r="G479"/>
      <c r="H479"/>
      <c r="I479"/>
      <c r="J479"/>
      <c r="K479"/>
      <c r="L479"/>
      <c r="M479"/>
      <c r="W479" s="96"/>
      <c r="AG479" s="96"/>
      <c r="BJ479" s="96"/>
    </row>
    <row r="480" spans="1:62" x14ac:dyDescent="0.2">
      <c r="A480"/>
      <c r="B480"/>
      <c r="C480"/>
      <c r="D480"/>
      <c r="E480"/>
      <c r="F480"/>
      <c r="G480"/>
      <c r="H480"/>
      <c r="I480"/>
      <c r="J480"/>
      <c r="K480"/>
      <c r="L480"/>
      <c r="M480"/>
      <c r="W480" s="96"/>
      <c r="AG480" s="96"/>
      <c r="BJ480" s="96"/>
    </row>
    <row r="481" spans="1:62" x14ac:dyDescent="0.2">
      <c r="A481"/>
      <c r="B481"/>
      <c r="C481"/>
      <c r="D481"/>
      <c r="E481"/>
      <c r="F481"/>
      <c r="G481"/>
      <c r="H481"/>
      <c r="I481"/>
      <c r="J481"/>
      <c r="K481"/>
      <c r="L481"/>
      <c r="M481"/>
      <c r="W481" s="96"/>
      <c r="AG481" s="96"/>
      <c r="BJ481" s="96"/>
    </row>
    <row r="482" spans="1:62" x14ac:dyDescent="0.2">
      <c r="A482"/>
      <c r="B482"/>
      <c r="C482"/>
      <c r="D482"/>
      <c r="E482"/>
      <c r="F482"/>
      <c r="G482"/>
      <c r="H482"/>
      <c r="I482"/>
      <c r="J482"/>
      <c r="K482"/>
      <c r="L482"/>
      <c r="M482"/>
      <c r="W482" s="96"/>
      <c r="AG482" s="96"/>
      <c r="BJ482" s="96"/>
    </row>
    <row r="483" spans="1:62" x14ac:dyDescent="0.2">
      <c r="A483"/>
      <c r="B483"/>
      <c r="C483"/>
      <c r="D483"/>
      <c r="E483"/>
      <c r="F483"/>
      <c r="G483"/>
      <c r="H483"/>
      <c r="I483"/>
      <c r="J483"/>
      <c r="K483"/>
      <c r="L483"/>
      <c r="M483"/>
      <c r="W483" s="96"/>
      <c r="AG483" s="96"/>
      <c r="BJ483" s="96"/>
    </row>
    <row r="484" spans="1:62" x14ac:dyDescent="0.2">
      <c r="A484"/>
      <c r="B484"/>
      <c r="C484"/>
      <c r="D484"/>
      <c r="E484"/>
      <c r="F484"/>
      <c r="G484"/>
      <c r="H484"/>
      <c r="I484"/>
      <c r="J484"/>
      <c r="K484"/>
      <c r="L484"/>
      <c r="M484"/>
      <c r="W484" s="96"/>
      <c r="AG484" s="96"/>
      <c r="BJ484" s="96"/>
    </row>
    <row r="485" spans="1:62" x14ac:dyDescent="0.2">
      <c r="A485"/>
      <c r="B485"/>
      <c r="C485"/>
      <c r="D485"/>
      <c r="E485"/>
      <c r="F485"/>
      <c r="G485"/>
      <c r="H485"/>
      <c r="I485"/>
      <c r="J485"/>
      <c r="K485"/>
      <c r="L485"/>
      <c r="M485"/>
      <c r="W485" s="96"/>
      <c r="AG485" s="96"/>
      <c r="BJ485" s="96"/>
    </row>
    <row r="486" spans="1:62" x14ac:dyDescent="0.2">
      <c r="A486"/>
      <c r="B486"/>
      <c r="C486"/>
      <c r="D486"/>
      <c r="E486"/>
      <c r="F486"/>
      <c r="G486"/>
      <c r="H486"/>
      <c r="I486"/>
      <c r="J486"/>
      <c r="K486"/>
      <c r="L486"/>
      <c r="M486"/>
      <c r="W486" s="96"/>
      <c r="AG486" s="96"/>
      <c r="BJ486" s="96"/>
    </row>
    <row r="487" spans="1:62" x14ac:dyDescent="0.2">
      <c r="A487"/>
      <c r="B487"/>
      <c r="C487"/>
      <c r="D487"/>
      <c r="E487"/>
      <c r="F487"/>
      <c r="G487"/>
      <c r="H487"/>
      <c r="I487"/>
      <c r="J487"/>
      <c r="K487"/>
      <c r="L487"/>
      <c r="M487"/>
      <c r="W487" s="96"/>
      <c r="AG487" s="96"/>
      <c r="BJ487" s="96"/>
    </row>
    <row r="488" spans="1:62" x14ac:dyDescent="0.2">
      <c r="A488"/>
      <c r="B488"/>
      <c r="C488"/>
      <c r="D488"/>
      <c r="E488"/>
      <c r="F488"/>
      <c r="G488"/>
      <c r="H488"/>
      <c r="I488"/>
      <c r="J488"/>
      <c r="K488"/>
      <c r="L488"/>
      <c r="M488"/>
      <c r="W488" s="96"/>
      <c r="AG488" s="96"/>
      <c r="BJ488" s="96"/>
    </row>
    <row r="489" spans="1:62" x14ac:dyDescent="0.2">
      <c r="A489"/>
      <c r="B489"/>
      <c r="C489"/>
      <c r="D489"/>
      <c r="E489"/>
      <c r="F489"/>
      <c r="G489"/>
      <c r="H489"/>
      <c r="I489"/>
      <c r="J489"/>
      <c r="K489"/>
      <c r="L489"/>
      <c r="M489"/>
      <c r="W489" s="96"/>
      <c r="AG489" s="96"/>
      <c r="BJ489" s="96"/>
    </row>
    <row r="490" spans="1:62" x14ac:dyDescent="0.2">
      <c r="A490"/>
      <c r="B490"/>
      <c r="C490"/>
      <c r="D490"/>
      <c r="E490"/>
      <c r="F490"/>
      <c r="G490"/>
      <c r="H490"/>
      <c r="I490"/>
      <c r="J490"/>
      <c r="K490"/>
      <c r="L490"/>
      <c r="M490"/>
      <c r="W490" s="96"/>
      <c r="AG490" s="96"/>
      <c r="BJ490" s="96"/>
    </row>
    <row r="491" spans="1:62" x14ac:dyDescent="0.2">
      <c r="A491"/>
      <c r="B491"/>
      <c r="C491"/>
      <c r="D491"/>
      <c r="E491"/>
      <c r="F491"/>
      <c r="G491"/>
      <c r="H491"/>
      <c r="I491"/>
      <c r="J491"/>
      <c r="K491"/>
      <c r="L491"/>
      <c r="M491"/>
      <c r="W491" s="96"/>
      <c r="AG491" s="96"/>
      <c r="BJ491" s="96"/>
    </row>
    <row r="492" spans="1:62" x14ac:dyDescent="0.2">
      <c r="A492"/>
      <c r="B492"/>
      <c r="C492"/>
      <c r="D492"/>
      <c r="E492"/>
      <c r="F492"/>
      <c r="G492"/>
      <c r="H492"/>
      <c r="I492"/>
      <c r="J492"/>
      <c r="K492"/>
      <c r="L492"/>
      <c r="M492"/>
      <c r="W492" s="96"/>
      <c r="AG492" s="96"/>
      <c r="BJ492" s="96"/>
    </row>
    <row r="493" spans="1:62" x14ac:dyDescent="0.2">
      <c r="A493"/>
      <c r="B493"/>
      <c r="C493"/>
      <c r="D493"/>
      <c r="E493"/>
      <c r="F493"/>
      <c r="G493"/>
      <c r="H493"/>
      <c r="I493"/>
      <c r="J493"/>
      <c r="K493"/>
      <c r="L493"/>
      <c r="M493"/>
      <c r="W493" s="96"/>
      <c r="AG493" s="96"/>
      <c r="BJ493" s="96"/>
    </row>
    <row r="494" spans="1:62" x14ac:dyDescent="0.2">
      <c r="A494"/>
      <c r="B494"/>
      <c r="C494"/>
      <c r="D494"/>
      <c r="E494"/>
      <c r="F494"/>
      <c r="G494"/>
      <c r="H494"/>
      <c r="I494"/>
      <c r="J494"/>
      <c r="K494"/>
      <c r="L494"/>
      <c r="M494"/>
      <c r="W494" s="96"/>
      <c r="AG494" s="96"/>
      <c r="BJ494" s="96"/>
    </row>
    <row r="495" spans="1:62" x14ac:dyDescent="0.2">
      <c r="A495"/>
      <c r="B495"/>
      <c r="C495"/>
      <c r="D495"/>
      <c r="E495"/>
      <c r="F495"/>
      <c r="G495"/>
      <c r="H495"/>
      <c r="I495"/>
      <c r="J495"/>
      <c r="K495"/>
      <c r="L495"/>
      <c r="M495"/>
      <c r="W495" s="96"/>
      <c r="AG495" s="96"/>
      <c r="BJ495" s="96"/>
    </row>
    <row r="496" spans="1:62" x14ac:dyDescent="0.2">
      <c r="A496"/>
      <c r="B496"/>
      <c r="C496"/>
      <c r="D496"/>
      <c r="E496"/>
      <c r="F496"/>
      <c r="G496"/>
      <c r="H496"/>
      <c r="I496"/>
      <c r="J496"/>
      <c r="K496"/>
      <c r="L496"/>
      <c r="M496"/>
      <c r="W496" s="96"/>
      <c r="AG496" s="96"/>
      <c r="BJ496" s="96"/>
    </row>
    <row r="497" spans="1:62" x14ac:dyDescent="0.2">
      <c r="A497"/>
      <c r="B497"/>
      <c r="C497"/>
      <c r="D497"/>
      <c r="E497"/>
      <c r="F497"/>
      <c r="G497"/>
      <c r="H497"/>
      <c r="I497"/>
      <c r="J497"/>
      <c r="K497"/>
      <c r="L497"/>
      <c r="M497"/>
      <c r="W497" s="96"/>
      <c r="AG497" s="96"/>
      <c r="BJ497" s="96"/>
    </row>
    <row r="498" spans="1:62" x14ac:dyDescent="0.2">
      <c r="A498"/>
      <c r="B498"/>
      <c r="C498"/>
      <c r="D498"/>
      <c r="E498"/>
      <c r="F498"/>
      <c r="G498"/>
      <c r="H498"/>
      <c r="I498"/>
      <c r="J498"/>
      <c r="K498"/>
      <c r="L498"/>
      <c r="M498"/>
      <c r="W498" s="96"/>
      <c r="AG498" s="96"/>
      <c r="BJ498" s="96"/>
    </row>
    <row r="499" spans="1:62" x14ac:dyDescent="0.2">
      <c r="A499"/>
      <c r="B499"/>
      <c r="C499"/>
      <c r="D499"/>
      <c r="E499"/>
      <c r="F499"/>
      <c r="G499"/>
      <c r="H499"/>
      <c r="I499"/>
      <c r="J499"/>
      <c r="K499"/>
      <c r="L499"/>
      <c r="M499"/>
      <c r="W499" s="96"/>
      <c r="AG499" s="96"/>
      <c r="BJ499" s="96"/>
    </row>
    <row r="500" spans="1:62" x14ac:dyDescent="0.2">
      <c r="A500"/>
      <c r="B500"/>
      <c r="C500"/>
      <c r="D500"/>
      <c r="E500"/>
      <c r="F500"/>
      <c r="G500"/>
      <c r="H500"/>
      <c r="I500"/>
      <c r="J500"/>
      <c r="K500"/>
      <c r="L500"/>
      <c r="M500"/>
      <c r="W500" s="96"/>
      <c r="AG500" s="96"/>
      <c r="BJ500" s="96"/>
    </row>
    <row r="501" spans="1:62" x14ac:dyDescent="0.2">
      <c r="A501"/>
      <c r="B501"/>
      <c r="C501"/>
      <c r="D501"/>
      <c r="E501"/>
      <c r="F501"/>
      <c r="G501"/>
      <c r="H501"/>
      <c r="I501"/>
      <c r="J501"/>
      <c r="K501"/>
      <c r="L501"/>
      <c r="M501"/>
      <c r="W501" s="96"/>
      <c r="AG501" s="96"/>
      <c r="BJ501" s="96"/>
    </row>
    <row r="502" spans="1:62" x14ac:dyDescent="0.2">
      <c r="A502"/>
      <c r="B502"/>
      <c r="C502"/>
      <c r="D502"/>
      <c r="E502"/>
      <c r="F502"/>
      <c r="G502"/>
      <c r="H502"/>
      <c r="I502"/>
      <c r="J502"/>
      <c r="K502"/>
      <c r="L502"/>
      <c r="M502"/>
      <c r="W502" s="96"/>
      <c r="AG502" s="96"/>
      <c r="BJ502" s="96"/>
    </row>
    <row r="503" spans="1:62" x14ac:dyDescent="0.2">
      <c r="A503"/>
      <c r="B503"/>
      <c r="C503"/>
      <c r="D503"/>
      <c r="E503"/>
      <c r="F503"/>
      <c r="G503"/>
      <c r="H503"/>
      <c r="I503"/>
      <c r="J503"/>
      <c r="K503"/>
      <c r="L503"/>
      <c r="M503"/>
      <c r="W503" s="96"/>
      <c r="AG503" s="96"/>
      <c r="BJ503" s="96"/>
    </row>
    <row r="504" spans="1:62" x14ac:dyDescent="0.2">
      <c r="A504"/>
      <c r="B504"/>
      <c r="C504"/>
      <c r="D504"/>
      <c r="E504"/>
      <c r="F504"/>
      <c r="G504"/>
      <c r="H504"/>
      <c r="I504"/>
      <c r="J504"/>
      <c r="K504"/>
      <c r="L504"/>
      <c r="M504"/>
      <c r="W504" s="96"/>
      <c r="AG504" s="96"/>
      <c r="BJ504" s="96"/>
    </row>
    <row r="505" spans="1:62" x14ac:dyDescent="0.2">
      <c r="A505"/>
      <c r="B505"/>
      <c r="C505"/>
      <c r="D505"/>
      <c r="E505"/>
      <c r="F505"/>
      <c r="G505"/>
      <c r="H505"/>
      <c r="I505"/>
      <c r="J505"/>
      <c r="K505"/>
      <c r="L505"/>
      <c r="M505"/>
      <c r="W505" s="96"/>
      <c r="AG505" s="96"/>
      <c r="BJ505" s="96"/>
    </row>
    <row r="506" spans="1:62" x14ac:dyDescent="0.2">
      <c r="A506"/>
      <c r="B506"/>
      <c r="C506"/>
      <c r="D506"/>
      <c r="E506"/>
      <c r="F506"/>
      <c r="G506"/>
      <c r="H506"/>
      <c r="I506"/>
      <c r="J506"/>
      <c r="K506"/>
      <c r="L506"/>
      <c r="M506"/>
      <c r="W506" s="96"/>
      <c r="AG506" s="96"/>
      <c r="BJ506" s="96"/>
    </row>
    <row r="507" spans="1:62" x14ac:dyDescent="0.2">
      <c r="A507"/>
      <c r="B507"/>
      <c r="C507"/>
      <c r="D507"/>
      <c r="E507"/>
      <c r="F507"/>
      <c r="G507"/>
      <c r="H507"/>
      <c r="I507"/>
      <c r="J507"/>
      <c r="K507"/>
      <c r="L507"/>
      <c r="M507"/>
      <c r="W507" s="96"/>
      <c r="AG507" s="96"/>
      <c r="BJ507" s="96"/>
    </row>
    <row r="508" spans="1:62" x14ac:dyDescent="0.2">
      <c r="A508"/>
      <c r="B508"/>
      <c r="C508"/>
      <c r="D508"/>
      <c r="E508"/>
      <c r="F508"/>
      <c r="G508"/>
      <c r="H508"/>
      <c r="I508"/>
      <c r="J508"/>
      <c r="K508"/>
      <c r="L508"/>
      <c r="M508"/>
      <c r="W508" s="96"/>
      <c r="AG508" s="96"/>
      <c r="BJ508" s="96"/>
    </row>
    <row r="509" spans="1:62" x14ac:dyDescent="0.2">
      <c r="A509"/>
      <c r="B509"/>
      <c r="C509"/>
      <c r="D509"/>
      <c r="E509"/>
      <c r="F509"/>
      <c r="G509"/>
      <c r="H509"/>
      <c r="I509"/>
      <c r="J509"/>
      <c r="K509"/>
      <c r="L509"/>
      <c r="M509"/>
      <c r="W509" s="96"/>
      <c r="AG509" s="96"/>
      <c r="BJ509" s="96"/>
    </row>
    <row r="510" spans="1:62" x14ac:dyDescent="0.2">
      <c r="A510"/>
      <c r="B510"/>
      <c r="C510"/>
      <c r="D510"/>
      <c r="E510"/>
      <c r="F510"/>
      <c r="G510"/>
      <c r="H510"/>
      <c r="I510"/>
      <c r="J510"/>
      <c r="K510"/>
      <c r="L510"/>
      <c r="M510"/>
      <c r="W510" s="96"/>
      <c r="AG510" s="96"/>
      <c r="BJ510" s="96"/>
    </row>
    <row r="511" spans="1:62" x14ac:dyDescent="0.2">
      <c r="A511"/>
      <c r="B511"/>
      <c r="C511"/>
      <c r="D511"/>
      <c r="E511"/>
      <c r="F511"/>
      <c r="G511"/>
      <c r="H511"/>
      <c r="I511"/>
      <c r="J511"/>
      <c r="K511"/>
      <c r="L511"/>
      <c r="M511"/>
      <c r="W511" s="96"/>
      <c r="AG511" s="96"/>
      <c r="BJ511" s="96"/>
    </row>
    <row r="512" spans="1:62" x14ac:dyDescent="0.2">
      <c r="A512"/>
      <c r="B512"/>
      <c r="C512"/>
      <c r="D512"/>
      <c r="E512"/>
      <c r="F512"/>
      <c r="G512"/>
      <c r="H512"/>
      <c r="I512"/>
      <c r="J512"/>
      <c r="K512"/>
      <c r="L512"/>
      <c r="M512"/>
      <c r="W512" s="96"/>
      <c r="AG512" s="96"/>
      <c r="BJ512" s="96"/>
    </row>
    <row r="513" spans="1:62" x14ac:dyDescent="0.2">
      <c r="A513"/>
      <c r="B513"/>
      <c r="C513"/>
      <c r="D513"/>
      <c r="E513"/>
      <c r="F513"/>
      <c r="G513"/>
      <c r="H513"/>
      <c r="I513"/>
      <c r="J513"/>
      <c r="K513"/>
      <c r="L513"/>
      <c r="M513"/>
      <c r="W513" s="96"/>
      <c r="AG513" s="96"/>
      <c r="BJ513" s="96"/>
    </row>
    <row r="514" spans="1:62" x14ac:dyDescent="0.2">
      <c r="A514"/>
      <c r="B514"/>
      <c r="C514"/>
      <c r="D514"/>
      <c r="E514"/>
      <c r="F514"/>
      <c r="G514"/>
      <c r="H514"/>
      <c r="I514"/>
      <c r="J514"/>
      <c r="K514"/>
      <c r="L514"/>
      <c r="M514"/>
      <c r="W514" s="96"/>
      <c r="AG514" s="96"/>
      <c r="BJ514" s="96"/>
    </row>
    <row r="515" spans="1:62" x14ac:dyDescent="0.2">
      <c r="A515"/>
      <c r="B515"/>
      <c r="C515"/>
      <c r="D515"/>
      <c r="E515"/>
      <c r="F515"/>
      <c r="G515"/>
      <c r="H515"/>
      <c r="I515"/>
      <c r="J515"/>
      <c r="K515"/>
      <c r="L515"/>
      <c r="M515"/>
      <c r="W515" s="96"/>
      <c r="AG515" s="96"/>
      <c r="BJ515" s="96"/>
    </row>
    <row r="516" spans="1:62" x14ac:dyDescent="0.2">
      <c r="A516"/>
      <c r="B516"/>
      <c r="C516"/>
      <c r="D516"/>
      <c r="E516"/>
      <c r="F516"/>
      <c r="G516"/>
      <c r="H516"/>
      <c r="I516"/>
      <c r="J516"/>
      <c r="K516"/>
      <c r="L516"/>
      <c r="M516"/>
      <c r="W516" s="96"/>
      <c r="AG516" s="96"/>
      <c r="BJ516" s="96"/>
    </row>
    <row r="517" spans="1:62" x14ac:dyDescent="0.2">
      <c r="A517"/>
      <c r="B517"/>
      <c r="C517"/>
      <c r="D517"/>
      <c r="E517"/>
      <c r="F517"/>
      <c r="G517"/>
      <c r="H517"/>
      <c r="I517"/>
      <c r="J517"/>
      <c r="K517"/>
      <c r="L517"/>
      <c r="M517"/>
      <c r="W517" s="96"/>
      <c r="AG517" s="96"/>
      <c r="BJ517" s="96"/>
    </row>
    <row r="518" spans="1:62" x14ac:dyDescent="0.2">
      <c r="A518"/>
      <c r="B518"/>
      <c r="C518"/>
      <c r="D518"/>
      <c r="E518"/>
      <c r="F518"/>
      <c r="G518"/>
      <c r="H518"/>
      <c r="I518"/>
      <c r="J518"/>
      <c r="K518"/>
      <c r="L518"/>
      <c r="M518"/>
      <c r="W518" s="96"/>
      <c r="AG518" s="96"/>
      <c r="BJ518" s="96"/>
    </row>
    <row r="519" spans="1:62" x14ac:dyDescent="0.2">
      <c r="A519"/>
      <c r="B519"/>
      <c r="C519"/>
      <c r="D519"/>
      <c r="E519"/>
      <c r="F519"/>
      <c r="G519"/>
      <c r="H519"/>
      <c r="I519"/>
      <c r="J519"/>
      <c r="K519"/>
      <c r="L519"/>
      <c r="M519"/>
      <c r="W519" s="96"/>
      <c r="AG519" s="96"/>
      <c r="BJ519" s="96"/>
    </row>
    <row r="520" spans="1:62" x14ac:dyDescent="0.2">
      <c r="A520"/>
      <c r="B520"/>
      <c r="C520"/>
      <c r="D520"/>
      <c r="E520"/>
      <c r="F520"/>
      <c r="G520"/>
      <c r="H520"/>
      <c r="I520"/>
      <c r="J520"/>
      <c r="K520"/>
      <c r="L520"/>
      <c r="M520"/>
      <c r="W520" s="96"/>
      <c r="AG520" s="96"/>
      <c r="BJ520" s="96"/>
    </row>
    <row r="521" spans="1:62" x14ac:dyDescent="0.2">
      <c r="A521"/>
      <c r="B521"/>
      <c r="C521"/>
      <c r="D521"/>
      <c r="E521"/>
      <c r="F521"/>
      <c r="G521"/>
      <c r="H521"/>
      <c r="I521"/>
      <c r="J521"/>
      <c r="K521"/>
      <c r="L521"/>
      <c r="M521"/>
      <c r="W521" s="96"/>
      <c r="AG521" s="96"/>
      <c r="BJ521" s="96"/>
    </row>
    <row r="522" spans="1:62" x14ac:dyDescent="0.2">
      <c r="A522"/>
      <c r="B522"/>
      <c r="C522"/>
      <c r="D522"/>
      <c r="E522"/>
      <c r="F522"/>
      <c r="G522"/>
      <c r="H522"/>
      <c r="I522"/>
      <c r="J522"/>
      <c r="K522"/>
      <c r="L522"/>
      <c r="M522"/>
      <c r="W522" s="96"/>
      <c r="AG522" s="96"/>
      <c r="BJ522" s="96"/>
    </row>
    <row r="523" spans="1:62" x14ac:dyDescent="0.2">
      <c r="A523"/>
      <c r="B523"/>
      <c r="C523"/>
      <c r="D523"/>
      <c r="E523"/>
      <c r="F523"/>
      <c r="G523"/>
      <c r="H523"/>
      <c r="I523"/>
      <c r="J523"/>
      <c r="K523"/>
      <c r="L523"/>
      <c r="M523"/>
      <c r="W523" s="96"/>
      <c r="AG523" s="96"/>
      <c r="BJ523" s="96"/>
    </row>
    <row r="524" spans="1:62" x14ac:dyDescent="0.2">
      <c r="A524"/>
      <c r="B524"/>
      <c r="C524"/>
      <c r="D524"/>
      <c r="E524"/>
      <c r="F524"/>
      <c r="G524"/>
      <c r="H524"/>
      <c r="I524"/>
      <c r="J524"/>
      <c r="K524"/>
      <c r="L524"/>
      <c r="M524"/>
      <c r="W524" s="96"/>
      <c r="AG524" s="96"/>
      <c r="BJ524" s="96"/>
    </row>
    <row r="525" spans="1:62" x14ac:dyDescent="0.2">
      <c r="A525"/>
      <c r="B525"/>
      <c r="C525"/>
      <c r="D525"/>
      <c r="E525"/>
      <c r="F525"/>
      <c r="G525"/>
      <c r="H525"/>
      <c r="I525"/>
      <c r="J525"/>
      <c r="K525"/>
      <c r="L525"/>
      <c r="M525"/>
      <c r="W525" s="96"/>
      <c r="AG525" s="96"/>
      <c r="BJ525" s="96"/>
    </row>
    <row r="526" spans="1:62" x14ac:dyDescent="0.2">
      <c r="A526"/>
      <c r="B526"/>
      <c r="C526"/>
      <c r="D526"/>
      <c r="E526"/>
      <c r="F526"/>
      <c r="G526"/>
      <c r="H526"/>
      <c r="I526"/>
      <c r="J526"/>
      <c r="K526"/>
      <c r="L526"/>
      <c r="M526"/>
      <c r="W526" s="96"/>
      <c r="AG526" s="96"/>
      <c r="BJ526" s="96"/>
    </row>
    <row r="527" spans="1:62" x14ac:dyDescent="0.2">
      <c r="A527"/>
      <c r="B527"/>
      <c r="C527"/>
      <c r="D527"/>
      <c r="E527"/>
      <c r="F527"/>
      <c r="G527"/>
      <c r="H527"/>
      <c r="I527"/>
      <c r="J527"/>
      <c r="K527"/>
      <c r="L527"/>
      <c r="M527"/>
      <c r="W527" s="96"/>
      <c r="AG527" s="96"/>
      <c r="BJ527" s="96"/>
    </row>
    <row r="528" spans="1:62" x14ac:dyDescent="0.2">
      <c r="A528"/>
      <c r="B528"/>
      <c r="C528"/>
      <c r="D528"/>
      <c r="E528"/>
      <c r="F528"/>
      <c r="G528"/>
      <c r="H528"/>
      <c r="I528"/>
      <c r="J528"/>
      <c r="K528"/>
      <c r="L528"/>
      <c r="M528"/>
      <c r="W528" s="96"/>
      <c r="AG528" s="96"/>
      <c r="BJ528" s="96"/>
    </row>
    <row r="529" spans="1:62" x14ac:dyDescent="0.2">
      <c r="A529"/>
      <c r="B529"/>
      <c r="C529"/>
      <c r="D529"/>
      <c r="E529"/>
      <c r="F529"/>
      <c r="G529"/>
      <c r="H529"/>
      <c r="I529"/>
      <c r="J529"/>
      <c r="K529"/>
      <c r="L529"/>
      <c r="M529"/>
      <c r="W529" s="96"/>
      <c r="AG529" s="96"/>
      <c r="BJ529" s="96"/>
    </row>
    <row r="530" spans="1:62" x14ac:dyDescent="0.2">
      <c r="A530"/>
      <c r="B530"/>
      <c r="C530"/>
      <c r="D530"/>
      <c r="E530"/>
      <c r="F530"/>
      <c r="G530"/>
      <c r="H530"/>
      <c r="I530"/>
      <c r="J530"/>
      <c r="K530"/>
      <c r="L530"/>
      <c r="M530"/>
      <c r="W530" s="96"/>
      <c r="AG530" s="96"/>
      <c r="BJ530" s="96"/>
    </row>
    <row r="531" spans="1:62" x14ac:dyDescent="0.2">
      <c r="A531"/>
      <c r="B531"/>
      <c r="C531"/>
      <c r="D531"/>
      <c r="E531"/>
      <c r="F531"/>
      <c r="G531"/>
      <c r="H531"/>
      <c r="I531"/>
      <c r="J531"/>
      <c r="K531"/>
      <c r="L531"/>
      <c r="M531"/>
      <c r="W531" s="96"/>
      <c r="AG531" s="96"/>
      <c r="BJ531" s="96"/>
    </row>
    <row r="532" spans="1:62" x14ac:dyDescent="0.2">
      <c r="A532"/>
      <c r="B532"/>
      <c r="C532"/>
      <c r="D532"/>
      <c r="E532"/>
      <c r="F532"/>
      <c r="G532"/>
      <c r="H532"/>
      <c r="I532"/>
      <c r="J532"/>
      <c r="K532"/>
      <c r="L532"/>
      <c r="M532"/>
      <c r="W532" s="96"/>
      <c r="AG532" s="96"/>
      <c r="BJ532" s="96"/>
    </row>
    <row r="533" spans="1:62" x14ac:dyDescent="0.2">
      <c r="A533"/>
      <c r="B533"/>
      <c r="C533"/>
      <c r="D533"/>
      <c r="E533"/>
      <c r="F533"/>
      <c r="G533"/>
      <c r="H533"/>
      <c r="I533"/>
      <c r="J533"/>
      <c r="K533"/>
      <c r="L533"/>
      <c r="M533"/>
      <c r="W533" s="96"/>
      <c r="AG533" s="96"/>
      <c r="BJ533" s="96"/>
    </row>
    <row r="534" spans="1:62" x14ac:dyDescent="0.2">
      <c r="A534"/>
      <c r="B534"/>
      <c r="C534"/>
      <c r="D534"/>
      <c r="E534"/>
      <c r="F534"/>
      <c r="G534"/>
      <c r="H534"/>
      <c r="I534"/>
      <c r="J534"/>
      <c r="K534"/>
      <c r="L534"/>
      <c r="M534"/>
      <c r="W534" s="96"/>
      <c r="AG534" s="96"/>
      <c r="BJ534" s="96"/>
    </row>
    <row r="535" spans="1:62" x14ac:dyDescent="0.2">
      <c r="A535"/>
      <c r="B535"/>
      <c r="C535"/>
      <c r="D535"/>
      <c r="E535"/>
      <c r="F535"/>
      <c r="G535"/>
      <c r="H535"/>
      <c r="I535"/>
      <c r="J535"/>
      <c r="K535"/>
      <c r="L535"/>
      <c r="M535"/>
      <c r="W535" s="96"/>
      <c r="AG535" s="96"/>
      <c r="BJ535" s="96"/>
    </row>
    <row r="536" spans="1:62" x14ac:dyDescent="0.2">
      <c r="A536"/>
      <c r="B536"/>
      <c r="C536"/>
      <c r="D536"/>
      <c r="E536"/>
      <c r="F536"/>
      <c r="G536"/>
      <c r="H536"/>
      <c r="I536"/>
      <c r="J536"/>
      <c r="K536"/>
      <c r="L536"/>
      <c r="M536"/>
      <c r="W536" s="96"/>
      <c r="AG536" s="96"/>
      <c r="BJ536" s="96"/>
    </row>
    <row r="537" spans="1:62" x14ac:dyDescent="0.2">
      <c r="A537"/>
      <c r="B537"/>
      <c r="C537"/>
      <c r="D537"/>
      <c r="E537"/>
      <c r="F537"/>
      <c r="G537"/>
      <c r="H537"/>
      <c r="I537"/>
      <c r="J537"/>
      <c r="K537"/>
      <c r="L537"/>
      <c r="M537"/>
      <c r="W537" s="96"/>
      <c r="AG537" s="96"/>
      <c r="BJ537" s="96"/>
    </row>
    <row r="538" spans="1:62" x14ac:dyDescent="0.2">
      <c r="A538"/>
      <c r="B538"/>
      <c r="C538"/>
      <c r="D538"/>
      <c r="E538"/>
      <c r="F538"/>
      <c r="G538"/>
      <c r="H538"/>
      <c r="I538"/>
      <c r="J538"/>
      <c r="K538"/>
      <c r="L538"/>
      <c r="M538"/>
      <c r="W538" s="96"/>
      <c r="AG538" s="96"/>
      <c r="BJ538" s="96"/>
    </row>
    <row r="539" spans="1:62" x14ac:dyDescent="0.2">
      <c r="A539"/>
      <c r="B539"/>
      <c r="C539"/>
      <c r="D539"/>
      <c r="E539"/>
      <c r="F539"/>
      <c r="G539"/>
      <c r="H539"/>
      <c r="I539"/>
      <c r="J539"/>
      <c r="K539"/>
      <c r="L539"/>
      <c r="M539"/>
      <c r="W539" s="96"/>
      <c r="AG539" s="96"/>
      <c r="BJ539" s="96"/>
    </row>
    <row r="540" spans="1:62" x14ac:dyDescent="0.2">
      <c r="A540"/>
      <c r="B540"/>
      <c r="C540"/>
      <c r="D540"/>
      <c r="E540"/>
      <c r="F540"/>
      <c r="G540"/>
      <c r="H540"/>
      <c r="I540"/>
      <c r="J540"/>
      <c r="K540"/>
      <c r="L540"/>
      <c r="M540"/>
      <c r="W540" s="96"/>
      <c r="AG540" s="96"/>
      <c r="BJ540" s="96"/>
    </row>
    <row r="541" spans="1:62" x14ac:dyDescent="0.2">
      <c r="A541"/>
      <c r="B541"/>
      <c r="C541"/>
      <c r="D541"/>
      <c r="E541"/>
      <c r="F541"/>
      <c r="G541"/>
      <c r="H541"/>
      <c r="I541"/>
      <c r="J541"/>
      <c r="K541"/>
      <c r="L541"/>
      <c r="M541"/>
      <c r="W541" s="96"/>
      <c r="AG541" s="96"/>
      <c r="BJ541" s="96"/>
    </row>
    <row r="542" spans="1:62" x14ac:dyDescent="0.2">
      <c r="A542"/>
      <c r="B542"/>
      <c r="C542"/>
      <c r="D542"/>
      <c r="E542"/>
      <c r="F542"/>
      <c r="G542"/>
      <c r="H542"/>
      <c r="I542"/>
      <c r="J542"/>
      <c r="K542"/>
      <c r="L542"/>
      <c r="M542"/>
      <c r="W542" s="96"/>
      <c r="AG542" s="96"/>
      <c r="BJ542" s="96"/>
    </row>
    <row r="543" spans="1:62" x14ac:dyDescent="0.2">
      <c r="A543"/>
      <c r="B543"/>
      <c r="C543"/>
      <c r="D543"/>
      <c r="E543"/>
      <c r="F543"/>
      <c r="G543"/>
      <c r="H543"/>
      <c r="I543"/>
      <c r="J543"/>
      <c r="K543"/>
      <c r="L543"/>
      <c r="M543"/>
      <c r="W543" s="96"/>
      <c r="AG543" s="96"/>
      <c r="BJ543" s="96"/>
    </row>
    <row r="544" spans="1:62" x14ac:dyDescent="0.2">
      <c r="A544"/>
      <c r="B544"/>
      <c r="C544"/>
      <c r="D544"/>
      <c r="E544"/>
      <c r="F544"/>
      <c r="G544"/>
      <c r="H544"/>
      <c r="I544"/>
      <c r="J544"/>
      <c r="K544"/>
      <c r="L544"/>
      <c r="M544"/>
      <c r="W544" s="96"/>
      <c r="AG544" s="96"/>
      <c r="BJ544" s="96"/>
    </row>
    <row r="545" spans="1:62" x14ac:dyDescent="0.2">
      <c r="A545"/>
      <c r="B545"/>
      <c r="C545"/>
      <c r="D545"/>
      <c r="E545"/>
      <c r="F545"/>
      <c r="G545"/>
      <c r="H545"/>
      <c r="I545"/>
      <c r="J545"/>
      <c r="K545"/>
      <c r="L545"/>
      <c r="M545"/>
      <c r="W545" s="96"/>
      <c r="AG545" s="96"/>
      <c r="BJ545" s="96"/>
    </row>
    <row r="546" spans="1:62" x14ac:dyDescent="0.2">
      <c r="A546"/>
      <c r="B546"/>
      <c r="C546"/>
      <c r="D546"/>
      <c r="E546"/>
      <c r="F546"/>
      <c r="G546"/>
      <c r="H546"/>
      <c r="I546"/>
      <c r="J546"/>
      <c r="K546"/>
      <c r="L546"/>
      <c r="M546"/>
      <c r="W546" s="96"/>
      <c r="AG546" s="96"/>
      <c r="BJ546" s="96"/>
    </row>
    <row r="547" spans="1:62" x14ac:dyDescent="0.2">
      <c r="A547"/>
      <c r="B547"/>
      <c r="C547"/>
      <c r="D547"/>
      <c r="E547"/>
      <c r="F547"/>
      <c r="G547"/>
      <c r="H547"/>
      <c r="I547"/>
      <c r="J547"/>
      <c r="K547"/>
      <c r="L547"/>
      <c r="M547"/>
      <c r="W547" s="96"/>
      <c r="AG547" s="96"/>
      <c r="BJ547" s="96"/>
    </row>
    <row r="548" spans="1:62" x14ac:dyDescent="0.2">
      <c r="A548"/>
      <c r="B548"/>
      <c r="C548"/>
      <c r="D548"/>
      <c r="E548"/>
      <c r="F548"/>
      <c r="G548"/>
      <c r="H548"/>
      <c r="I548"/>
      <c r="J548"/>
      <c r="K548"/>
      <c r="L548"/>
      <c r="M548"/>
      <c r="W548" s="96"/>
      <c r="AG548" s="96"/>
      <c r="BJ548" s="96"/>
    </row>
    <row r="549" spans="1:62" x14ac:dyDescent="0.2">
      <c r="A549"/>
      <c r="B549"/>
      <c r="C549"/>
      <c r="D549"/>
      <c r="E549"/>
      <c r="F549"/>
      <c r="G549"/>
      <c r="H549"/>
      <c r="I549"/>
      <c r="J549"/>
      <c r="K549"/>
      <c r="L549"/>
      <c r="M549"/>
      <c r="W549" s="96"/>
      <c r="AG549" s="96"/>
      <c r="BJ549" s="96"/>
    </row>
    <row r="550" spans="1:62" x14ac:dyDescent="0.2">
      <c r="A550"/>
      <c r="B550"/>
      <c r="C550"/>
      <c r="D550"/>
      <c r="E550"/>
      <c r="F550"/>
      <c r="G550"/>
      <c r="H550"/>
      <c r="I550"/>
      <c r="J550"/>
      <c r="K550"/>
      <c r="L550"/>
      <c r="M550"/>
      <c r="W550" s="96"/>
      <c r="AG550" s="96"/>
      <c r="BJ550" s="96"/>
    </row>
    <row r="551" spans="1:62" x14ac:dyDescent="0.2">
      <c r="A551"/>
      <c r="B551"/>
      <c r="C551"/>
      <c r="D551"/>
      <c r="E551"/>
      <c r="F551"/>
      <c r="G551"/>
      <c r="H551"/>
      <c r="I551"/>
      <c r="J551"/>
      <c r="K551"/>
      <c r="L551"/>
      <c r="M551"/>
      <c r="W551" s="96"/>
      <c r="AG551" s="96"/>
      <c r="BJ551" s="96"/>
    </row>
    <row r="552" spans="1:62" x14ac:dyDescent="0.2">
      <c r="A552"/>
      <c r="B552"/>
      <c r="C552"/>
      <c r="D552"/>
      <c r="E552"/>
      <c r="F552"/>
      <c r="G552"/>
      <c r="H552"/>
      <c r="I552"/>
      <c r="J552"/>
      <c r="K552"/>
      <c r="L552"/>
      <c r="M552"/>
      <c r="W552" s="96"/>
      <c r="AG552" s="96"/>
      <c r="BJ552" s="96"/>
    </row>
    <row r="553" spans="1:62" x14ac:dyDescent="0.2">
      <c r="A553"/>
      <c r="B553"/>
      <c r="C553"/>
      <c r="D553"/>
      <c r="E553"/>
      <c r="F553"/>
      <c r="G553"/>
      <c r="H553"/>
      <c r="I553"/>
      <c r="J553"/>
      <c r="K553"/>
      <c r="L553"/>
      <c r="M553"/>
      <c r="W553" s="96"/>
      <c r="AG553" s="96"/>
      <c r="BJ553" s="96"/>
    </row>
    <row r="554" spans="1:62" x14ac:dyDescent="0.2">
      <c r="A554"/>
      <c r="B554"/>
      <c r="C554"/>
      <c r="D554"/>
      <c r="E554"/>
      <c r="F554"/>
      <c r="G554"/>
      <c r="H554"/>
      <c r="I554"/>
      <c r="J554"/>
      <c r="K554"/>
      <c r="L554"/>
      <c r="M554"/>
      <c r="W554" s="96"/>
      <c r="AG554" s="96"/>
      <c r="BJ554" s="96"/>
    </row>
    <row r="555" spans="1:62" x14ac:dyDescent="0.2">
      <c r="A555"/>
      <c r="B555"/>
      <c r="C555"/>
      <c r="D555"/>
      <c r="E555"/>
      <c r="F555"/>
      <c r="G555"/>
      <c r="H555"/>
      <c r="I555"/>
      <c r="J555"/>
      <c r="K555"/>
      <c r="L555"/>
      <c r="M555"/>
      <c r="W555" s="96"/>
      <c r="AG555" s="96"/>
      <c r="BJ555" s="96"/>
    </row>
    <row r="556" spans="1:62" x14ac:dyDescent="0.2">
      <c r="A556"/>
      <c r="B556"/>
      <c r="C556"/>
      <c r="D556"/>
      <c r="E556"/>
      <c r="F556"/>
      <c r="G556"/>
      <c r="H556"/>
      <c r="I556"/>
      <c r="J556"/>
      <c r="K556"/>
      <c r="L556"/>
      <c r="M556"/>
      <c r="W556" s="96"/>
      <c r="AG556" s="96"/>
      <c r="BJ556" s="96"/>
    </row>
    <row r="557" spans="1:62" x14ac:dyDescent="0.2">
      <c r="A557"/>
      <c r="B557"/>
      <c r="C557"/>
      <c r="D557"/>
      <c r="E557"/>
      <c r="F557"/>
      <c r="G557"/>
      <c r="H557"/>
      <c r="I557"/>
      <c r="J557"/>
      <c r="K557"/>
      <c r="L557"/>
      <c r="M557"/>
      <c r="W557" s="96"/>
      <c r="AG557" s="96"/>
      <c r="BJ557" s="96"/>
    </row>
    <row r="558" spans="1:62" x14ac:dyDescent="0.2">
      <c r="A558"/>
      <c r="B558"/>
      <c r="C558"/>
      <c r="D558"/>
      <c r="E558"/>
      <c r="F558"/>
      <c r="G558"/>
      <c r="H558"/>
      <c r="I558"/>
      <c r="J558"/>
      <c r="K558"/>
      <c r="L558"/>
      <c r="M558"/>
      <c r="W558" s="96"/>
      <c r="AG558" s="96"/>
      <c r="BJ558" s="96"/>
    </row>
    <row r="559" spans="1:62" x14ac:dyDescent="0.2">
      <c r="A559"/>
      <c r="B559"/>
      <c r="C559"/>
      <c r="D559"/>
      <c r="E559"/>
      <c r="F559"/>
      <c r="G559"/>
      <c r="H559"/>
      <c r="I559"/>
      <c r="J559"/>
      <c r="K559"/>
      <c r="L559"/>
      <c r="M559"/>
      <c r="W559" s="96"/>
      <c r="AG559" s="96"/>
      <c r="BJ559" s="96"/>
    </row>
    <row r="560" spans="1:62" x14ac:dyDescent="0.2">
      <c r="A560"/>
      <c r="B560"/>
      <c r="C560"/>
      <c r="D560"/>
      <c r="E560"/>
      <c r="F560"/>
      <c r="G560"/>
      <c r="H560"/>
      <c r="I560"/>
      <c r="J560"/>
      <c r="K560"/>
      <c r="L560"/>
      <c r="M560"/>
      <c r="W560" s="96"/>
      <c r="AG560" s="96"/>
      <c r="BJ560" s="96"/>
    </row>
    <row r="561" spans="1:62" x14ac:dyDescent="0.2">
      <c r="A561"/>
      <c r="B561"/>
      <c r="C561"/>
      <c r="D561"/>
      <c r="E561"/>
      <c r="F561"/>
      <c r="G561"/>
      <c r="H561"/>
      <c r="I561"/>
      <c r="J561"/>
      <c r="K561"/>
      <c r="L561"/>
      <c r="M561"/>
      <c r="W561" s="96"/>
      <c r="AG561" s="96"/>
      <c r="BJ561" s="96"/>
    </row>
    <row r="562" spans="1:62" x14ac:dyDescent="0.2">
      <c r="A562"/>
      <c r="B562"/>
      <c r="C562"/>
      <c r="D562"/>
      <c r="E562"/>
      <c r="F562"/>
      <c r="G562"/>
      <c r="H562"/>
      <c r="I562"/>
      <c r="J562"/>
      <c r="K562"/>
      <c r="L562"/>
      <c r="M562"/>
      <c r="W562" s="96"/>
      <c r="AG562" s="96"/>
      <c r="BJ562" s="96"/>
    </row>
    <row r="563" spans="1:62" x14ac:dyDescent="0.2">
      <c r="A563"/>
      <c r="B563"/>
      <c r="C563"/>
      <c r="D563"/>
      <c r="E563"/>
      <c r="F563"/>
      <c r="G563"/>
      <c r="H563"/>
      <c r="I563"/>
      <c r="J563"/>
      <c r="K563"/>
      <c r="L563"/>
      <c r="M563"/>
      <c r="W563" s="96"/>
      <c r="AG563" s="96"/>
      <c r="BJ563" s="96"/>
    </row>
    <row r="564" spans="1:62" x14ac:dyDescent="0.2">
      <c r="A564"/>
      <c r="B564"/>
      <c r="C564"/>
      <c r="D564"/>
      <c r="E564"/>
      <c r="F564"/>
      <c r="G564"/>
      <c r="H564"/>
      <c r="I564"/>
      <c r="J564"/>
      <c r="K564"/>
      <c r="L564"/>
      <c r="M564"/>
      <c r="W564" s="96"/>
      <c r="AG564" s="96"/>
      <c r="BJ564" s="96"/>
    </row>
    <row r="565" spans="1:62" x14ac:dyDescent="0.2">
      <c r="A565"/>
      <c r="B565"/>
      <c r="C565"/>
      <c r="D565"/>
      <c r="E565"/>
      <c r="F565"/>
      <c r="G565"/>
      <c r="H565"/>
      <c r="I565"/>
      <c r="J565"/>
      <c r="K565"/>
      <c r="L565"/>
      <c r="M565"/>
      <c r="W565" s="96"/>
      <c r="AG565" s="96"/>
      <c r="BJ565" s="96"/>
    </row>
    <row r="566" spans="1:62" x14ac:dyDescent="0.2">
      <c r="A566"/>
      <c r="B566"/>
      <c r="C566"/>
      <c r="D566"/>
      <c r="E566"/>
      <c r="F566"/>
      <c r="G566"/>
      <c r="H566"/>
      <c r="I566"/>
      <c r="J566"/>
      <c r="K566"/>
      <c r="L566"/>
      <c r="M566"/>
      <c r="W566" s="96"/>
      <c r="AG566" s="96"/>
      <c r="BJ566" s="96"/>
    </row>
    <row r="567" spans="1:62" x14ac:dyDescent="0.2">
      <c r="A567"/>
      <c r="B567"/>
      <c r="C567"/>
      <c r="D567"/>
      <c r="E567"/>
      <c r="F567"/>
      <c r="G567"/>
      <c r="H567"/>
      <c r="I567"/>
      <c r="J567"/>
      <c r="K567"/>
      <c r="L567"/>
      <c r="M567"/>
      <c r="W567" s="96"/>
      <c r="AG567" s="96"/>
      <c r="BJ567" s="96"/>
    </row>
    <row r="568" spans="1:62" x14ac:dyDescent="0.2">
      <c r="W568" s="96"/>
      <c r="AG568" s="96"/>
      <c r="BJ568" s="96"/>
    </row>
    <row r="569" spans="1:62" x14ac:dyDescent="0.2">
      <c r="W569" s="96"/>
      <c r="AG569" s="96"/>
      <c r="BJ569" s="96"/>
    </row>
    <row r="570" spans="1:62" x14ac:dyDescent="0.2">
      <c r="W570" s="96"/>
      <c r="AG570" s="96"/>
      <c r="BJ570" s="96"/>
    </row>
    <row r="571" spans="1:62" x14ac:dyDescent="0.2">
      <c r="W571" s="96"/>
      <c r="AG571" s="96"/>
      <c r="BJ571" s="96"/>
    </row>
    <row r="572" spans="1:62" x14ac:dyDescent="0.2">
      <c r="W572" s="96"/>
      <c r="AG572" s="96"/>
      <c r="BJ572" s="96"/>
    </row>
    <row r="573" spans="1:62" x14ac:dyDescent="0.2">
      <c r="W573" s="96"/>
      <c r="AG573" s="96"/>
      <c r="BJ573" s="96"/>
    </row>
    <row r="574" spans="1:62" x14ac:dyDescent="0.2">
      <c r="W574" s="96"/>
      <c r="AG574" s="96"/>
      <c r="BJ574" s="96"/>
    </row>
    <row r="575" spans="1:62" x14ac:dyDescent="0.2">
      <c r="W575" s="96"/>
      <c r="AG575" s="96"/>
      <c r="BJ575" s="96"/>
    </row>
    <row r="576" spans="1:62" x14ac:dyDescent="0.2">
      <c r="W576" s="96"/>
      <c r="AG576" s="96"/>
      <c r="BJ576" s="96"/>
    </row>
    <row r="577" spans="23:62" x14ac:dyDescent="0.2">
      <c r="W577" s="96"/>
      <c r="AG577" s="96"/>
      <c r="BJ577" s="96"/>
    </row>
    <row r="578" spans="23:62" x14ac:dyDescent="0.2">
      <c r="W578" s="96"/>
      <c r="AG578" s="96"/>
      <c r="BJ578" s="96"/>
    </row>
    <row r="579" spans="23:62" x14ac:dyDescent="0.2">
      <c r="W579" s="96"/>
      <c r="AG579" s="96"/>
      <c r="BJ579" s="96"/>
    </row>
    <row r="580" spans="23:62" x14ac:dyDescent="0.2">
      <c r="W580" s="96"/>
      <c r="AG580" s="96"/>
      <c r="BJ580" s="96"/>
    </row>
    <row r="581" spans="23:62" x14ac:dyDescent="0.2">
      <c r="W581" s="96"/>
      <c r="AG581" s="96"/>
      <c r="BJ581" s="96"/>
    </row>
    <row r="582" spans="23:62" x14ac:dyDescent="0.2">
      <c r="W582" s="96"/>
      <c r="AG582" s="96"/>
      <c r="BJ582" s="96"/>
    </row>
    <row r="583" spans="23:62" x14ac:dyDescent="0.2">
      <c r="W583" s="96"/>
      <c r="AG583" s="96"/>
      <c r="BJ583" s="96"/>
    </row>
    <row r="584" spans="23:62" x14ac:dyDescent="0.2">
      <c r="W584" s="96"/>
      <c r="AG584" s="96"/>
      <c r="BJ584" s="96"/>
    </row>
    <row r="585" spans="23:62" x14ac:dyDescent="0.2">
      <c r="W585" s="96"/>
      <c r="AG585" s="96"/>
      <c r="BJ585" s="96"/>
    </row>
    <row r="586" spans="23:62" x14ac:dyDescent="0.2">
      <c r="W586" s="96"/>
      <c r="AG586" s="96"/>
      <c r="BJ586" s="96"/>
    </row>
    <row r="587" spans="23:62" x14ac:dyDescent="0.2">
      <c r="W587" s="96"/>
      <c r="AG587" s="96"/>
      <c r="BJ587" s="96"/>
    </row>
    <row r="588" spans="23:62" x14ac:dyDescent="0.2">
      <c r="W588" s="96"/>
      <c r="AG588" s="96"/>
      <c r="BJ588" s="96"/>
    </row>
    <row r="589" spans="23:62" x14ac:dyDescent="0.2">
      <c r="W589" s="96"/>
      <c r="AG589" s="96"/>
      <c r="BJ589" s="96"/>
    </row>
    <row r="590" spans="23:62" x14ac:dyDescent="0.2">
      <c r="W590" s="96"/>
      <c r="AG590" s="96"/>
      <c r="BJ590" s="96"/>
    </row>
    <row r="591" spans="23:62" x14ac:dyDescent="0.2">
      <c r="W591" s="96"/>
      <c r="AG591" s="96"/>
      <c r="BJ591" s="96"/>
    </row>
    <row r="592" spans="23:62" x14ac:dyDescent="0.2">
      <c r="W592" s="96"/>
      <c r="AG592" s="96"/>
      <c r="BJ592" s="96"/>
    </row>
    <row r="593" spans="23:62" x14ac:dyDescent="0.2">
      <c r="W593" s="96"/>
      <c r="AG593" s="96"/>
      <c r="BJ593" s="96"/>
    </row>
    <row r="594" spans="23:62" x14ac:dyDescent="0.2">
      <c r="W594" s="96"/>
      <c r="AG594" s="96"/>
      <c r="BJ594" s="96"/>
    </row>
    <row r="595" spans="23:62" x14ac:dyDescent="0.2">
      <c r="W595" s="96"/>
      <c r="AG595" s="96"/>
      <c r="BJ595" s="96"/>
    </row>
    <row r="596" spans="23:62" x14ac:dyDescent="0.2">
      <c r="W596" s="96"/>
      <c r="AG596" s="96"/>
      <c r="BJ596" s="96"/>
    </row>
    <row r="597" spans="23:62" x14ac:dyDescent="0.2">
      <c r="W597" s="96"/>
      <c r="AG597" s="96"/>
      <c r="BJ597" s="96"/>
    </row>
    <row r="598" spans="23:62" x14ac:dyDescent="0.2">
      <c r="W598" s="96"/>
      <c r="AG598" s="96"/>
      <c r="BJ598" s="96"/>
    </row>
    <row r="599" spans="23:62" x14ac:dyDescent="0.2">
      <c r="W599" s="96"/>
      <c r="AG599" s="96"/>
      <c r="BJ599" s="96"/>
    </row>
    <row r="600" spans="23:62" x14ac:dyDescent="0.2">
      <c r="W600" s="96"/>
      <c r="AG600" s="96"/>
      <c r="BJ600" s="96"/>
    </row>
    <row r="601" spans="23:62" x14ac:dyDescent="0.2">
      <c r="W601" s="96"/>
      <c r="AG601" s="96"/>
      <c r="BJ601" s="96"/>
    </row>
    <row r="602" spans="23:62" x14ac:dyDescent="0.2">
      <c r="W602" s="96"/>
      <c r="AG602" s="96"/>
      <c r="BJ602" s="96"/>
    </row>
    <row r="603" spans="23:62" x14ac:dyDescent="0.2">
      <c r="W603" s="96"/>
      <c r="AG603" s="96"/>
      <c r="BJ603" s="96"/>
    </row>
    <row r="604" spans="23:62" x14ac:dyDescent="0.2">
      <c r="W604" s="96"/>
      <c r="AG604" s="96"/>
      <c r="BJ604" s="96"/>
    </row>
    <row r="605" spans="23:62" x14ac:dyDescent="0.2">
      <c r="W605" s="96"/>
      <c r="AG605" s="96"/>
      <c r="BJ605" s="96"/>
    </row>
    <row r="606" spans="23:62" x14ac:dyDescent="0.2">
      <c r="W606" s="96"/>
      <c r="AG606" s="96"/>
      <c r="BJ606" s="96"/>
    </row>
    <row r="607" spans="23:62" x14ac:dyDescent="0.2">
      <c r="W607" s="96"/>
      <c r="AG607" s="96"/>
      <c r="BJ607" s="96"/>
    </row>
    <row r="608" spans="23:62" x14ac:dyDescent="0.2">
      <c r="W608" s="96"/>
      <c r="AG608" s="96"/>
      <c r="BJ608" s="96"/>
    </row>
    <row r="609" spans="23:62" x14ac:dyDescent="0.2">
      <c r="W609" s="96"/>
      <c r="AG609" s="96"/>
      <c r="BJ609" s="96"/>
    </row>
    <row r="610" spans="23:62" x14ac:dyDescent="0.2">
      <c r="W610" s="96"/>
      <c r="AG610" s="96"/>
      <c r="BJ610" s="96"/>
    </row>
    <row r="611" spans="23:62" x14ac:dyDescent="0.2">
      <c r="W611" s="96"/>
      <c r="AG611" s="96"/>
      <c r="BJ611" s="96"/>
    </row>
    <row r="612" spans="23:62" x14ac:dyDescent="0.2">
      <c r="W612" s="96"/>
      <c r="AG612" s="96"/>
      <c r="BJ612" s="96"/>
    </row>
    <row r="613" spans="23:62" x14ac:dyDescent="0.2">
      <c r="W613" s="96"/>
      <c r="AG613" s="96"/>
      <c r="BJ613" s="96"/>
    </row>
    <row r="614" spans="23:62" x14ac:dyDescent="0.2">
      <c r="W614" s="96"/>
      <c r="AG614" s="96"/>
      <c r="BJ614" s="96"/>
    </row>
    <row r="615" spans="23:62" x14ac:dyDescent="0.2">
      <c r="W615" s="96"/>
      <c r="AG615" s="96"/>
      <c r="BJ615" s="96"/>
    </row>
    <row r="616" spans="23:62" x14ac:dyDescent="0.2">
      <c r="W616" s="96"/>
      <c r="AG616" s="96"/>
      <c r="BJ616" s="96"/>
    </row>
    <row r="617" spans="23:62" x14ac:dyDescent="0.2">
      <c r="W617" s="96"/>
      <c r="AG617" s="96"/>
      <c r="BJ617" s="96"/>
    </row>
    <row r="618" spans="23:62" x14ac:dyDescent="0.2">
      <c r="W618" s="96"/>
      <c r="AG618" s="96"/>
      <c r="BJ618" s="96"/>
    </row>
    <row r="619" spans="23:62" x14ac:dyDescent="0.2">
      <c r="W619" s="96"/>
      <c r="AG619" s="96"/>
      <c r="BJ619" s="96"/>
    </row>
    <row r="620" spans="23:62" x14ac:dyDescent="0.2">
      <c r="W620" s="96"/>
      <c r="AG620" s="96"/>
      <c r="BJ620" s="96"/>
    </row>
    <row r="621" spans="23:62" x14ac:dyDescent="0.2">
      <c r="W621" s="96"/>
      <c r="AG621" s="96"/>
      <c r="BJ621" s="96"/>
    </row>
    <row r="622" spans="23:62" x14ac:dyDescent="0.2">
      <c r="W622" s="96"/>
      <c r="AG622" s="96"/>
      <c r="BJ622" s="96"/>
    </row>
    <row r="623" spans="23:62" x14ac:dyDescent="0.2">
      <c r="W623" s="96"/>
      <c r="AG623" s="96"/>
      <c r="BJ623" s="96"/>
    </row>
    <row r="624" spans="23:62" x14ac:dyDescent="0.2">
      <c r="W624" s="96"/>
      <c r="AG624" s="96"/>
      <c r="BJ624" s="96"/>
    </row>
    <row r="625" spans="23:62" x14ac:dyDescent="0.2">
      <c r="W625" s="96"/>
      <c r="AG625" s="96"/>
      <c r="BJ625" s="96"/>
    </row>
    <row r="626" spans="23:62" x14ac:dyDescent="0.2">
      <c r="W626" s="96"/>
      <c r="AG626" s="96"/>
      <c r="BJ626" s="96"/>
    </row>
    <row r="627" spans="23:62" x14ac:dyDescent="0.2">
      <c r="W627" s="96"/>
      <c r="AG627" s="96"/>
      <c r="BJ627" s="96"/>
    </row>
    <row r="628" spans="23:62" x14ac:dyDescent="0.2">
      <c r="W628" s="96"/>
      <c r="AG628" s="96"/>
      <c r="BJ628" s="96"/>
    </row>
    <row r="629" spans="23:62" x14ac:dyDescent="0.2">
      <c r="W629" s="96"/>
      <c r="AG629" s="96"/>
      <c r="BJ629" s="96"/>
    </row>
    <row r="630" spans="23:62" x14ac:dyDescent="0.2">
      <c r="W630" s="96"/>
      <c r="AG630" s="96"/>
      <c r="BJ630" s="96"/>
    </row>
    <row r="631" spans="23:62" x14ac:dyDescent="0.2">
      <c r="W631" s="96"/>
      <c r="AG631" s="96"/>
      <c r="BJ631" s="96"/>
    </row>
    <row r="632" spans="23:62" x14ac:dyDescent="0.2">
      <c r="W632" s="96"/>
      <c r="AG632" s="96"/>
      <c r="BJ632" s="96"/>
    </row>
    <row r="633" spans="23:62" x14ac:dyDescent="0.2">
      <c r="W633" s="96"/>
      <c r="AG633" s="96"/>
      <c r="BJ633" s="96"/>
    </row>
    <row r="634" spans="23:62" x14ac:dyDescent="0.2">
      <c r="W634" s="96"/>
      <c r="AG634" s="96"/>
      <c r="BJ634" s="96"/>
    </row>
    <row r="635" spans="23:62" x14ac:dyDescent="0.2">
      <c r="W635" s="96"/>
      <c r="AG635" s="96"/>
      <c r="BJ635" s="96"/>
    </row>
    <row r="636" spans="23:62" x14ac:dyDescent="0.2">
      <c r="W636" s="96"/>
      <c r="AG636" s="96"/>
      <c r="BJ636" s="96"/>
    </row>
    <row r="637" spans="23:62" x14ac:dyDescent="0.2">
      <c r="W637" s="96"/>
      <c r="AG637" s="96"/>
      <c r="BJ637" s="96"/>
    </row>
    <row r="638" spans="23:62" x14ac:dyDescent="0.2">
      <c r="W638" s="96"/>
      <c r="AG638" s="96"/>
      <c r="BJ638" s="96"/>
    </row>
    <row r="639" spans="23:62" x14ac:dyDescent="0.2">
      <c r="W639" s="96"/>
      <c r="AG639" s="96"/>
      <c r="BJ639" s="96"/>
    </row>
    <row r="640" spans="23:62" x14ac:dyDescent="0.2">
      <c r="W640" s="96"/>
      <c r="AG640" s="96"/>
      <c r="BJ640" s="96"/>
    </row>
    <row r="641" spans="23:62" x14ac:dyDescent="0.2">
      <c r="W641" s="96"/>
      <c r="AG641" s="96"/>
      <c r="BJ641" s="96"/>
    </row>
    <row r="642" spans="23:62" x14ac:dyDescent="0.2">
      <c r="W642" s="96"/>
      <c r="AG642" s="96"/>
      <c r="BJ642" s="96"/>
    </row>
    <row r="643" spans="23:62" x14ac:dyDescent="0.2">
      <c r="W643" s="96"/>
      <c r="AG643" s="96"/>
      <c r="BJ643" s="96"/>
    </row>
    <row r="644" spans="23:62" x14ac:dyDescent="0.2">
      <c r="W644" s="96"/>
      <c r="AG644" s="96"/>
      <c r="BJ644" s="96"/>
    </row>
    <row r="645" spans="23:62" x14ac:dyDescent="0.2">
      <c r="W645" s="96"/>
      <c r="AG645" s="96"/>
      <c r="BJ645" s="96"/>
    </row>
    <row r="646" spans="23:62" x14ac:dyDescent="0.2">
      <c r="W646" s="96"/>
      <c r="AG646" s="96"/>
      <c r="BJ646" s="96"/>
    </row>
    <row r="647" spans="23:62" x14ac:dyDescent="0.2">
      <c r="W647" s="96"/>
      <c r="AG647" s="96"/>
      <c r="BJ647" s="96"/>
    </row>
    <row r="648" spans="23:62" x14ac:dyDescent="0.2">
      <c r="W648" s="96"/>
      <c r="AG648" s="96"/>
      <c r="BJ648" s="96"/>
    </row>
    <row r="649" spans="23:62" x14ac:dyDescent="0.2">
      <c r="W649" s="96"/>
      <c r="AG649" s="96"/>
      <c r="BJ649" s="96"/>
    </row>
    <row r="650" spans="23:62" x14ac:dyDescent="0.2">
      <c r="W650" s="96"/>
      <c r="AG650" s="96"/>
      <c r="BJ650" s="96"/>
    </row>
    <row r="651" spans="23:62" x14ac:dyDescent="0.2">
      <c r="W651" s="96"/>
      <c r="AG651" s="96"/>
      <c r="BJ651" s="96"/>
    </row>
    <row r="652" spans="23:62" x14ac:dyDescent="0.2">
      <c r="W652" s="96"/>
      <c r="AG652" s="96"/>
      <c r="BJ652" s="96"/>
    </row>
    <row r="653" spans="23:62" x14ac:dyDescent="0.2">
      <c r="W653" s="96"/>
      <c r="AG653" s="96"/>
      <c r="BJ653" s="96"/>
    </row>
    <row r="654" spans="23:62" x14ac:dyDescent="0.2">
      <c r="W654" s="96"/>
      <c r="AG654" s="96"/>
      <c r="BJ654" s="96"/>
    </row>
    <row r="655" spans="23:62" x14ac:dyDescent="0.2">
      <c r="W655" s="96"/>
      <c r="AG655" s="96"/>
      <c r="BJ655" s="96"/>
    </row>
    <row r="656" spans="23:62" x14ac:dyDescent="0.2">
      <c r="W656" s="96"/>
      <c r="AG656" s="96"/>
      <c r="BJ656" s="96"/>
    </row>
    <row r="657" spans="23:62" x14ac:dyDescent="0.2">
      <c r="W657" s="96"/>
      <c r="AG657" s="96"/>
      <c r="BJ657" s="96"/>
    </row>
    <row r="658" spans="23:62" x14ac:dyDescent="0.2">
      <c r="W658" s="96"/>
      <c r="AG658" s="96"/>
      <c r="BJ658" s="96"/>
    </row>
    <row r="659" spans="23:62" x14ac:dyDescent="0.2">
      <c r="W659" s="96"/>
      <c r="AG659" s="96"/>
      <c r="BJ659" s="96"/>
    </row>
    <row r="660" spans="23:62" x14ac:dyDescent="0.2">
      <c r="W660" s="96"/>
      <c r="AG660" s="96"/>
      <c r="BJ660" s="96"/>
    </row>
    <row r="661" spans="23:62" x14ac:dyDescent="0.2">
      <c r="W661" s="96"/>
      <c r="AG661" s="96"/>
      <c r="BJ661" s="96"/>
    </row>
    <row r="662" spans="23:62" x14ac:dyDescent="0.2">
      <c r="W662" s="96"/>
      <c r="AG662" s="96"/>
      <c r="BJ662" s="96"/>
    </row>
    <row r="663" spans="23:62" x14ac:dyDescent="0.2">
      <c r="W663" s="96"/>
      <c r="AG663" s="96"/>
      <c r="BJ663" s="96"/>
    </row>
    <row r="664" spans="23:62" x14ac:dyDescent="0.2">
      <c r="W664" s="96"/>
      <c r="AG664" s="96"/>
      <c r="BJ664" s="96"/>
    </row>
    <row r="665" spans="23:62" x14ac:dyDescent="0.2">
      <c r="W665" s="96"/>
      <c r="AG665" s="96"/>
      <c r="BJ665" s="96"/>
    </row>
    <row r="666" spans="23:62" x14ac:dyDescent="0.2">
      <c r="W666" s="96"/>
      <c r="AG666" s="96"/>
      <c r="BJ666" s="96"/>
    </row>
    <row r="667" spans="23:62" x14ac:dyDescent="0.2">
      <c r="W667" s="96"/>
      <c r="AG667" s="96"/>
      <c r="BJ667" s="96"/>
    </row>
    <row r="668" spans="23:62" x14ac:dyDescent="0.2">
      <c r="W668" s="96"/>
      <c r="AG668" s="96"/>
      <c r="BJ668" s="96"/>
    </row>
    <row r="669" spans="23:62" x14ac:dyDescent="0.2">
      <c r="W669" s="96"/>
      <c r="AG669" s="96"/>
      <c r="BJ669" s="96"/>
    </row>
    <row r="670" spans="23:62" x14ac:dyDescent="0.2">
      <c r="W670" s="96"/>
      <c r="AG670" s="96"/>
      <c r="BJ670" s="96"/>
    </row>
    <row r="671" spans="23:62" x14ac:dyDescent="0.2">
      <c r="W671" s="96"/>
      <c r="AG671" s="96"/>
      <c r="BJ671" s="96"/>
    </row>
    <row r="672" spans="23:62" x14ac:dyDescent="0.2">
      <c r="W672" s="96"/>
      <c r="AG672" s="96"/>
      <c r="BJ672" s="96"/>
    </row>
    <row r="673" spans="23:62" x14ac:dyDescent="0.2">
      <c r="W673" s="96"/>
      <c r="AG673" s="96"/>
      <c r="BJ673" s="96"/>
    </row>
    <row r="674" spans="23:62" x14ac:dyDescent="0.2">
      <c r="W674" s="96"/>
      <c r="AG674" s="96"/>
      <c r="BJ674" s="96"/>
    </row>
    <row r="675" spans="23:62" x14ac:dyDescent="0.2">
      <c r="W675" s="96"/>
      <c r="AG675" s="96"/>
      <c r="BJ675" s="96"/>
    </row>
    <row r="676" spans="23:62" x14ac:dyDescent="0.2">
      <c r="W676" s="96"/>
      <c r="AG676" s="96"/>
      <c r="BJ676" s="96"/>
    </row>
    <row r="677" spans="23:62" x14ac:dyDescent="0.2">
      <c r="W677" s="96"/>
      <c r="AG677" s="96"/>
      <c r="BJ677" s="96"/>
    </row>
    <row r="678" spans="23:62" x14ac:dyDescent="0.2">
      <c r="W678" s="96"/>
      <c r="AG678" s="96"/>
      <c r="BJ678" s="96"/>
    </row>
    <row r="679" spans="23:62" x14ac:dyDescent="0.2">
      <c r="W679" s="96"/>
      <c r="AG679" s="96"/>
      <c r="BJ679" s="96"/>
    </row>
    <row r="680" spans="23:62" x14ac:dyDescent="0.2">
      <c r="W680" s="96"/>
      <c r="AG680" s="96"/>
      <c r="BJ680" s="96"/>
    </row>
    <row r="681" spans="23:62" x14ac:dyDescent="0.2">
      <c r="W681" s="96"/>
      <c r="AG681" s="96"/>
      <c r="BJ681" s="96"/>
    </row>
    <row r="682" spans="23:62" x14ac:dyDescent="0.2">
      <c r="W682" s="96"/>
      <c r="AG682" s="96"/>
      <c r="BJ682" s="96"/>
    </row>
    <row r="683" spans="23:62" x14ac:dyDescent="0.2">
      <c r="W683" s="96"/>
      <c r="AG683" s="96"/>
      <c r="BJ683" s="96"/>
    </row>
    <row r="684" spans="23:62" x14ac:dyDescent="0.2">
      <c r="W684" s="96"/>
      <c r="AG684" s="96"/>
      <c r="BJ684" s="96"/>
    </row>
    <row r="685" spans="23:62" x14ac:dyDescent="0.2">
      <c r="W685" s="96"/>
      <c r="AG685" s="96"/>
      <c r="BJ685" s="96"/>
    </row>
    <row r="686" spans="23:62" x14ac:dyDescent="0.2">
      <c r="W686" s="96"/>
      <c r="AG686" s="96"/>
      <c r="BJ686" s="96"/>
    </row>
    <row r="687" spans="23:62" x14ac:dyDescent="0.2">
      <c r="W687" s="96"/>
      <c r="AG687" s="96"/>
      <c r="BJ687" s="96"/>
    </row>
    <row r="688" spans="23:62" x14ac:dyDescent="0.2">
      <c r="W688" s="96"/>
      <c r="AG688" s="96"/>
      <c r="BJ688" s="96"/>
    </row>
    <row r="689" spans="23:62" x14ac:dyDescent="0.2">
      <c r="W689" s="96"/>
      <c r="AG689" s="96"/>
      <c r="BJ689" s="96"/>
    </row>
    <row r="690" spans="23:62" x14ac:dyDescent="0.2">
      <c r="W690" s="96"/>
      <c r="AG690" s="96"/>
      <c r="BJ690" s="96"/>
    </row>
    <row r="691" spans="23:62" x14ac:dyDescent="0.2">
      <c r="W691" s="96"/>
      <c r="AG691" s="96"/>
      <c r="BJ691" s="96"/>
    </row>
    <row r="692" spans="23:62" x14ac:dyDescent="0.2">
      <c r="W692" s="96"/>
      <c r="AG692" s="96"/>
      <c r="BJ692" s="96"/>
    </row>
    <row r="693" spans="23:62" x14ac:dyDescent="0.2">
      <c r="W693" s="96"/>
      <c r="AG693" s="96"/>
      <c r="BJ693" s="96"/>
    </row>
    <row r="694" spans="23:62" x14ac:dyDescent="0.2">
      <c r="W694" s="96"/>
      <c r="AG694" s="96"/>
      <c r="BJ694" s="96"/>
    </row>
    <row r="695" spans="23:62" x14ac:dyDescent="0.2">
      <c r="W695" s="96"/>
      <c r="AG695" s="96"/>
      <c r="BJ695" s="96"/>
    </row>
    <row r="696" spans="23:62" x14ac:dyDescent="0.2">
      <c r="W696" s="96"/>
      <c r="AG696" s="96"/>
      <c r="BJ696" s="96"/>
    </row>
    <row r="697" spans="23:62" x14ac:dyDescent="0.2">
      <c r="W697" s="96"/>
      <c r="AG697" s="96"/>
      <c r="BJ697" s="96"/>
    </row>
    <row r="698" spans="23:62" x14ac:dyDescent="0.2">
      <c r="W698" s="96"/>
      <c r="AG698" s="96"/>
      <c r="BJ698" s="96"/>
    </row>
    <row r="699" spans="23:62" x14ac:dyDescent="0.2">
      <c r="W699" s="96"/>
      <c r="AG699" s="96"/>
      <c r="BJ699" s="96"/>
    </row>
    <row r="700" spans="23:62" x14ac:dyDescent="0.2">
      <c r="W700" s="96"/>
      <c r="AG700" s="96"/>
      <c r="BJ700" s="96"/>
    </row>
    <row r="701" spans="23:62" x14ac:dyDescent="0.2">
      <c r="W701" s="96"/>
      <c r="AG701" s="96"/>
      <c r="BJ701" s="96"/>
    </row>
    <row r="702" spans="23:62" x14ac:dyDescent="0.2">
      <c r="W702" s="96"/>
      <c r="AG702" s="96"/>
      <c r="BJ702" s="96"/>
    </row>
    <row r="703" spans="23:62" x14ac:dyDescent="0.2">
      <c r="W703" s="96"/>
      <c r="AG703" s="96"/>
      <c r="BJ703" s="96"/>
    </row>
    <row r="704" spans="23:62" x14ac:dyDescent="0.2">
      <c r="W704" s="96"/>
      <c r="AG704" s="96"/>
      <c r="BJ704" s="96"/>
    </row>
    <row r="705" spans="23:62" x14ac:dyDescent="0.2">
      <c r="W705" s="96"/>
      <c r="AG705" s="96"/>
      <c r="BJ705" s="96"/>
    </row>
    <row r="706" spans="23:62" x14ac:dyDescent="0.2">
      <c r="W706" s="96"/>
      <c r="AG706" s="96"/>
      <c r="BJ706" s="96"/>
    </row>
    <row r="707" spans="23:62" x14ac:dyDescent="0.2">
      <c r="W707" s="96"/>
      <c r="AG707" s="96"/>
      <c r="BJ707" s="96"/>
    </row>
    <row r="708" spans="23:62" x14ac:dyDescent="0.2">
      <c r="W708" s="96"/>
      <c r="AG708" s="96"/>
      <c r="BJ708" s="96"/>
    </row>
    <row r="709" spans="23:62" x14ac:dyDescent="0.2">
      <c r="W709" s="96"/>
      <c r="AG709" s="96"/>
      <c r="BJ709" s="96"/>
    </row>
    <row r="710" spans="23:62" x14ac:dyDescent="0.2">
      <c r="W710" s="96"/>
      <c r="AG710" s="96"/>
      <c r="BJ710" s="96"/>
    </row>
    <row r="711" spans="23:62" x14ac:dyDescent="0.2">
      <c r="W711" s="96"/>
      <c r="AG711" s="96"/>
      <c r="BJ711" s="96"/>
    </row>
    <row r="712" spans="23:62" x14ac:dyDescent="0.2">
      <c r="W712" s="96"/>
      <c r="AG712" s="96"/>
      <c r="BJ712" s="96"/>
    </row>
    <row r="713" spans="23:62" x14ac:dyDescent="0.2">
      <c r="W713" s="96"/>
      <c r="AG713" s="96"/>
      <c r="BJ713" s="96"/>
    </row>
    <row r="714" spans="23:62" x14ac:dyDescent="0.2">
      <c r="W714" s="96"/>
      <c r="AG714" s="96"/>
      <c r="BJ714" s="96"/>
    </row>
    <row r="715" spans="23:62" x14ac:dyDescent="0.2">
      <c r="W715" s="96"/>
      <c r="AG715" s="96"/>
      <c r="BJ715" s="96"/>
    </row>
    <row r="716" spans="23:62" x14ac:dyDescent="0.2">
      <c r="W716" s="96"/>
      <c r="AG716" s="96"/>
      <c r="BJ716" s="96"/>
    </row>
    <row r="717" spans="23:62" x14ac:dyDescent="0.2">
      <c r="W717" s="96"/>
      <c r="AG717" s="96"/>
      <c r="BJ717" s="96"/>
    </row>
    <row r="718" spans="23:62" x14ac:dyDescent="0.2">
      <c r="W718" s="96"/>
      <c r="AG718" s="96"/>
      <c r="BJ718" s="96"/>
    </row>
    <row r="719" spans="23:62" x14ac:dyDescent="0.2">
      <c r="W719" s="96"/>
      <c r="AG719" s="96"/>
      <c r="BJ719" s="96"/>
    </row>
    <row r="720" spans="23:62" x14ac:dyDescent="0.2">
      <c r="W720" s="96"/>
      <c r="AG720" s="96"/>
      <c r="BJ720" s="96"/>
    </row>
    <row r="721" spans="23:62" x14ac:dyDescent="0.2">
      <c r="W721" s="96"/>
      <c r="AG721" s="96"/>
      <c r="BJ721" s="96"/>
    </row>
    <row r="722" spans="23:62" x14ac:dyDescent="0.2">
      <c r="W722" s="96"/>
      <c r="AG722" s="96"/>
      <c r="BJ722" s="96"/>
    </row>
    <row r="723" spans="23:62" x14ac:dyDescent="0.2">
      <c r="W723" s="96"/>
      <c r="AG723" s="96"/>
      <c r="BJ723" s="96"/>
    </row>
    <row r="724" spans="23:62" x14ac:dyDescent="0.2">
      <c r="W724" s="96"/>
      <c r="AG724" s="96"/>
      <c r="BJ724" s="96"/>
    </row>
    <row r="725" spans="23:62" x14ac:dyDescent="0.2">
      <c r="W725" s="96"/>
      <c r="AG725" s="96"/>
      <c r="BJ725" s="96"/>
    </row>
    <row r="726" spans="23:62" x14ac:dyDescent="0.2">
      <c r="W726" s="96"/>
      <c r="AG726" s="96"/>
      <c r="BJ726" s="96"/>
    </row>
    <row r="727" spans="23:62" x14ac:dyDescent="0.2">
      <c r="W727" s="96"/>
      <c r="AG727" s="96"/>
      <c r="BJ727" s="96"/>
    </row>
    <row r="728" spans="23:62" x14ac:dyDescent="0.2">
      <c r="W728" s="96"/>
      <c r="AG728" s="96"/>
      <c r="BJ728" s="96"/>
    </row>
    <row r="729" spans="23:62" x14ac:dyDescent="0.2">
      <c r="W729" s="96"/>
      <c r="AG729" s="96"/>
      <c r="BJ729" s="96"/>
    </row>
    <row r="730" spans="23:62" x14ac:dyDescent="0.2">
      <c r="W730" s="96"/>
      <c r="AG730" s="96"/>
      <c r="BJ730" s="96"/>
    </row>
    <row r="731" spans="23:62" x14ac:dyDescent="0.2">
      <c r="W731" s="96"/>
      <c r="AG731" s="96"/>
      <c r="BJ731" s="96"/>
    </row>
    <row r="732" spans="23:62" x14ac:dyDescent="0.2">
      <c r="W732" s="96"/>
      <c r="AG732" s="96"/>
      <c r="BJ732" s="96"/>
    </row>
    <row r="733" spans="23:62" x14ac:dyDescent="0.2">
      <c r="W733" s="96"/>
      <c r="AG733" s="96"/>
      <c r="BJ733" s="96"/>
    </row>
    <row r="734" spans="23:62" x14ac:dyDescent="0.2">
      <c r="W734" s="96"/>
      <c r="AG734" s="96"/>
      <c r="BJ734" s="96"/>
    </row>
    <row r="735" spans="23:62" x14ac:dyDescent="0.2">
      <c r="W735" s="96"/>
      <c r="AG735" s="96"/>
      <c r="BJ735" s="96"/>
    </row>
    <row r="736" spans="23:62" x14ac:dyDescent="0.2">
      <c r="W736" s="96"/>
      <c r="AG736" s="96"/>
      <c r="BJ736" s="96"/>
    </row>
    <row r="737" spans="23:62" x14ac:dyDescent="0.2">
      <c r="W737" s="96"/>
      <c r="AG737" s="96"/>
      <c r="BJ737" s="96"/>
    </row>
    <row r="738" spans="23:62" x14ac:dyDescent="0.2">
      <c r="W738" s="96"/>
      <c r="AG738" s="96"/>
      <c r="BJ738" s="96"/>
    </row>
    <row r="739" spans="23:62" x14ac:dyDescent="0.2">
      <c r="W739" s="96"/>
      <c r="AG739" s="96"/>
      <c r="BJ739" s="96"/>
    </row>
    <row r="740" spans="23:62" x14ac:dyDescent="0.2">
      <c r="W740" s="96"/>
      <c r="AG740" s="96"/>
      <c r="BJ740" s="96"/>
    </row>
    <row r="741" spans="23:62" x14ac:dyDescent="0.2">
      <c r="W741" s="96"/>
      <c r="AG741" s="96"/>
      <c r="BJ741" s="96"/>
    </row>
    <row r="742" spans="23:62" x14ac:dyDescent="0.2">
      <c r="W742" s="96"/>
      <c r="AG742" s="96"/>
      <c r="BJ742" s="96"/>
    </row>
    <row r="743" spans="23:62" x14ac:dyDescent="0.2">
      <c r="W743" s="96"/>
      <c r="AG743" s="96"/>
      <c r="BJ743" s="96"/>
    </row>
    <row r="744" spans="23:62" x14ac:dyDescent="0.2">
      <c r="W744" s="96"/>
      <c r="AG744" s="96"/>
      <c r="BJ744" s="96"/>
    </row>
    <row r="745" spans="23:62" x14ac:dyDescent="0.2">
      <c r="W745" s="96"/>
      <c r="AG745" s="96"/>
      <c r="BJ745" s="96"/>
    </row>
    <row r="746" spans="23:62" x14ac:dyDescent="0.2">
      <c r="W746" s="96"/>
      <c r="AG746" s="96"/>
      <c r="BJ746" s="96"/>
    </row>
    <row r="747" spans="23:62" x14ac:dyDescent="0.2">
      <c r="W747" s="96"/>
      <c r="AG747" s="96"/>
      <c r="BJ747" s="96"/>
    </row>
    <row r="748" spans="23:62" x14ac:dyDescent="0.2">
      <c r="W748" s="96"/>
      <c r="AG748" s="96"/>
      <c r="BJ748" s="96"/>
    </row>
    <row r="749" spans="23:62" x14ac:dyDescent="0.2">
      <c r="W749" s="96"/>
      <c r="AG749" s="96"/>
      <c r="BJ749" s="96"/>
    </row>
    <row r="750" spans="23:62" x14ac:dyDescent="0.2">
      <c r="W750" s="96"/>
      <c r="AG750" s="96"/>
      <c r="BJ750" s="96"/>
    </row>
    <row r="751" spans="23:62" x14ac:dyDescent="0.2">
      <c r="W751" s="96"/>
      <c r="AG751" s="96"/>
      <c r="BJ751" s="96"/>
    </row>
    <row r="752" spans="23:62" x14ac:dyDescent="0.2">
      <c r="W752" s="96"/>
      <c r="AG752" s="96"/>
      <c r="BJ752" s="96"/>
    </row>
    <row r="753" spans="23:62" x14ac:dyDescent="0.2">
      <c r="W753" s="96"/>
      <c r="AG753" s="96"/>
      <c r="BJ753" s="96"/>
    </row>
    <row r="754" spans="23:62" x14ac:dyDescent="0.2">
      <c r="W754" s="96"/>
      <c r="AG754" s="96"/>
      <c r="BJ754" s="96"/>
    </row>
    <row r="755" spans="23:62" x14ac:dyDescent="0.2">
      <c r="W755" s="96"/>
      <c r="AG755" s="96"/>
      <c r="BJ755" s="96"/>
    </row>
    <row r="756" spans="23:62" x14ac:dyDescent="0.2">
      <c r="W756" s="96"/>
      <c r="AG756" s="96"/>
      <c r="BJ756" s="96"/>
    </row>
    <row r="757" spans="23:62" x14ac:dyDescent="0.2">
      <c r="W757" s="96"/>
      <c r="AG757" s="96"/>
      <c r="BJ757" s="96"/>
    </row>
    <row r="758" spans="23:62" x14ac:dyDescent="0.2">
      <c r="W758" s="96"/>
      <c r="AG758" s="96"/>
      <c r="BJ758" s="96"/>
    </row>
    <row r="759" spans="23:62" x14ac:dyDescent="0.2">
      <c r="W759" s="96"/>
      <c r="AG759" s="96"/>
      <c r="BJ759" s="96"/>
    </row>
    <row r="760" spans="23:62" x14ac:dyDescent="0.2">
      <c r="W760" s="96"/>
      <c r="AG760" s="96"/>
      <c r="BJ760" s="96"/>
    </row>
    <row r="761" spans="23:62" x14ac:dyDescent="0.2">
      <c r="W761" s="96"/>
      <c r="AG761" s="96"/>
      <c r="BJ761" s="96"/>
    </row>
    <row r="762" spans="23:62" x14ac:dyDescent="0.2">
      <c r="W762" s="96"/>
      <c r="AG762" s="96"/>
      <c r="BJ762" s="96"/>
    </row>
    <row r="763" spans="23:62" x14ac:dyDescent="0.2">
      <c r="W763" s="96"/>
      <c r="AG763" s="96"/>
      <c r="BJ763" s="96"/>
    </row>
    <row r="764" spans="23:62" x14ac:dyDescent="0.2">
      <c r="W764" s="96"/>
      <c r="AG764" s="96"/>
      <c r="BJ764" s="96"/>
    </row>
    <row r="765" spans="23:62" x14ac:dyDescent="0.2">
      <c r="W765" s="96"/>
      <c r="AG765" s="96"/>
      <c r="BJ765" s="96"/>
    </row>
    <row r="766" spans="23:62" x14ac:dyDescent="0.2">
      <c r="W766" s="96"/>
      <c r="AG766" s="96"/>
      <c r="BJ766" s="96"/>
    </row>
    <row r="767" spans="23:62" x14ac:dyDescent="0.2">
      <c r="W767" s="96"/>
      <c r="AG767" s="96"/>
      <c r="BJ767" s="96"/>
    </row>
    <row r="768" spans="23:62" x14ac:dyDescent="0.2">
      <c r="W768" s="96"/>
      <c r="AG768" s="96"/>
      <c r="BJ768" s="96"/>
    </row>
    <row r="769" spans="23:62" x14ac:dyDescent="0.2">
      <c r="W769" s="96"/>
      <c r="AG769" s="96"/>
      <c r="BJ769" s="96"/>
    </row>
    <row r="770" spans="23:62" x14ac:dyDescent="0.2">
      <c r="W770" s="96"/>
      <c r="AG770" s="96"/>
      <c r="BJ770" s="96"/>
    </row>
    <row r="771" spans="23:62" x14ac:dyDescent="0.2">
      <c r="W771" s="96"/>
      <c r="AG771" s="96"/>
      <c r="BJ771" s="96"/>
    </row>
    <row r="772" spans="23:62" x14ac:dyDescent="0.2">
      <c r="W772" s="96"/>
      <c r="AG772" s="96"/>
      <c r="BJ772" s="96"/>
    </row>
    <row r="773" spans="23:62" x14ac:dyDescent="0.2">
      <c r="W773" s="96"/>
      <c r="AG773" s="96"/>
      <c r="BJ773" s="96"/>
    </row>
    <row r="774" spans="23:62" x14ac:dyDescent="0.2">
      <c r="W774" s="96"/>
      <c r="AG774" s="96"/>
      <c r="BJ774" s="96"/>
    </row>
    <row r="775" spans="23:62" x14ac:dyDescent="0.2">
      <c r="W775" s="96"/>
      <c r="AG775" s="96"/>
      <c r="BJ775" s="96"/>
    </row>
    <row r="776" spans="23:62" x14ac:dyDescent="0.2">
      <c r="W776" s="96"/>
      <c r="AG776" s="96"/>
      <c r="BJ776" s="96"/>
    </row>
    <row r="777" spans="23:62" x14ac:dyDescent="0.2">
      <c r="W777" s="96"/>
      <c r="AG777" s="96"/>
      <c r="BJ777" s="96"/>
    </row>
    <row r="778" spans="23:62" x14ac:dyDescent="0.2">
      <c r="W778" s="96"/>
      <c r="AG778" s="96"/>
      <c r="BJ778" s="96"/>
    </row>
    <row r="779" spans="23:62" x14ac:dyDescent="0.2">
      <c r="W779" s="96"/>
      <c r="AG779" s="96"/>
      <c r="BJ779" s="96"/>
    </row>
    <row r="780" spans="23:62" x14ac:dyDescent="0.2">
      <c r="W780" s="96"/>
      <c r="AG780" s="96"/>
      <c r="BJ780" s="96"/>
    </row>
    <row r="781" spans="23:62" x14ac:dyDescent="0.2">
      <c r="W781" s="96"/>
      <c r="AG781" s="96"/>
      <c r="BJ781" s="96"/>
    </row>
    <row r="782" spans="23:62" x14ac:dyDescent="0.2">
      <c r="W782" s="96"/>
      <c r="AG782" s="96"/>
      <c r="BJ782" s="96"/>
    </row>
    <row r="783" spans="23:62" x14ac:dyDescent="0.2">
      <c r="W783" s="96"/>
      <c r="AG783" s="96"/>
      <c r="BJ783" s="96"/>
    </row>
    <row r="784" spans="23:62" x14ac:dyDescent="0.2">
      <c r="W784" s="96"/>
      <c r="AG784" s="96"/>
      <c r="BJ784" s="96"/>
    </row>
    <row r="785" spans="23:62" x14ac:dyDescent="0.2">
      <c r="W785" s="96"/>
      <c r="AG785" s="96"/>
      <c r="BJ785" s="96"/>
    </row>
    <row r="786" spans="23:62" x14ac:dyDescent="0.2">
      <c r="W786" s="96"/>
      <c r="AG786" s="96"/>
      <c r="BJ786" s="96"/>
    </row>
    <row r="787" spans="23:62" x14ac:dyDescent="0.2">
      <c r="W787" s="96"/>
      <c r="AG787" s="96"/>
      <c r="BJ787" s="96"/>
    </row>
    <row r="788" spans="23:62" x14ac:dyDescent="0.2">
      <c r="W788" s="96"/>
      <c r="AG788" s="96"/>
      <c r="BJ788" s="96"/>
    </row>
    <row r="789" spans="23:62" x14ac:dyDescent="0.2">
      <c r="W789" s="96"/>
      <c r="AG789" s="96"/>
      <c r="BJ789" s="96"/>
    </row>
    <row r="790" spans="23:62" x14ac:dyDescent="0.2">
      <c r="W790" s="96"/>
      <c r="AG790" s="96"/>
      <c r="BJ790" s="96"/>
    </row>
    <row r="791" spans="23:62" x14ac:dyDescent="0.2">
      <c r="W791" s="96"/>
      <c r="AG791" s="96"/>
      <c r="BJ791" s="96"/>
    </row>
    <row r="792" spans="23:62" x14ac:dyDescent="0.2">
      <c r="W792" s="96"/>
      <c r="AG792" s="96"/>
      <c r="BJ792" s="96"/>
    </row>
    <row r="793" spans="23:62" x14ac:dyDescent="0.2">
      <c r="W793" s="96"/>
      <c r="AG793" s="96"/>
      <c r="BJ793" s="96"/>
    </row>
    <row r="794" spans="23:62" x14ac:dyDescent="0.2">
      <c r="W794" s="96"/>
      <c r="AG794" s="96"/>
      <c r="BJ794" s="96"/>
    </row>
    <row r="795" spans="23:62" x14ac:dyDescent="0.2">
      <c r="W795" s="96"/>
      <c r="AG795" s="96"/>
      <c r="BJ795" s="96"/>
    </row>
    <row r="796" spans="23:62" x14ac:dyDescent="0.2">
      <c r="W796" s="96"/>
      <c r="AG796" s="96"/>
      <c r="BJ796" s="96"/>
    </row>
    <row r="797" spans="23:62" x14ac:dyDescent="0.2">
      <c r="W797" s="96"/>
      <c r="AG797" s="96"/>
      <c r="BJ797" s="96"/>
    </row>
    <row r="798" spans="23:62" x14ac:dyDescent="0.2">
      <c r="W798" s="96"/>
      <c r="AG798" s="96"/>
      <c r="BJ798" s="96"/>
    </row>
    <row r="799" spans="23:62" x14ac:dyDescent="0.2">
      <c r="W799" s="96"/>
      <c r="AG799" s="96"/>
      <c r="BJ799" s="96"/>
    </row>
    <row r="800" spans="23:62" x14ac:dyDescent="0.2">
      <c r="W800" s="96"/>
      <c r="AG800" s="96"/>
      <c r="BJ800" s="96"/>
    </row>
    <row r="801" spans="23:62" x14ac:dyDescent="0.2">
      <c r="W801" s="96"/>
      <c r="AG801" s="96"/>
      <c r="BJ801" s="96"/>
    </row>
    <row r="802" spans="23:62" x14ac:dyDescent="0.2">
      <c r="W802" s="96"/>
      <c r="AG802" s="96"/>
      <c r="BJ802" s="96"/>
    </row>
    <row r="803" spans="23:62" x14ac:dyDescent="0.2">
      <c r="W803" s="96"/>
      <c r="AG803" s="96"/>
      <c r="BJ803" s="96"/>
    </row>
    <row r="804" spans="23:62" x14ac:dyDescent="0.2">
      <c r="W804" s="96"/>
      <c r="AG804" s="96"/>
      <c r="BJ804" s="96"/>
    </row>
    <row r="805" spans="23:62" x14ac:dyDescent="0.2">
      <c r="W805" s="96"/>
      <c r="AG805" s="96"/>
      <c r="BJ805" s="96"/>
    </row>
    <row r="806" spans="23:62" x14ac:dyDescent="0.2">
      <c r="W806" s="96"/>
      <c r="AG806" s="96"/>
      <c r="BJ806" s="96"/>
    </row>
    <row r="807" spans="23:62" x14ac:dyDescent="0.2">
      <c r="W807" s="96"/>
      <c r="AG807" s="96"/>
      <c r="BJ807" s="96"/>
    </row>
    <row r="808" spans="23:62" x14ac:dyDescent="0.2">
      <c r="W808" s="96"/>
      <c r="AG808" s="96"/>
      <c r="BJ808" s="96"/>
    </row>
    <row r="809" spans="23:62" x14ac:dyDescent="0.2">
      <c r="W809" s="96"/>
      <c r="AG809" s="96"/>
      <c r="BJ809" s="96"/>
    </row>
    <row r="810" spans="23:62" x14ac:dyDescent="0.2">
      <c r="W810" s="96"/>
      <c r="AG810" s="96"/>
      <c r="BJ810" s="96"/>
    </row>
    <row r="811" spans="23:62" x14ac:dyDescent="0.2">
      <c r="W811" s="96"/>
      <c r="AG811" s="96"/>
      <c r="BJ811" s="96"/>
    </row>
    <row r="812" spans="23:62" x14ac:dyDescent="0.2">
      <c r="W812" s="96"/>
      <c r="AG812" s="96"/>
      <c r="BJ812" s="96"/>
    </row>
    <row r="813" spans="23:62" x14ac:dyDescent="0.2">
      <c r="W813" s="96"/>
      <c r="AG813" s="96"/>
      <c r="BJ813" s="96"/>
    </row>
    <row r="814" spans="23:62" x14ac:dyDescent="0.2">
      <c r="W814" s="96"/>
      <c r="AG814" s="96"/>
      <c r="BJ814" s="96"/>
    </row>
    <row r="815" spans="23:62" x14ac:dyDescent="0.2">
      <c r="W815" s="96"/>
      <c r="AG815" s="96"/>
      <c r="BJ815" s="96"/>
    </row>
    <row r="816" spans="23:62" x14ac:dyDescent="0.2">
      <c r="W816" s="96"/>
      <c r="AG816" s="96"/>
      <c r="BJ816" s="96"/>
    </row>
    <row r="817" spans="23:62" x14ac:dyDescent="0.2">
      <c r="W817" s="96"/>
      <c r="AG817" s="96"/>
      <c r="BJ817" s="96"/>
    </row>
    <row r="818" spans="23:62" x14ac:dyDescent="0.2">
      <c r="W818" s="96"/>
      <c r="AG818" s="96"/>
      <c r="BJ818" s="96"/>
    </row>
    <row r="819" spans="23:62" x14ac:dyDescent="0.2">
      <c r="W819" s="96"/>
      <c r="AG819" s="96"/>
      <c r="BJ819" s="96"/>
    </row>
    <row r="820" spans="23:62" x14ac:dyDescent="0.2">
      <c r="W820" s="96"/>
      <c r="AG820" s="96"/>
      <c r="BJ820" s="96"/>
    </row>
    <row r="821" spans="23:62" x14ac:dyDescent="0.2">
      <c r="W821" s="96"/>
      <c r="AG821" s="96"/>
      <c r="BJ821" s="96"/>
    </row>
    <row r="822" spans="23:62" x14ac:dyDescent="0.2">
      <c r="W822" s="96"/>
      <c r="AG822" s="96"/>
      <c r="BJ822" s="96"/>
    </row>
    <row r="823" spans="23:62" x14ac:dyDescent="0.2">
      <c r="W823" s="96"/>
      <c r="AG823" s="96"/>
      <c r="BJ823" s="96"/>
    </row>
    <row r="824" spans="23:62" x14ac:dyDescent="0.2">
      <c r="W824" s="96"/>
      <c r="AG824" s="96"/>
      <c r="BJ824" s="96"/>
    </row>
    <row r="825" spans="23:62" x14ac:dyDescent="0.2">
      <c r="W825" s="96"/>
      <c r="AG825" s="96"/>
      <c r="BJ825" s="96"/>
    </row>
    <row r="826" spans="23:62" x14ac:dyDescent="0.2">
      <c r="W826" s="96"/>
      <c r="AG826" s="96"/>
      <c r="BJ826" s="96"/>
    </row>
    <row r="827" spans="23:62" x14ac:dyDescent="0.2">
      <c r="W827" s="96"/>
      <c r="AG827" s="96"/>
      <c r="BJ827" s="96"/>
    </row>
    <row r="828" spans="23:62" x14ac:dyDescent="0.2">
      <c r="W828" s="96"/>
      <c r="AG828" s="96"/>
      <c r="BJ828" s="96"/>
    </row>
    <row r="829" spans="23:62" x14ac:dyDescent="0.2">
      <c r="W829" s="96"/>
      <c r="AG829" s="96"/>
      <c r="BJ829" s="96"/>
    </row>
    <row r="830" spans="23:62" x14ac:dyDescent="0.2">
      <c r="W830" s="96"/>
      <c r="AG830" s="96"/>
      <c r="BJ830" s="96"/>
    </row>
    <row r="831" spans="23:62" x14ac:dyDescent="0.2">
      <c r="W831" s="96"/>
      <c r="AG831" s="96"/>
      <c r="BJ831" s="96"/>
    </row>
    <row r="832" spans="23:62" x14ac:dyDescent="0.2">
      <c r="W832" s="96"/>
      <c r="AG832" s="96"/>
      <c r="BJ832" s="96"/>
    </row>
    <row r="833" spans="23:62" x14ac:dyDescent="0.2">
      <c r="W833" s="96"/>
      <c r="AG833" s="96"/>
      <c r="BJ833" s="96"/>
    </row>
    <row r="834" spans="23:62" x14ac:dyDescent="0.2">
      <c r="W834" s="96"/>
      <c r="AG834" s="96"/>
      <c r="BJ834" s="96"/>
    </row>
    <row r="835" spans="23:62" x14ac:dyDescent="0.2">
      <c r="W835" s="96"/>
      <c r="AG835" s="96"/>
      <c r="BJ835" s="96"/>
    </row>
    <row r="836" spans="23:62" x14ac:dyDescent="0.2">
      <c r="W836" s="96"/>
      <c r="AG836" s="96"/>
      <c r="BJ836" s="96"/>
    </row>
    <row r="837" spans="23:62" x14ac:dyDescent="0.2">
      <c r="W837" s="96"/>
      <c r="AG837" s="96"/>
      <c r="BJ837" s="96"/>
    </row>
    <row r="838" spans="23:62" x14ac:dyDescent="0.2">
      <c r="W838" s="96"/>
      <c r="AG838" s="96"/>
      <c r="BJ838" s="96"/>
    </row>
    <row r="839" spans="23:62" x14ac:dyDescent="0.2">
      <c r="W839" s="96"/>
      <c r="AG839" s="96"/>
      <c r="BJ839" s="96"/>
    </row>
    <row r="840" spans="23:62" x14ac:dyDescent="0.2">
      <c r="W840" s="96"/>
      <c r="AG840" s="96"/>
      <c r="BJ840" s="96"/>
    </row>
    <row r="841" spans="23:62" x14ac:dyDescent="0.2">
      <c r="W841" s="96"/>
      <c r="AG841" s="96"/>
      <c r="BJ841" s="96"/>
    </row>
    <row r="842" spans="23:62" x14ac:dyDescent="0.2">
      <c r="W842" s="96"/>
      <c r="AG842" s="96"/>
      <c r="BJ842" s="96"/>
    </row>
    <row r="843" spans="23:62" x14ac:dyDescent="0.2">
      <c r="W843" s="96"/>
      <c r="AG843" s="96"/>
      <c r="BJ843" s="96"/>
    </row>
    <row r="844" spans="23:62" x14ac:dyDescent="0.2">
      <c r="W844" s="96"/>
      <c r="AG844" s="96"/>
      <c r="BJ844" s="96"/>
    </row>
    <row r="845" spans="23:62" x14ac:dyDescent="0.2">
      <c r="W845" s="96"/>
      <c r="AG845" s="96"/>
      <c r="BJ845" s="96"/>
    </row>
    <row r="846" spans="23:62" x14ac:dyDescent="0.2">
      <c r="W846" s="96"/>
      <c r="AG846" s="96"/>
      <c r="BJ846" s="96"/>
    </row>
    <row r="847" spans="23:62" x14ac:dyDescent="0.2">
      <c r="W847" s="96"/>
      <c r="AG847" s="96"/>
      <c r="BJ847" s="96"/>
    </row>
    <row r="848" spans="23:62" x14ac:dyDescent="0.2">
      <c r="W848" s="96"/>
      <c r="AG848" s="96"/>
      <c r="BJ848" s="96"/>
    </row>
    <row r="849" spans="23:62" x14ac:dyDescent="0.2">
      <c r="W849" s="96"/>
      <c r="AG849" s="96"/>
      <c r="BJ849" s="96"/>
    </row>
    <row r="850" spans="23:62" x14ac:dyDescent="0.2">
      <c r="W850" s="96"/>
      <c r="AG850" s="96"/>
      <c r="BJ850" s="96"/>
    </row>
    <row r="851" spans="23:62" x14ac:dyDescent="0.2">
      <c r="W851" s="96"/>
      <c r="AG851" s="96"/>
      <c r="BJ851" s="96"/>
    </row>
    <row r="852" spans="23:62" x14ac:dyDescent="0.2">
      <c r="W852" s="96"/>
      <c r="AG852" s="96"/>
      <c r="BJ852" s="96"/>
    </row>
    <row r="853" spans="23:62" x14ac:dyDescent="0.2">
      <c r="W853" s="96"/>
      <c r="AG853" s="96"/>
      <c r="BJ853" s="96"/>
    </row>
    <row r="854" spans="23:62" x14ac:dyDescent="0.2">
      <c r="W854" s="96"/>
      <c r="AG854" s="96"/>
      <c r="BJ854" s="96"/>
    </row>
    <row r="855" spans="23:62" x14ac:dyDescent="0.2">
      <c r="W855" s="96"/>
      <c r="AG855" s="96"/>
      <c r="BJ855" s="96"/>
    </row>
    <row r="856" spans="23:62" x14ac:dyDescent="0.2">
      <c r="W856" s="96"/>
      <c r="AG856" s="96"/>
      <c r="BJ856" s="96"/>
    </row>
    <row r="857" spans="23:62" x14ac:dyDescent="0.2">
      <c r="W857" s="96"/>
      <c r="AG857" s="96"/>
      <c r="BJ857" s="96"/>
    </row>
    <row r="858" spans="23:62" x14ac:dyDescent="0.2">
      <c r="W858" s="96"/>
      <c r="AG858" s="96"/>
      <c r="BJ858" s="96"/>
    </row>
    <row r="859" spans="23:62" x14ac:dyDescent="0.2">
      <c r="W859" s="96"/>
      <c r="AG859" s="96"/>
      <c r="BJ859" s="96"/>
    </row>
    <row r="860" spans="23:62" x14ac:dyDescent="0.2">
      <c r="W860" s="96"/>
      <c r="AG860" s="96"/>
      <c r="BJ860" s="96"/>
    </row>
    <row r="861" spans="23:62" x14ac:dyDescent="0.2">
      <c r="W861" s="96"/>
      <c r="AG861" s="96"/>
      <c r="BJ861" s="96"/>
    </row>
    <row r="862" spans="23:62" x14ac:dyDescent="0.2">
      <c r="W862" s="96"/>
      <c r="AG862" s="96"/>
      <c r="BJ862" s="96"/>
    </row>
    <row r="863" spans="23:62" x14ac:dyDescent="0.2">
      <c r="W863" s="96"/>
      <c r="AG863" s="96"/>
      <c r="BJ863" s="96"/>
    </row>
    <row r="864" spans="23:62" x14ac:dyDescent="0.2">
      <c r="W864" s="96"/>
      <c r="AG864" s="96"/>
      <c r="BJ864" s="96"/>
    </row>
    <row r="865" spans="23:62" x14ac:dyDescent="0.2">
      <c r="W865" s="96"/>
      <c r="AG865" s="96"/>
      <c r="BJ865" s="96"/>
    </row>
    <row r="866" spans="23:62" x14ac:dyDescent="0.2">
      <c r="W866" s="96"/>
      <c r="AG866" s="96"/>
      <c r="BJ866" s="96"/>
    </row>
    <row r="867" spans="23:62" x14ac:dyDescent="0.2">
      <c r="W867" s="96"/>
      <c r="AG867" s="96"/>
      <c r="BJ867" s="96"/>
    </row>
    <row r="868" spans="23:62" x14ac:dyDescent="0.2">
      <c r="W868" s="96"/>
      <c r="AG868" s="96"/>
      <c r="BJ868" s="96"/>
    </row>
    <row r="869" spans="23:62" x14ac:dyDescent="0.2">
      <c r="W869" s="96"/>
      <c r="AG869" s="96"/>
      <c r="BJ869" s="96"/>
    </row>
    <row r="870" spans="23:62" x14ac:dyDescent="0.2">
      <c r="W870" s="96"/>
      <c r="AG870" s="96"/>
      <c r="BJ870" s="96"/>
    </row>
    <row r="871" spans="23:62" x14ac:dyDescent="0.2">
      <c r="W871" s="96"/>
      <c r="AG871" s="96"/>
      <c r="BJ871" s="96"/>
    </row>
    <row r="872" spans="23:62" x14ac:dyDescent="0.2">
      <c r="W872" s="96"/>
      <c r="AG872" s="96"/>
      <c r="BJ872" s="96"/>
    </row>
    <row r="873" spans="23:62" x14ac:dyDescent="0.2">
      <c r="W873" s="96"/>
      <c r="AG873" s="96"/>
      <c r="BJ873" s="96"/>
    </row>
    <row r="874" spans="23:62" x14ac:dyDescent="0.2">
      <c r="W874" s="96"/>
      <c r="AG874" s="96"/>
      <c r="BJ874" s="96"/>
    </row>
    <row r="875" spans="23:62" x14ac:dyDescent="0.2">
      <c r="W875" s="96"/>
      <c r="AG875" s="96"/>
      <c r="BJ875" s="96"/>
    </row>
    <row r="876" spans="23:62" x14ac:dyDescent="0.2">
      <c r="W876" s="96"/>
      <c r="AG876" s="96"/>
      <c r="BJ876" s="96"/>
    </row>
    <row r="877" spans="23:62" x14ac:dyDescent="0.2">
      <c r="W877" s="96"/>
      <c r="AG877" s="96"/>
      <c r="BJ877" s="96"/>
    </row>
    <row r="878" spans="23:62" x14ac:dyDescent="0.2">
      <c r="W878" s="96"/>
      <c r="AG878" s="96"/>
      <c r="BJ878" s="96"/>
    </row>
    <row r="879" spans="23:62" x14ac:dyDescent="0.2">
      <c r="W879" s="96"/>
      <c r="AG879" s="96"/>
      <c r="BJ879" s="96"/>
    </row>
    <row r="880" spans="23:62" x14ac:dyDescent="0.2">
      <c r="W880" s="96"/>
      <c r="AG880" s="96"/>
      <c r="BJ880" s="96"/>
    </row>
    <row r="881" spans="23:62" x14ac:dyDescent="0.2">
      <c r="W881" s="96"/>
      <c r="AG881" s="96"/>
      <c r="BJ881" s="96"/>
    </row>
    <row r="882" spans="23:62" x14ac:dyDescent="0.2">
      <c r="W882" s="96"/>
      <c r="AG882" s="96"/>
      <c r="BJ882" s="96"/>
    </row>
    <row r="883" spans="23:62" x14ac:dyDescent="0.2">
      <c r="W883" s="96"/>
      <c r="AG883" s="96"/>
      <c r="BJ883" s="96"/>
    </row>
    <row r="884" spans="23:62" x14ac:dyDescent="0.2">
      <c r="W884" s="96"/>
      <c r="AG884" s="96"/>
      <c r="BJ884" s="96"/>
    </row>
    <row r="885" spans="23:62" x14ac:dyDescent="0.2">
      <c r="W885" s="96"/>
      <c r="AG885" s="96"/>
      <c r="BJ885" s="96"/>
    </row>
    <row r="886" spans="23:62" x14ac:dyDescent="0.2">
      <c r="W886" s="96"/>
      <c r="AG886" s="96"/>
      <c r="BJ886" s="96"/>
    </row>
    <row r="887" spans="23:62" x14ac:dyDescent="0.2">
      <c r="W887" s="96"/>
      <c r="AG887" s="96"/>
      <c r="BJ887" s="96"/>
    </row>
    <row r="888" spans="23:62" x14ac:dyDescent="0.2">
      <c r="W888" s="96"/>
      <c r="AG888" s="96"/>
      <c r="BJ888" s="96"/>
    </row>
    <row r="889" spans="23:62" x14ac:dyDescent="0.2">
      <c r="W889" s="96"/>
      <c r="AG889" s="96"/>
      <c r="BJ889" s="96"/>
    </row>
    <row r="890" spans="23:62" x14ac:dyDescent="0.2">
      <c r="W890" s="96"/>
      <c r="AG890" s="96"/>
      <c r="BJ890" s="96"/>
    </row>
    <row r="891" spans="23:62" x14ac:dyDescent="0.2">
      <c r="W891" s="96"/>
      <c r="AG891" s="96"/>
      <c r="BJ891" s="96"/>
    </row>
    <row r="892" spans="23:62" x14ac:dyDescent="0.2">
      <c r="W892" s="96"/>
      <c r="AG892" s="96"/>
      <c r="BJ892" s="96"/>
    </row>
    <row r="893" spans="23:62" x14ac:dyDescent="0.2">
      <c r="W893" s="96"/>
      <c r="AG893" s="96"/>
      <c r="BJ893" s="96"/>
    </row>
    <row r="894" spans="23:62" x14ac:dyDescent="0.2">
      <c r="W894" s="96"/>
      <c r="AG894" s="96"/>
      <c r="BJ894" s="96"/>
    </row>
    <row r="895" spans="23:62" x14ac:dyDescent="0.2">
      <c r="W895" s="96"/>
      <c r="AG895" s="96"/>
      <c r="BJ895" s="96"/>
    </row>
    <row r="896" spans="23:62" x14ac:dyDescent="0.2">
      <c r="W896" s="96"/>
      <c r="AG896" s="96"/>
      <c r="BJ896" s="96"/>
    </row>
    <row r="897" spans="23:62" x14ac:dyDescent="0.2">
      <c r="W897" s="96"/>
      <c r="AG897" s="96"/>
      <c r="BJ897" s="96"/>
    </row>
    <row r="898" spans="23:62" x14ac:dyDescent="0.2">
      <c r="W898" s="96"/>
      <c r="AG898" s="96"/>
      <c r="BJ898" s="96"/>
    </row>
    <row r="899" spans="23:62" x14ac:dyDescent="0.2">
      <c r="W899" s="96"/>
      <c r="AG899" s="96"/>
      <c r="BJ899" s="96"/>
    </row>
    <row r="900" spans="23:62" x14ac:dyDescent="0.2">
      <c r="W900" s="96"/>
      <c r="AG900" s="96"/>
      <c r="BJ900" s="96"/>
    </row>
    <row r="901" spans="23:62" x14ac:dyDescent="0.2">
      <c r="W901" s="96"/>
      <c r="AG901" s="96"/>
      <c r="BJ901" s="96"/>
    </row>
    <row r="902" spans="23:62" x14ac:dyDescent="0.2">
      <c r="W902" s="96"/>
      <c r="AG902" s="96"/>
      <c r="BJ902" s="96"/>
    </row>
    <row r="903" spans="23:62" x14ac:dyDescent="0.2">
      <c r="W903" s="96"/>
      <c r="AG903" s="96"/>
      <c r="BJ903" s="96"/>
    </row>
    <row r="904" spans="23:62" x14ac:dyDescent="0.2">
      <c r="W904" s="96"/>
      <c r="AG904" s="96"/>
      <c r="BJ904" s="96"/>
    </row>
    <row r="905" spans="23:62" x14ac:dyDescent="0.2">
      <c r="W905" s="96"/>
      <c r="AG905" s="96"/>
      <c r="BJ905" s="96"/>
    </row>
    <row r="906" spans="23:62" x14ac:dyDescent="0.2">
      <c r="W906" s="96"/>
      <c r="AG906" s="96"/>
      <c r="BJ906" s="96"/>
    </row>
    <row r="907" spans="23:62" x14ac:dyDescent="0.2">
      <c r="W907" s="96"/>
      <c r="AG907" s="96"/>
      <c r="BJ907" s="96"/>
    </row>
    <row r="908" spans="23:62" x14ac:dyDescent="0.2">
      <c r="W908" s="96"/>
      <c r="AG908" s="96"/>
      <c r="BJ908" s="96"/>
    </row>
    <row r="909" spans="23:62" x14ac:dyDescent="0.2">
      <c r="W909" s="96"/>
      <c r="AG909" s="96"/>
      <c r="BJ909" s="96"/>
    </row>
    <row r="910" spans="23:62" x14ac:dyDescent="0.2">
      <c r="W910" s="96"/>
      <c r="AG910" s="96"/>
      <c r="BJ910" s="96"/>
    </row>
    <row r="911" spans="23:62" x14ac:dyDescent="0.2">
      <c r="W911" s="96"/>
      <c r="AG911" s="96"/>
      <c r="BJ911" s="96"/>
    </row>
    <row r="912" spans="23:62" x14ac:dyDescent="0.2">
      <c r="W912" s="96"/>
      <c r="AG912" s="96"/>
      <c r="BJ912" s="96"/>
    </row>
    <row r="913" spans="23:62" x14ac:dyDescent="0.2">
      <c r="W913" s="96"/>
      <c r="AG913" s="96"/>
      <c r="BJ913" s="96"/>
    </row>
    <row r="914" spans="23:62" x14ac:dyDescent="0.2">
      <c r="W914" s="96"/>
      <c r="AG914" s="96"/>
      <c r="BJ914" s="96"/>
    </row>
    <row r="915" spans="23:62" x14ac:dyDescent="0.2">
      <c r="W915" s="96"/>
      <c r="AG915" s="96"/>
      <c r="BJ915" s="96"/>
    </row>
    <row r="916" spans="23:62" x14ac:dyDescent="0.2">
      <c r="W916" s="96"/>
      <c r="AG916" s="96"/>
      <c r="BJ916" s="96"/>
    </row>
    <row r="917" spans="23:62" x14ac:dyDescent="0.2">
      <c r="W917" s="96"/>
      <c r="AG917" s="96"/>
      <c r="BJ917" s="96"/>
    </row>
    <row r="918" spans="23:62" x14ac:dyDescent="0.2">
      <c r="W918" s="96"/>
      <c r="AG918" s="96"/>
      <c r="BJ918" s="96"/>
    </row>
    <row r="919" spans="23:62" x14ac:dyDescent="0.2">
      <c r="W919" s="96"/>
      <c r="AG919" s="96"/>
      <c r="BJ919" s="96"/>
    </row>
    <row r="920" spans="23:62" x14ac:dyDescent="0.2">
      <c r="W920" s="96"/>
      <c r="AG920" s="96"/>
      <c r="BJ920" s="96"/>
    </row>
    <row r="921" spans="23:62" x14ac:dyDescent="0.2">
      <c r="W921" s="96"/>
      <c r="AG921" s="96"/>
      <c r="BJ921" s="96"/>
    </row>
    <row r="922" spans="23:62" x14ac:dyDescent="0.2">
      <c r="W922" s="96"/>
      <c r="AG922" s="96"/>
      <c r="BJ922" s="96"/>
    </row>
    <row r="923" spans="23:62" x14ac:dyDescent="0.2">
      <c r="W923" s="96"/>
      <c r="AG923" s="96"/>
      <c r="BJ923" s="96"/>
    </row>
    <row r="924" spans="23:62" x14ac:dyDescent="0.2">
      <c r="W924" s="96"/>
      <c r="AG924" s="96"/>
      <c r="BJ924" s="96"/>
    </row>
    <row r="925" spans="23:62" x14ac:dyDescent="0.2">
      <c r="W925" s="96"/>
      <c r="AG925" s="96"/>
      <c r="BJ925" s="96"/>
    </row>
    <row r="926" spans="23:62" x14ac:dyDescent="0.2">
      <c r="W926" s="96"/>
      <c r="AG926" s="96"/>
      <c r="BJ926" s="96"/>
    </row>
    <row r="927" spans="23:62" x14ac:dyDescent="0.2">
      <c r="W927" s="96"/>
      <c r="AG927" s="96"/>
      <c r="BJ927" s="96"/>
    </row>
    <row r="928" spans="23:62" x14ac:dyDescent="0.2">
      <c r="W928" s="96"/>
      <c r="AG928" s="96"/>
      <c r="BJ928" s="96"/>
    </row>
    <row r="929" spans="23:62" x14ac:dyDescent="0.2">
      <c r="W929" s="96"/>
      <c r="AG929" s="96"/>
      <c r="BJ929" s="96"/>
    </row>
    <row r="930" spans="23:62" x14ac:dyDescent="0.2">
      <c r="W930" s="96"/>
      <c r="AG930" s="96"/>
      <c r="BJ930" s="96"/>
    </row>
    <row r="931" spans="23:62" x14ac:dyDescent="0.2">
      <c r="W931" s="96"/>
      <c r="AG931" s="96"/>
      <c r="BJ931" s="96"/>
    </row>
    <row r="932" spans="23:62" x14ac:dyDescent="0.2">
      <c r="W932" s="96"/>
      <c r="AG932" s="96"/>
      <c r="BJ932" s="96"/>
    </row>
    <row r="933" spans="23:62" x14ac:dyDescent="0.2">
      <c r="W933" s="96"/>
      <c r="AG933" s="96"/>
      <c r="BJ933" s="96"/>
    </row>
    <row r="934" spans="23:62" x14ac:dyDescent="0.2">
      <c r="W934" s="96"/>
      <c r="AG934" s="96"/>
      <c r="BJ934" s="96"/>
    </row>
    <row r="935" spans="23:62" x14ac:dyDescent="0.2">
      <c r="W935" s="96"/>
      <c r="AG935" s="96"/>
      <c r="BJ935" s="96"/>
    </row>
    <row r="936" spans="23:62" x14ac:dyDescent="0.2">
      <c r="W936" s="96"/>
      <c r="AG936" s="96"/>
      <c r="BJ936" s="96"/>
    </row>
    <row r="937" spans="23:62" x14ac:dyDescent="0.2">
      <c r="W937" s="96"/>
      <c r="AG937" s="96"/>
      <c r="BJ937" s="96"/>
    </row>
    <row r="938" spans="23:62" x14ac:dyDescent="0.2">
      <c r="W938" s="96"/>
      <c r="AG938" s="96"/>
      <c r="BJ938" s="96"/>
    </row>
    <row r="939" spans="23:62" x14ac:dyDescent="0.2">
      <c r="W939" s="96"/>
      <c r="AG939" s="96"/>
      <c r="BJ939" s="96"/>
    </row>
    <row r="940" spans="23:62" x14ac:dyDescent="0.2">
      <c r="W940" s="96"/>
      <c r="AG940" s="96"/>
      <c r="BJ940" s="96"/>
    </row>
    <row r="941" spans="23:62" x14ac:dyDescent="0.2">
      <c r="W941" s="96"/>
      <c r="AG941" s="96"/>
      <c r="BJ941" s="96"/>
    </row>
    <row r="942" spans="23:62" x14ac:dyDescent="0.2">
      <c r="W942" s="96"/>
      <c r="AG942" s="96"/>
      <c r="BJ942" s="96"/>
    </row>
    <row r="943" spans="23:62" x14ac:dyDescent="0.2">
      <c r="W943" s="96"/>
      <c r="AG943" s="96"/>
      <c r="BJ943" s="96"/>
    </row>
    <row r="944" spans="23:62" x14ac:dyDescent="0.2">
      <c r="W944" s="96"/>
      <c r="AG944" s="96"/>
      <c r="BJ944" s="96"/>
    </row>
    <row r="945" spans="23:62" x14ac:dyDescent="0.2">
      <c r="W945" s="96"/>
      <c r="AG945" s="96"/>
      <c r="BJ945" s="96"/>
    </row>
    <row r="946" spans="23:62" x14ac:dyDescent="0.2">
      <c r="W946" s="96"/>
      <c r="AG946" s="96"/>
      <c r="BJ946" s="96"/>
    </row>
    <row r="947" spans="23:62" x14ac:dyDescent="0.2">
      <c r="W947" s="96"/>
      <c r="AG947" s="96"/>
      <c r="BJ947" s="96"/>
    </row>
    <row r="948" spans="23:62" x14ac:dyDescent="0.2">
      <c r="W948" s="96"/>
      <c r="AG948" s="96"/>
      <c r="BJ948" s="96"/>
    </row>
    <row r="949" spans="23:62" x14ac:dyDescent="0.2">
      <c r="W949" s="96"/>
      <c r="AG949" s="96"/>
      <c r="BJ949" s="96"/>
    </row>
    <row r="950" spans="23:62" x14ac:dyDescent="0.2">
      <c r="W950" s="96"/>
      <c r="AG950" s="96"/>
      <c r="BJ950" s="96"/>
    </row>
    <row r="951" spans="23:62" x14ac:dyDescent="0.2">
      <c r="W951" s="96"/>
      <c r="AG951" s="96"/>
      <c r="BJ951" s="96"/>
    </row>
    <row r="952" spans="23:62" x14ac:dyDescent="0.2">
      <c r="W952" s="96"/>
      <c r="AG952" s="96"/>
      <c r="BJ952" s="96"/>
    </row>
    <row r="953" spans="23:62" x14ac:dyDescent="0.2">
      <c r="W953" s="96"/>
      <c r="AG953" s="96"/>
      <c r="BJ953" s="96"/>
    </row>
    <row r="954" spans="23:62" x14ac:dyDescent="0.2">
      <c r="W954" s="96"/>
      <c r="AG954" s="96"/>
      <c r="BJ954" s="96"/>
    </row>
    <row r="955" spans="23:62" x14ac:dyDescent="0.2">
      <c r="W955" s="96"/>
      <c r="AG955" s="96"/>
      <c r="BJ955" s="96"/>
    </row>
    <row r="956" spans="23:62" x14ac:dyDescent="0.2">
      <c r="W956" s="96"/>
      <c r="AG956" s="96"/>
      <c r="BJ956" s="96"/>
    </row>
    <row r="957" spans="23:62" x14ac:dyDescent="0.2">
      <c r="W957" s="96"/>
      <c r="AG957" s="96"/>
      <c r="BJ957" s="96"/>
    </row>
    <row r="958" spans="23:62" x14ac:dyDescent="0.2">
      <c r="W958" s="96"/>
      <c r="AG958" s="96"/>
      <c r="BJ958" s="96"/>
    </row>
    <row r="959" spans="23:62" x14ac:dyDescent="0.2">
      <c r="W959" s="96"/>
      <c r="AG959" s="96"/>
      <c r="BJ959" s="96"/>
    </row>
    <row r="960" spans="23:62" x14ac:dyDescent="0.2">
      <c r="W960" s="96"/>
      <c r="AG960" s="96"/>
      <c r="BJ960" s="96"/>
    </row>
    <row r="961" spans="23:62" x14ac:dyDescent="0.2">
      <c r="W961" s="96"/>
      <c r="AG961" s="96"/>
      <c r="BJ961" s="96"/>
    </row>
    <row r="962" spans="23:62" x14ac:dyDescent="0.2">
      <c r="W962" s="96"/>
      <c r="AG962" s="96"/>
      <c r="BJ962" s="96"/>
    </row>
    <row r="963" spans="23:62" x14ac:dyDescent="0.2">
      <c r="W963" s="96"/>
      <c r="AG963" s="96"/>
      <c r="BJ963" s="96"/>
    </row>
    <row r="964" spans="23:62" x14ac:dyDescent="0.2">
      <c r="W964" s="96"/>
      <c r="AG964" s="96"/>
      <c r="BJ964" s="96"/>
    </row>
    <row r="965" spans="23:62" x14ac:dyDescent="0.2">
      <c r="W965" s="96"/>
      <c r="AG965" s="96"/>
      <c r="BJ965" s="96"/>
    </row>
    <row r="966" spans="23:62" x14ac:dyDescent="0.2">
      <c r="W966" s="96"/>
      <c r="AG966" s="96"/>
      <c r="BJ966" s="96"/>
    </row>
    <row r="967" spans="23:62" x14ac:dyDescent="0.2">
      <c r="W967" s="96"/>
      <c r="AG967" s="96"/>
      <c r="BJ967" s="96"/>
    </row>
    <row r="968" spans="23:62" x14ac:dyDescent="0.2">
      <c r="W968" s="96"/>
      <c r="AG968" s="96"/>
      <c r="BJ968" s="96"/>
    </row>
    <row r="969" spans="23:62" x14ac:dyDescent="0.2">
      <c r="W969" s="96"/>
      <c r="AG969" s="96"/>
      <c r="BJ969" s="96"/>
    </row>
    <row r="970" spans="23:62" x14ac:dyDescent="0.2">
      <c r="W970" s="96"/>
      <c r="AG970" s="96"/>
      <c r="BJ970" s="96"/>
    </row>
    <row r="971" spans="23:62" x14ac:dyDescent="0.2">
      <c r="W971" s="96"/>
      <c r="AG971" s="96"/>
      <c r="BJ971" s="96"/>
    </row>
    <row r="972" spans="23:62" x14ac:dyDescent="0.2">
      <c r="W972" s="96"/>
      <c r="AG972" s="96"/>
      <c r="BJ972" s="96"/>
    </row>
    <row r="973" spans="23:62" x14ac:dyDescent="0.2">
      <c r="W973" s="96"/>
      <c r="AG973" s="96"/>
      <c r="BJ973" s="96"/>
    </row>
    <row r="974" spans="23:62" x14ac:dyDescent="0.2">
      <c r="W974" s="96"/>
      <c r="AG974" s="96"/>
      <c r="BJ974" s="96"/>
    </row>
    <row r="975" spans="23:62" x14ac:dyDescent="0.2">
      <c r="W975" s="96"/>
      <c r="AG975" s="96"/>
      <c r="BJ975" s="96"/>
    </row>
    <row r="976" spans="23:62" x14ac:dyDescent="0.2">
      <c r="W976" s="96"/>
      <c r="AG976" s="96"/>
      <c r="BJ976" s="96"/>
    </row>
    <row r="977" spans="23:62" x14ac:dyDescent="0.2">
      <c r="W977" s="96"/>
      <c r="AG977" s="96"/>
      <c r="BJ977" s="96"/>
    </row>
    <row r="978" spans="23:62" x14ac:dyDescent="0.2">
      <c r="W978" s="96"/>
      <c r="AG978" s="96"/>
      <c r="BJ978" s="96"/>
    </row>
    <row r="979" spans="23:62" x14ac:dyDescent="0.2">
      <c r="W979" s="96"/>
      <c r="AG979" s="96"/>
      <c r="BJ979" s="96"/>
    </row>
    <row r="980" spans="23:62" x14ac:dyDescent="0.2">
      <c r="W980" s="96"/>
      <c r="AG980" s="96"/>
      <c r="BJ980" s="96"/>
    </row>
    <row r="981" spans="23:62" x14ac:dyDescent="0.2">
      <c r="W981" s="96"/>
      <c r="AG981" s="96"/>
      <c r="BJ981" s="96"/>
    </row>
    <row r="982" spans="23:62" x14ac:dyDescent="0.2">
      <c r="W982" s="96"/>
      <c r="AG982" s="96"/>
      <c r="BJ982" s="96"/>
    </row>
  </sheetData>
  <sortState ref="AU82:BF89">
    <sortCondition ref="AU82:AU8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J41" sqref="J41"/>
    </sheetView>
  </sheetViews>
  <sheetFormatPr defaultRowHeight="12.75" x14ac:dyDescent="0.2"/>
  <cols>
    <col min="1" max="1" width="23.7109375" bestFit="1" customWidth="1"/>
    <col min="2" max="2" width="14.85546875" bestFit="1" customWidth="1"/>
    <col min="3" max="3" width="12.28515625" bestFit="1" customWidth="1"/>
    <col min="4" max="4" width="28.28515625" bestFit="1" customWidth="1"/>
    <col min="5" max="5" width="28" bestFit="1" customWidth="1"/>
    <col min="6" max="6" width="14.28515625" bestFit="1" customWidth="1"/>
  </cols>
  <sheetData>
    <row r="1" spans="1:6" x14ac:dyDescent="0.2">
      <c r="A1" s="226" t="s">
        <v>234</v>
      </c>
      <c r="B1" s="226" t="s">
        <v>235</v>
      </c>
      <c r="C1" s="226" t="s">
        <v>236</v>
      </c>
      <c r="D1" s="229" t="s">
        <v>381</v>
      </c>
      <c r="E1" s="231" t="s">
        <v>382</v>
      </c>
      <c r="F1" s="231" t="s">
        <v>383</v>
      </c>
    </row>
    <row r="2" spans="1:6" x14ac:dyDescent="0.2">
      <c r="A2" s="227" t="s">
        <v>237</v>
      </c>
      <c r="B2" s="227" t="s">
        <v>238</v>
      </c>
      <c r="C2" s="228" t="s">
        <v>239</v>
      </c>
      <c r="D2" s="230" t="str">
        <f>B2&amp;" "&amp;A2</f>
        <v>G.12 Assisted Changing Room</v>
      </c>
      <c r="E2" t="str">
        <f>IFERROR(INDEX('Heating Results'!$B$20:$B$71,MATCH('IES + Revit Name Check'!$D2,'Heating Results'!$B$20:$B$71,0)),"")</f>
        <v/>
      </c>
      <c r="F2" t="str">
        <f>IFERROR(IF(E2="",IF(B2="","",INDEX('Heating Results'!$B$20:$B$71,MATCH(""&amp;'IES + Revit Name Check'!B2&amp;"*",'Heating Results'!$B$20:$B$71,0))),""),"")</f>
        <v/>
      </c>
    </row>
    <row r="3" spans="1:6" x14ac:dyDescent="0.2">
      <c r="A3" s="227" t="s">
        <v>240</v>
      </c>
      <c r="B3" s="227" t="s">
        <v>241</v>
      </c>
      <c r="C3" s="228" t="s">
        <v>242</v>
      </c>
      <c r="D3" s="230" t="str">
        <f t="shared" ref="D3:D59" si="0">B3&amp;" "&amp;A3</f>
        <v>G.24 Pool Cleaner</v>
      </c>
      <c r="E3" t="str">
        <f>IFERROR(INDEX('Heating Results'!$B$20:$B$71,MATCH('IES + Revit Name Check'!$D3,'Heating Results'!$B$20:$B$71,0)),"")</f>
        <v/>
      </c>
      <c r="F3" t="str">
        <f>IFERROR(IF(E3="",IF(B3="","",INDEX('Heating Results'!$B$20:$B$71,MATCH(""&amp;'IES + Revit Name Check'!B3&amp;"*",'Heating Results'!$B$20:$B$71,0))),""),"")</f>
        <v>G.24 Pool Clean</v>
      </c>
    </row>
    <row r="4" spans="1:6" x14ac:dyDescent="0.2">
      <c r="A4" s="227" t="s">
        <v>243</v>
      </c>
      <c r="B4" s="227" t="s">
        <v>244</v>
      </c>
      <c r="C4" s="228" t="s">
        <v>245</v>
      </c>
      <c r="D4" s="230" t="str">
        <f t="shared" si="0"/>
        <v>G.25 Pool Store</v>
      </c>
      <c r="E4" t="str">
        <f>IFERROR(INDEX('Heating Results'!$B$20:$B$71,MATCH('IES + Revit Name Check'!$D4,'Heating Results'!$B$20:$B$71,0)),"")</f>
        <v>G.25 Pool Store</v>
      </c>
      <c r="F4" t="str">
        <f>IFERROR(IF(E4="",IF(B4="","",INDEX('Heating Results'!$B$20:$B$71,MATCH(""&amp;'IES + Revit Name Check'!B4&amp;"*",'Heating Results'!$B$20:$B$71,0))),""),"")</f>
        <v/>
      </c>
    </row>
    <row r="5" spans="1:6" x14ac:dyDescent="0.2">
      <c r="A5" s="227" t="s">
        <v>246</v>
      </c>
      <c r="B5" s="227" t="s">
        <v>247</v>
      </c>
      <c r="C5" s="228" t="s">
        <v>248</v>
      </c>
      <c r="D5" s="230" t="str">
        <f t="shared" si="0"/>
        <v>G.23 Plant</v>
      </c>
      <c r="E5" t="str">
        <f>IFERROR(INDEX('Heating Results'!$B$20:$B$71,MATCH('IES + Revit Name Check'!$D5,'Heating Results'!$B$20:$B$71,0)),"")</f>
        <v>G.23 Plant</v>
      </c>
      <c r="F5" t="str">
        <f>IFERROR(IF(E5="",IF(B5="","",INDEX('Heating Results'!$B$20:$B$71,MATCH(""&amp;'IES + Revit Name Check'!B5&amp;"*",'Heating Results'!$B$20:$B$71,0))),""),"")</f>
        <v/>
      </c>
    </row>
    <row r="6" spans="1:6" x14ac:dyDescent="0.2">
      <c r="A6" s="227" t="s">
        <v>249</v>
      </c>
      <c r="B6" s="227" t="s">
        <v>250</v>
      </c>
      <c r="C6" s="228" t="s">
        <v>251</v>
      </c>
      <c r="D6" s="230" t="str">
        <f t="shared" si="0"/>
        <v>G.21 Stair</v>
      </c>
      <c r="E6" t="str">
        <f>IFERROR(INDEX('Heating Results'!$B$20:$B$71,MATCH('IES + Revit Name Check'!$D6,'Heating Results'!$B$20:$B$71,0)),"")</f>
        <v>G.21 Stair</v>
      </c>
      <c r="F6" t="str">
        <f>IFERROR(IF(E6="",IF(B6="","",INDEX('Heating Results'!$B$20:$B$71,MATCH(""&amp;'IES + Revit Name Check'!B6&amp;"*",'Heating Results'!$B$20:$B$71,0))),""),"")</f>
        <v/>
      </c>
    </row>
    <row r="7" spans="1:6" x14ac:dyDescent="0.2">
      <c r="A7" s="227" t="s">
        <v>252</v>
      </c>
      <c r="B7" s="227" t="s">
        <v>253</v>
      </c>
      <c r="C7" s="228" t="s">
        <v>254</v>
      </c>
      <c r="D7" s="230" t="str">
        <f t="shared" si="0"/>
        <v>G.17 Squash Court</v>
      </c>
      <c r="E7" t="str">
        <f>IFERROR(INDEX('Heating Results'!$B$20:$B$71,MATCH('IES + Revit Name Check'!$D7,'Heating Results'!$B$20:$B$71,0)),"")</f>
        <v>G.17 Squash Court</v>
      </c>
      <c r="F7" t="str">
        <f>IFERROR(IF(E7="",IF(B7="","",INDEX('Heating Results'!$B$20:$B$71,MATCH(""&amp;'IES + Revit Name Check'!B7&amp;"*",'Heating Results'!$B$20:$B$71,0))),""),"")</f>
        <v/>
      </c>
    </row>
    <row r="8" spans="1:6" x14ac:dyDescent="0.2">
      <c r="A8" s="227" t="s">
        <v>252</v>
      </c>
      <c r="B8" s="227" t="s">
        <v>255</v>
      </c>
      <c r="C8" s="228" t="s">
        <v>256</v>
      </c>
      <c r="D8" s="230" t="str">
        <f t="shared" si="0"/>
        <v>G.18 Squash Court</v>
      </c>
      <c r="E8" t="str">
        <f>IFERROR(INDEX('Heating Results'!$B$20:$B$71,MATCH('IES + Revit Name Check'!$D8,'Heating Results'!$B$20:$B$71,0)),"")</f>
        <v>G.18 Squash Court</v>
      </c>
      <c r="F8" t="str">
        <f>IFERROR(IF(E8="",IF(B8="","",INDEX('Heating Results'!$B$20:$B$71,MATCH(""&amp;'IES + Revit Name Check'!B8&amp;"*",'Heating Results'!$B$20:$B$71,0))),""),"")</f>
        <v/>
      </c>
    </row>
    <row r="9" spans="1:6" x14ac:dyDescent="0.2">
      <c r="A9" s="227" t="s">
        <v>257</v>
      </c>
      <c r="B9" s="227" t="s">
        <v>258</v>
      </c>
      <c r="C9" s="228" t="s">
        <v>259</v>
      </c>
      <c r="D9" s="230" t="str">
        <f t="shared" si="0"/>
        <v>G.22 Store</v>
      </c>
      <c r="E9" t="str">
        <f>IFERROR(INDEX('Heating Results'!$B$20:$B$71,MATCH('IES + Revit Name Check'!$D9,'Heating Results'!$B$20:$B$71,0)),"")</f>
        <v>G.22 Store</v>
      </c>
      <c r="F9" t="str">
        <f>IFERROR(IF(E9="",IF(B9="","",INDEX('Heating Results'!$B$20:$B$71,MATCH(""&amp;'IES + Revit Name Check'!B9&amp;"*",'Heating Results'!$B$20:$B$71,0))),""),"")</f>
        <v/>
      </c>
    </row>
    <row r="10" spans="1:6" x14ac:dyDescent="0.2">
      <c r="A10" s="227" t="s">
        <v>260</v>
      </c>
      <c r="B10" s="227" t="s">
        <v>261</v>
      </c>
      <c r="C10" s="228" t="s">
        <v>262</v>
      </c>
      <c r="D10" s="230" t="str">
        <f t="shared" si="0"/>
        <v>G.07 WC's</v>
      </c>
      <c r="E10" t="str">
        <f>IFERROR(INDEX('Heating Results'!$B$20:$B$71,MATCH('IES + Revit Name Check'!$D10,'Heating Results'!$B$20:$B$71,0)),"")</f>
        <v>G.07 WC's</v>
      </c>
      <c r="F10" t="str">
        <f>IFERROR(IF(E10="",IF(B10="","",INDEX('Heating Results'!$B$20:$B$71,MATCH(""&amp;'IES + Revit Name Check'!B10&amp;"*",'Heating Results'!$B$20:$B$71,0))),""),"")</f>
        <v/>
      </c>
    </row>
    <row r="11" spans="1:6" x14ac:dyDescent="0.2">
      <c r="A11" s="227" t="s">
        <v>260</v>
      </c>
      <c r="B11" s="227" t="s">
        <v>263</v>
      </c>
      <c r="C11" s="228" t="s">
        <v>264</v>
      </c>
      <c r="D11" s="230" t="str">
        <f t="shared" si="0"/>
        <v>G.08 WC's</v>
      </c>
      <c r="E11" t="str">
        <f>IFERROR(INDEX('Heating Results'!$B$20:$B$71,MATCH('IES + Revit Name Check'!$D11,'Heating Results'!$B$20:$B$71,0)),"")</f>
        <v>G.08 WC's</v>
      </c>
      <c r="F11" t="str">
        <f>IFERROR(IF(E11="",IF(B11="","",INDEX('Heating Results'!$B$20:$B$71,MATCH(""&amp;'IES + Revit Name Check'!B11&amp;"*",'Heating Results'!$B$20:$B$71,0))),""),"")</f>
        <v/>
      </c>
    </row>
    <row r="12" spans="1:6" x14ac:dyDescent="0.2">
      <c r="A12" s="227" t="s">
        <v>260</v>
      </c>
      <c r="B12" s="227" t="s">
        <v>265</v>
      </c>
      <c r="C12" s="228" t="s">
        <v>266</v>
      </c>
      <c r="D12" s="230" t="str">
        <f t="shared" si="0"/>
        <v>G.10 WC's</v>
      </c>
      <c r="E12" t="str">
        <f>IFERROR(INDEX('Heating Results'!$B$20:$B$71,MATCH('IES + Revit Name Check'!$D12,'Heating Results'!$B$20:$B$71,0)),"")</f>
        <v>G.10 WC's</v>
      </c>
      <c r="F12" t="str">
        <f>IFERROR(IF(E12="",IF(B12="","",INDEX('Heating Results'!$B$20:$B$71,MATCH(""&amp;'IES + Revit Name Check'!B12&amp;"*",'Heating Results'!$B$20:$B$71,0))),""),"")</f>
        <v/>
      </c>
    </row>
    <row r="13" spans="1:6" x14ac:dyDescent="0.2">
      <c r="A13" s="227" t="s">
        <v>267</v>
      </c>
      <c r="B13" s="227" t="s">
        <v>268</v>
      </c>
      <c r="C13" s="228" t="s">
        <v>269</v>
      </c>
      <c r="D13" s="230" t="str">
        <f t="shared" si="0"/>
        <v>G.02 Office</v>
      </c>
      <c r="E13" t="str">
        <f>IFERROR(INDEX('Heating Results'!$B$20:$B$71,MATCH('IES + Revit Name Check'!$D13,'Heating Results'!$B$20:$B$71,0)),"")</f>
        <v>G.02 Office</v>
      </c>
      <c r="F13" t="str">
        <f>IFERROR(IF(E13="",IF(B13="","",INDEX('Heating Results'!$B$20:$B$71,MATCH(""&amp;'IES + Revit Name Check'!B13&amp;"*",'Heating Results'!$B$20:$B$71,0))),""),"")</f>
        <v/>
      </c>
    </row>
    <row r="14" spans="1:6" x14ac:dyDescent="0.2">
      <c r="A14" s="227" t="s">
        <v>270</v>
      </c>
      <c r="B14" s="227" t="s">
        <v>271</v>
      </c>
      <c r="C14" s="228" t="s">
        <v>272</v>
      </c>
      <c r="D14" s="230" t="str">
        <f t="shared" si="0"/>
        <v>G.20 Gym</v>
      </c>
      <c r="E14" t="str">
        <f>IFERROR(INDEX('Heating Results'!$B$20:$B$71,MATCH('IES + Revit Name Check'!$D14,'Heating Results'!$B$20:$B$71,0)),"")</f>
        <v>G.20 Gym</v>
      </c>
      <c r="F14" t="str">
        <f>IFERROR(IF(E14="",IF(B14="","",INDEX('Heating Results'!$B$20:$B$71,MATCH(""&amp;'IES + Revit Name Check'!B14&amp;"*",'Heating Results'!$B$20:$B$71,0))),""),"")</f>
        <v/>
      </c>
    </row>
    <row r="15" spans="1:6" x14ac:dyDescent="0.2">
      <c r="A15" s="227" t="s">
        <v>252</v>
      </c>
      <c r="B15" s="227" t="s">
        <v>273</v>
      </c>
      <c r="C15" s="228" t="s">
        <v>254</v>
      </c>
      <c r="D15" s="230" t="str">
        <f t="shared" si="0"/>
        <v>G.19 Squash Court</v>
      </c>
      <c r="E15" t="str">
        <f>IFERROR(INDEX('Heating Results'!$B$20:$B$71,MATCH('IES + Revit Name Check'!$D15,'Heating Results'!$B$20:$B$71,0)),"")</f>
        <v>G.19 Squash Court</v>
      </c>
      <c r="F15" t="str">
        <f>IFERROR(IF(E15="",IF(B15="","",INDEX('Heating Results'!$B$20:$B$71,MATCH(""&amp;'IES + Revit Name Check'!B15&amp;"*",'Heating Results'!$B$20:$B$71,0))),""),"")</f>
        <v/>
      </c>
    </row>
    <row r="16" spans="1:6" x14ac:dyDescent="0.2">
      <c r="A16" s="227" t="s">
        <v>274</v>
      </c>
      <c r="B16" s="227" t="s">
        <v>275</v>
      </c>
      <c r="C16" s="228" t="s">
        <v>276</v>
      </c>
      <c r="D16" s="230" t="str">
        <f t="shared" si="0"/>
        <v>G.01 Pool</v>
      </c>
      <c r="E16" t="str">
        <f>IFERROR(INDEX('Heating Results'!$B$20:$B$71,MATCH('IES + Revit Name Check'!$D16,'Heating Results'!$B$20:$B$71,0)),"")</f>
        <v>G.01 Pool</v>
      </c>
      <c r="F16" t="str">
        <f>IFERROR(IF(E16="",IF(B16="","",INDEX('Heating Results'!$B$20:$B$71,MATCH(""&amp;'IES + Revit Name Check'!B16&amp;"*",'Heating Results'!$B$20:$B$71,0))),""),"")</f>
        <v/>
      </c>
    </row>
    <row r="17" spans="1:6" x14ac:dyDescent="0.2">
      <c r="A17" s="227" t="s">
        <v>260</v>
      </c>
      <c r="B17" s="227" t="s">
        <v>277</v>
      </c>
      <c r="C17" s="228" t="s">
        <v>278</v>
      </c>
      <c r="D17" s="230" t="str">
        <f t="shared" si="0"/>
        <v>G.09 WC's</v>
      </c>
      <c r="E17" t="str">
        <f>IFERROR(INDEX('Heating Results'!$B$20:$B$71,MATCH('IES + Revit Name Check'!$D17,'Heating Results'!$B$20:$B$71,0)),"")</f>
        <v>G.09 WC's</v>
      </c>
      <c r="F17" t="str">
        <f>IFERROR(IF(E17="",IF(B17="","",INDEX('Heating Results'!$B$20:$B$71,MATCH(""&amp;'IES + Revit Name Check'!B17&amp;"*",'Heating Results'!$B$20:$B$71,0))),""),"")</f>
        <v/>
      </c>
    </row>
    <row r="18" spans="1:6" x14ac:dyDescent="0.2">
      <c r="A18" s="227" t="s">
        <v>279</v>
      </c>
      <c r="B18" s="227"/>
      <c r="C18" s="228" t="s">
        <v>280</v>
      </c>
      <c r="D18" s="230" t="str">
        <f t="shared" si="0"/>
        <v xml:space="preserve"> Gym High Level</v>
      </c>
      <c r="E18" t="str">
        <f>IFERROR(INDEX('Heating Results'!$B$20:$B$71,MATCH('IES + Revit Name Check'!$D18,'Heating Results'!$B$20:$B$71,0)),"")</f>
        <v/>
      </c>
      <c r="F18" t="str">
        <f>IFERROR(IF(E18="",IF(B18="","",INDEX('Heating Results'!$B$20:$B$71,MATCH(""&amp;'IES + Revit Name Check'!B18&amp;"*",'Heating Results'!$B$20:$B$71,0))),""),"")</f>
        <v/>
      </c>
    </row>
    <row r="19" spans="1:6" x14ac:dyDescent="0.2">
      <c r="A19" s="227" t="s">
        <v>281</v>
      </c>
      <c r="B19" s="227" t="s">
        <v>282</v>
      </c>
      <c r="C19" s="228" t="s">
        <v>283</v>
      </c>
      <c r="D19" s="230" t="str">
        <f t="shared" si="0"/>
        <v>F.08 Health Related Fitness</v>
      </c>
      <c r="E19" t="str">
        <f>IFERROR(INDEX('Heating Results'!$B$20:$B$71,MATCH('IES + Revit Name Check'!$D19,'Heating Results'!$B$20:$B$71,0)),"")</f>
        <v>F.08 Health Related Fitness</v>
      </c>
      <c r="F19" t="str">
        <f>IFERROR(IF(E19="",IF(B19="","",INDEX('Heating Results'!$B$20:$B$71,MATCH(""&amp;'IES + Revit Name Check'!B19&amp;"*",'Heating Results'!$B$20:$B$71,0))),""),"")</f>
        <v/>
      </c>
    </row>
    <row r="20" spans="1:6" x14ac:dyDescent="0.2">
      <c r="A20" s="227" t="s">
        <v>257</v>
      </c>
      <c r="B20" s="227" t="s">
        <v>284</v>
      </c>
      <c r="C20" s="228" t="s">
        <v>285</v>
      </c>
      <c r="D20" s="230" t="str">
        <f t="shared" si="0"/>
        <v>F.11 Store</v>
      </c>
      <c r="E20" t="str">
        <f>IFERROR(INDEX('Heating Results'!$B$20:$B$71,MATCH('IES + Revit Name Check'!$D20,'Heating Results'!$B$20:$B$71,0)),"")</f>
        <v>F.11 Store</v>
      </c>
      <c r="F20" t="str">
        <f>IFERROR(IF(E20="",IF(B20="","",INDEX('Heating Results'!$B$20:$B$71,MATCH(""&amp;'IES + Revit Name Check'!B20&amp;"*",'Heating Results'!$B$20:$B$71,0))),""),"")</f>
        <v/>
      </c>
    </row>
    <row r="21" spans="1:6" x14ac:dyDescent="0.2">
      <c r="A21" s="227" t="s">
        <v>286</v>
      </c>
      <c r="B21" s="227" t="s">
        <v>287</v>
      </c>
      <c r="C21" s="228" t="s">
        <v>288</v>
      </c>
      <c r="D21" s="230" t="str">
        <f t="shared" si="0"/>
        <v>F.09 HRE Office</v>
      </c>
      <c r="E21" t="str">
        <f>IFERROR(INDEX('Heating Results'!$B$20:$B$71,MATCH('IES + Revit Name Check'!$D21,'Heating Results'!$B$20:$B$71,0)),"")</f>
        <v>F.09 HRE office</v>
      </c>
      <c r="F21" t="str">
        <f>IFERROR(IF(E21="",IF(B21="","",INDEX('Heating Results'!$B$20:$B$71,MATCH(""&amp;'IES + Revit Name Check'!B21&amp;"*",'Heating Results'!$B$20:$B$71,0))),""),"")</f>
        <v/>
      </c>
    </row>
    <row r="22" spans="1:6" x14ac:dyDescent="0.2">
      <c r="A22" s="227" t="s">
        <v>289</v>
      </c>
      <c r="B22" s="227" t="s">
        <v>290</v>
      </c>
      <c r="C22" s="228" t="s">
        <v>291</v>
      </c>
      <c r="D22" s="230" t="str">
        <f t="shared" si="0"/>
        <v>F.15 Male WC's</v>
      </c>
      <c r="E22" t="str">
        <f>IFERROR(INDEX('Heating Results'!$B$20:$B$71,MATCH('IES + Revit Name Check'!$D22,'Heating Results'!$B$20:$B$71,0)),"")</f>
        <v>F.15 Male WC's</v>
      </c>
      <c r="F22" t="str">
        <f>IFERROR(IF(E22="",IF(B22="","",INDEX('Heating Results'!$B$20:$B$71,MATCH(""&amp;'IES + Revit Name Check'!B22&amp;"*",'Heating Results'!$B$20:$B$71,0))),""),"")</f>
        <v/>
      </c>
    </row>
    <row r="23" spans="1:6" x14ac:dyDescent="0.2">
      <c r="A23" s="227" t="s">
        <v>292</v>
      </c>
      <c r="B23" s="227" t="s">
        <v>293</v>
      </c>
      <c r="C23" s="228" t="s">
        <v>294</v>
      </c>
      <c r="D23" s="230" t="str">
        <f t="shared" si="0"/>
        <v>F.16 Female WC's</v>
      </c>
      <c r="E23" t="str">
        <f>IFERROR(INDEX('Heating Results'!$B$20:$B$71,MATCH('IES + Revit Name Check'!$D23,'Heating Results'!$B$20:$B$71,0)),"")</f>
        <v>F.16 Female WC's</v>
      </c>
      <c r="F23" t="str">
        <f>IFERROR(IF(E23="",IF(B23="","",INDEX('Heating Results'!$B$20:$B$71,MATCH(""&amp;'IES + Revit Name Check'!B23&amp;"*",'Heating Results'!$B$20:$B$71,0))),""),"")</f>
        <v/>
      </c>
    </row>
    <row r="24" spans="1:6" x14ac:dyDescent="0.2">
      <c r="A24" s="227" t="s">
        <v>295</v>
      </c>
      <c r="B24" s="227"/>
      <c r="C24" s="228" t="s">
        <v>296</v>
      </c>
      <c r="D24" s="230" t="str">
        <f t="shared" si="0"/>
        <v xml:space="preserve"> External Plant</v>
      </c>
      <c r="E24" t="str">
        <f>IFERROR(INDEX('Heating Results'!$B$20:$B$71,MATCH('IES + Revit Name Check'!$D24,'Heating Results'!$B$20:$B$71,0)),"")</f>
        <v/>
      </c>
      <c r="F24" t="str">
        <f>IFERROR(IF(E24="",IF(B24="","",INDEX('Heating Results'!$B$20:$B$71,MATCH(""&amp;'IES + Revit Name Check'!B24&amp;"*",'Heating Results'!$B$20:$B$71,0))),""),"")</f>
        <v/>
      </c>
    </row>
    <row r="25" spans="1:6" x14ac:dyDescent="0.2">
      <c r="A25" s="227" t="s">
        <v>297</v>
      </c>
      <c r="B25" s="227" t="s">
        <v>298</v>
      </c>
      <c r="C25" s="228" t="s">
        <v>299</v>
      </c>
      <c r="D25" s="230" t="str">
        <f t="shared" si="0"/>
        <v>F.14 Male Changing</v>
      </c>
      <c r="E25" t="str">
        <f>IFERROR(INDEX('Heating Results'!$B$20:$B$71,MATCH('IES + Revit Name Check'!$D25,'Heating Results'!$B$20:$B$71,0)),"")</f>
        <v>F.14 Male Changing</v>
      </c>
      <c r="F25" t="str">
        <f>IFERROR(IF(E25="",IF(B25="","",INDEX('Heating Results'!$B$20:$B$71,MATCH(""&amp;'IES + Revit Name Check'!B25&amp;"*",'Heating Results'!$B$20:$B$71,0))),""),"")</f>
        <v/>
      </c>
    </row>
    <row r="26" spans="1:6" x14ac:dyDescent="0.2">
      <c r="A26" s="227" t="s">
        <v>300</v>
      </c>
      <c r="B26" s="227" t="s">
        <v>301</v>
      </c>
      <c r="C26" s="228" t="s">
        <v>302</v>
      </c>
      <c r="D26" s="230" t="str">
        <f t="shared" si="0"/>
        <v>F.17 Female Changing</v>
      </c>
      <c r="E26" t="str">
        <f>IFERROR(INDEX('Heating Results'!$B$20:$B$71,MATCH('IES + Revit Name Check'!$D26,'Heating Results'!$B$20:$B$71,0)),"")</f>
        <v>F.17 Female Changing</v>
      </c>
      <c r="F26" t="str">
        <f>IFERROR(IF(E26="",IF(B26="","",INDEX('Heating Results'!$B$20:$B$71,MATCH(""&amp;'IES + Revit Name Check'!B26&amp;"*",'Heating Results'!$B$20:$B$71,0))),""),"")</f>
        <v/>
      </c>
    </row>
    <row r="27" spans="1:6" x14ac:dyDescent="0.2">
      <c r="A27" s="227" t="s">
        <v>257</v>
      </c>
      <c r="B27" s="227" t="s">
        <v>303</v>
      </c>
      <c r="C27" s="228" t="s">
        <v>304</v>
      </c>
      <c r="D27" s="230" t="str">
        <f t="shared" si="0"/>
        <v>F.05 Store</v>
      </c>
      <c r="E27" t="str">
        <f>IFERROR(INDEX('Heating Results'!$B$20:$B$71,MATCH('IES + Revit Name Check'!$D27,'Heating Results'!$B$20:$B$71,0)),"")</f>
        <v>F.05 Store</v>
      </c>
      <c r="F27" t="str">
        <f>IFERROR(IF(E27="",IF(B27="","",INDEX('Heating Results'!$B$20:$B$71,MATCH(""&amp;'IES + Revit Name Check'!B27&amp;"*",'Heating Results'!$B$20:$B$71,0))),""),"")</f>
        <v/>
      </c>
    </row>
    <row r="28" spans="1:6" x14ac:dyDescent="0.2">
      <c r="A28" s="227" t="s">
        <v>249</v>
      </c>
      <c r="B28" s="227" t="s">
        <v>305</v>
      </c>
      <c r="C28" s="228" t="s">
        <v>306</v>
      </c>
      <c r="D28" s="230" t="str">
        <f t="shared" si="0"/>
        <v>F.21 Stair</v>
      </c>
      <c r="E28" t="str">
        <f>IFERROR(INDEX('Heating Results'!$B$20:$B$71,MATCH('IES + Revit Name Check'!$D28,'Heating Results'!$B$20:$B$71,0)),"")</f>
        <v>F.21 Stair</v>
      </c>
      <c r="F28" t="str">
        <f>IFERROR(IF(E28="",IF(B28="","",INDEX('Heating Results'!$B$20:$B$71,MATCH(""&amp;'IES + Revit Name Check'!B28&amp;"*",'Heating Results'!$B$20:$B$71,0))),""),"")</f>
        <v/>
      </c>
    </row>
    <row r="29" spans="1:6" x14ac:dyDescent="0.2">
      <c r="A29" s="227" t="s">
        <v>307</v>
      </c>
      <c r="B29" s="227" t="s">
        <v>308</v>
      </c>
      <c r="C29" s="228" t="s">
        <v>309</v>
      </c>
      <c r="D29" s="230" t="str">
        <f t="shared" si="0"/>
        <v>F.07 Dance Studio</v>
      </c>
      <c r="E29" t="str">
        <f>IFERROR(INDEX('Heating Results'!$B$20:$B$71,MATCH('IES + Revit Name Check'!$D29,'Heating Results'!$B$20:$B$71,0)),"")</f>
        <v>F.07 Dance Studio</v>
      </c>
      <c r="F29" t="str">
        <f>IFERROR(IF(E29="",IF(B29="","",INDEX('Heating Results'!$B$20:$B$71,MATCH(""&amp;'IES + Revit Name Check'!B29&amp;"*",'Heating Results'!$B$20:$B$71,0))),""),"")</f>
        <v/>
      </c>
    </row>
    <row r="30" spans="1:6" x14ac:dyDescent="0.2">
      <c r="A30" s="227" t="s">
        <v>310</v>
      </c>
      <c r="B30" s="227" t="s">
        <v>311</v>
      </c>
      <c r="C30" s="228" t="s">
        <v>312</v>
      </c>
      <c r="D30" s="230" t="str">
        <f t="shared" si="0"/>
        <v>F.10 Classroom</v>
      </c>
      <c r="E30" t="str">
        <f>IFERROR(INDEX('Heating Results'!$B$20:$B$71,MATCH('IES + Revit Name Check'!$D30,'Heating Results'!$B$20:$B$71,0)),"")</f>
        <v>F.10 Classroom</v>
      </c>
      <c r="F30" t="str">
        <f>IFERROR(IF(E30="",IF(B30="","",INDEX('Heating Results'!$B$20:$B$71,MATCH(""&amp;'IES + Revit Name Check'!B30&amp;"*",'Heating Results'!$B$20:$B$71,0))),""),"")</f>
        <v/>
      </c>
    </row>
    <row r="31" spans="1:6" x14ac:dyDescent="0.2">
      <c r="A31" s="227" t="s">
        <v>295</v>
      </c>
      <c r="B31" s="227"/>
      <c r="C31" s="228" t="s">
        <v>313</v>
      </c>
      <c r="D31" s="230" t="str">
        <f t="shared" si="0"/>
        <v xml:space="preserve"> External Plant</v>
      </c>
      <c r="E31" t="str">
        <f>IFERROR(INDEX('Heating Results'!$B$20:$B$71,MATCH('IES + Revit Name Check'!$D31,'Heating Results'!$B$20:$B$71,0)),"")</f>
        <v/>
      </c>
      <c r="F31" t="str">
        <f>IFERROR(IF(E31="",IF(B31="","",INDEX('Heating Results'!$B$20:$B$71,MATCH(""&amp;'IES + Revit Name Check'!B31&amp;"*",'Heating Results'!$B$20:$B$71,0))),""),"")</f>
        <v/>
      </c>
    </row>
    <row r="32" spans="1:6" x14ac:dyDescent="0.2">
      <c r="A32" s="227" t="s">
        <v>314</v>
      </c>
      <c r="B32" s="227"/>
      <c r="C32" s="228" t="s">
        <v>315</v>
      </c>
      <c r="D32" s="230" t="str">
        <f t="shared" si="0"/>
        <v xml:space="preserve"> Pool High Level</v>
      </c>
      <c r="E32" t="str">
        <f>IFERROR(INDEX('Heating Results'!$B$20:$B$71,MATCH('IES + Revit Name Check'!$D32,'Heating Results'!$B$20:$B$71,0)),"")</f>
        <v/>
      </c>
      <c r="F32" t="str">
        <f>IFERROR(IF(E32="",IF(B32="","",INDEX('Heating Results'!$B$20:$B$71,MATCH(""&amp;'IES + Revit Name Check'!B32&amp;"*",'Heating Results'!$B$20:$B$71,0))),""),"")</f>
        <v/>
      </c>
    </row>
    <row r="33" spans="1:6" x14ac:dyDescent="0.2">
      <c r="A33" s="227" t="s">
        <v>316</v>
      </c>
      <c r="B33" s="227" t="s">
        <v>317</v>
      </c>
      <c r="C33" s="228" t="s">
        <v>318</v>
      </c>
      <c r="D33" s="230" t="str">
        <f t="shared" si="0"/>
        <v>F.03 Fitness Centre</v>
      </c>
      <c r="E33" t="str">
        <f>IFERROR(INDEX('Heating Results'!$B$20:$B$71,MATCH('IES + Revit Name Check'!$D33,'Heating Results'!$B$20:$B$71,0)),"")</f>
        <v>F.03 Fitness Centre</v>
      </c>
      <c r="F33" t="str">
        <f>IFERROR(IF(E33="",IF(B33="","",INDEX('Heating Results'!$B$20:$B$71,MATCH(""&amp;'IES + Revit Name Check'!B33&amp;"*",'Heating Results'!$B$20:$B$71,0))),""),"")</f>
        <v/>
      </c>
    </row>
    <row r="34" spans="1:6" x14ac:dyDescent="0.2">
      <c r="A34" s="227" t="s">
        <v>319</v>
      </c>
      <c r="B34" s="227"/>
      <c r="C34" s="228" t="s">
        <v>320</v>
      </c>
      <c r="D34" s="230" t="str">
        <f t="shared" si="0"/>
        <v xml:space="preserve"> Squash Court High Level</v>
      </c>
      <c r="E34" t="str">
        <f>IFERROR(INDEX('Heating Results'!$B$20:$B$71,MATCH('IES + Revit Name Check'!$D34,'Heating Results'!$B$20:$B$71,0)),"")</f>
        <v/>
      </c>
      <c r="F34" t="str">
        <f>IFERROR(IF(E34="",IF(B34="","",INDEX('Heating Results'!$B$20:$B$71,MATCH(""&amp;'IES + Revit Name Check'!B34&amp;"*",'Heating Results'!$B$20:$B$71,0))),""),"")</f>
        <v/>
      </c>
    </row>
    <row r="35" spans="1:6" x14ac:dyDescent="0.2">
      <c r="A35" s="227" t="s">
        <v>321</v>
      </c>
      <c r="B35" s="227" t="s">
        <v>322</v>
      </c>
      <c r="C35" s="228" t="s">
        <v>323</v>
      </c>
      <c r="D35" s="230" t="str">
        <f t="shared" si="0"/>
        <v>G.03 Lobby</v>
      </c>
      <c r="E35" t="str">
        <f>IFERROR(INDEX('Heating Results'!$B$20:$B$71,MATCH('IES + Revit Name Check'!$D35,'Heating Results'!$B$20:$B$71,0)),"")</f>
        <v>G.03 Lobby</v>
      </c>
      <c r="F35" t="str">
        <f>IFERROR(IF(E35="",IF(B35="","",INDEX('Heating Results'!$B$20:$B$71,MATCH(""&amp;'IES + Revit Name Check'!B35&amp;"*",'Heating Results'!$B$20:$B$71,0))),""),"")</f>
        <v/>
      </c>
    </row>
    <row r="36" spans="1:6" x14ac:dyDescent="0.2">
      <c r="A36" s="227" t="s">
        <v>324</v>
      </c>
      <c r="B36" s="227" t="s">
        <v>325</v>
      </c>
      <c r="C36" s="228" t="s">
        <v>326</v>
      </c>
      <c r="D36" s="230" t="str">
        <f t="shared" si="0"/>
        <v>G.06 Waiting Area</v>
      </c>
      <c r="E36" t="str">
        <f>IFERROR(INDEX('Heating Results'!$B$20:$B$71,MATCH('IES + Revit Name Check'!$D36,'Heating Results'!$B$20:$B$71,0)),"")</f>
        <v>G.06 Waiting Area</v>
      </c>
      <c r="F36" t="str">
        <f>IFERROR(IF(E36="",IF(B36="","",INDEX('Heating Results'!$B$20:$B$71,MATCH(""&amp;'IES + Revit Name Check'!B36&amp;"*",'Heating Results'!$B$20:$B$71,0))),""),"")</f>
        <v/>
      </c>
    </row>
    <row r="37" spans="1:6" x14ac:dyDescent="0.2">
      <c r="A37" s="227" t="s">
        <v>310</v>
      </c>
      <c r="B37" s="227" t="s">
        <v>327</v>
      </c>
      <c r="C37" s="228" t="s">
        <v>328</v>
      </c>
      <c r="D37" s="230" t="str">
        <f t="shared" si="0"/>
        <v>G.29 Classroom</v>
      </c>
      <c r="E37" t="str">
        <f>IFERROR(INDEX('Heating Results'!$B$20:$B$71,MATCH('IES + Revit Name Check'!$D37,'Heating Results'!$B$20:$B$71,0)),"")</f>
        <v/>
      </c>
      <c r="F37" t="str">
        <f>IFERROR(IF(E37="",IF(B37="","",INDEX('Heating Results'!$B$20:$B$71,MATCH(""&amp;'IES + Revit Name Check'!B37&amp;"*",'Heating Results'!$B$20:$B$71,0))),""),"")</f>
        <v>G.29 Classroom/ Waiting Area</v>
      </c>
    </row>
    <row r="38" spans="1:6" x14ac:dyDescent="0.2">
      <c r="A38" s="227" t="s">
        <v>329</v>
      </c>
      <c r="B38" s="227" t="s">
        <v>330</v>
      </c>
      <c r="C38" s="228" t="s">
        <v>331</v>
      </c>
      <c r="D38" s="230" t="str">
        <f t="shared" si="0"/>
        <v>G.15 Circulation</v>
      </c>
      <c r="E38" t="str">
        <f>IFERROR(INDEX('Heating Results'!$B$20:$B$71,MATCH('IES + Revit Name Check'!$D38,'Heating Results'!$B$20:$B$71,0)),"")</f>
        <v>G.15 Circulation</v>
      </c>
      <c r="F38" t="str">
        <f>IFERROR(IF(E38="",IF(B38="","",INDEX('Heating Results'!$B$20:$B$71,MATCH(""&amp;'IES + Revit Name Check'!B38&amp;"*",'Heating Results'!$B$20:$B$71,0))),""),"")</f>
        <v/>
      </c>
    </row>
    <row r="39" spans="1:6" x14ac:dyDescent="0.2">
      <c r="A39" s="227" t="s">
        <v>332</v>
      </c>
      <c r="B39" s="227" t="s">
        <v>333</v>
      </c>
      <c r="C39" s="228" t="s">
        <v>334</v>
      </c>
      <c r="D39" s="230" t="str">
        <f t="shared" si="0"/>
        <v>G.16 Flexible Use Area</v>
      </c>
      <c r="E39" t="str">
        <f>IFERROR(INDEX('Heating Results'!$B$20:$B$71,MATCH('IES + Revit Name Check'!$D39,'Heating Results'!$B$20:$B$71,0)),"")</f>
        <v>G.16 Flexible Use Area</v>
      </c>
      <c r="F39" t="str">
        <f>IFERROR(IF(E39="",IF(B39="","",INDEX('Heating Results'!$B$20:$B$71,MATCH(""&amp;'IES + Revit Name Check'!B39&amp;"*",'Heating Results'!$B$20:$B$71,0))),""),"")</f>
        <v/>
      </c>
    </row>
    <row r="40" spans="1:6" x14ac:dyDescent="0.2">
      <c r="A40" s="227" t="s">
        <v>329</v>
      </c>
      <c r="B40" s="227" t="s">
        <v>335</v>
      </c>
      <c r="C40" s="228" t="s">
        <v>336</v>
      </c>
      <c r="D40" s="230" t="str">
        <f t="shared" si="0"/>
        <v>F.01 Circulation</v>
      </c>
      <c r="E40" t="str">
        <f>IFERROR(INDEX('Heating Results'!$B$20:$B$71,MATCH('IES + Revit Name Check'!$D40,'Heating Results'!$B$20:$B$71,0)),"")</f>
        <v>F.01 Circulation</v>
      </c>
      <c r="F40" t="str">
        <f>IFERROR(IF(E40="",IF(B40="","",INDEX('Heating Results'!$B$20:$B$71,MATCH(""&amp;'IES + Revit Name Check'!B40&amp;"*",'Heating Results'!$B$20:$B$71,0))),""),"")</f>
        <v/>
      </c>
    </row>
    <row r="41" spans="1:6" x14ac:dyDescent="0.2">
      <c r="A41" s="227" t="s">
        <v>329</v>
      </c>
      <c r="B41" s="227" t="s">
        <v>337</v>
      </c>
      <c r="C41" s="228" t="s">
        <v>338</v>
      </c>
      <c r="D41" s="230" t="str">
        <f t="shared" si="0"/>
        <v>F.02 Circulation</v>
      </c>
      <c r="E41" t="str">
        <f>IFERROR(INDEX('Heating Results'!$B$20:$B$71,MATCH('IES + Revit Name Check'!$D41,'Heating Results'!$B$20:$B$71,0)),"")</f>
        <v>F.02 Circulation</v>
      </c>
      <c r="F41" t="str">
        <f>IFERROR(IF(E41="",IF(B41="","",INDEX('Heating Results'!$B$20:$B$71,MATCH(""&amp;'IES + Revit Name Check'!B41&amp;"*",'Heating Results'!$B$20:$B$71,0))),""),"")</f>
        <v/>
      </c>
    </row>
    <row r="42" spans="1:6" x14ac:dyDescent="0.2">
      <c r="A42" s="227" t="s">
        <v>339</v>
      </c>
      <c r="B42" s="227" t="s">
        <v>340</v>
      </c>
      <c r="C42" s="228" t="s">
        <v>341</v>
      </c>
      <c r="D42" s="230" t="str">
        <f t="shared" si="0"/>
        <v>F.19 Refuge</v>
      </c>
      <c r="E42" t="str">
        <f>IFERROR(INDEX('Heating Results'!$B$20:$B$71,MATCH('IES + Revit Name Check'!$D42,'Heating Results'!$B$20:$B$71,0)),"")</f>
        <v>F.19 Refuge</v>
      </c>
      <c r="F42" t="str">
        <f>IFERROR(IF(E42="",IF(B42="","",INDEX('Heating Results'!$B$20:$B$71,MATCH(""&amp;'IES + Revit Name Check'!B42&amp;"*",'Heating Results'!$B$20:$B$71,0))),""),"")</f>
        <v/>
      </c>
    </row>
    <row r="43" spans="1:6" x14ac:dyDescent="0.2">
      <c r="A43" s="227" t="s">
        <v>257</v>
      </c>
      <c r="B43" s="227" t="s">
        <v>342</v>
      </c>
      <c r="C43" s="228" t="s">
        <v>343</v>
      </c>
      <c r="D43" s="230" t="str">
        <f t="shared" si="0"/>
        <v>F.06 Store</v>
      </c>
      <c r="E43" t="str">
        <f>IFERROR(INDEX('Heating Results'!$B$20:$B$71,MATCH('IES + Revit Name Check'!$D43,'Heating Results'!$B$20:$B$71,0)),"")</f>
        <v>F.06 Store</v>
      </c>
      <c r="F43" t="str">
        <f>IFERROR(IF(E43="",IF(B43="","",INDEX('Heating Results'!$B$20:$B$71,MATCH(""&amp;'IES + Revit Name Check'!B43&amp;"*",'Heating Results'!$B$20:$B$71,0))),""),"")</f>
        <v/>
      </c>
    </row>
    <row r="44" spans="1:6" x14ac:dyDescent="0.2">
      <c r="A44" s="227" t="s">
        <v>344</v>
      </c>
      <c r="B44" s="227" t="s">
        <v>345</v>
      </c>
      <c r="C44" s="228" t="s">
        <v>346</v>
      </c>
      <c r="D44" s="230" t="str">
        <f t="shared" si="0"/>
        <v>F.13 Accessible W.C.</v>
      </c>
      <c r="E44" t="str">
        <f>IFERROR(INDEX('Heating Results'!$B$20:$B$71,MATCH('IES + Revit Name Check'!$D44,'Heating Results'!$B$20:$B$71,0)),"")</f>
        <v>F.13 Accessible W.C.</v>
      </c>
      <c r="F44" t="str">
        <f>IFERROR(IF(E44="",IF(B44="","",INDEX('Heating Results'!$B$20:$B$71,MATCH(""&amp;'IES + Revit Name Check'!B44&amp;"*",'Heating Results'!$B$20:$B$71,0))),""),"")</f>
        <v/>
      </c>
    </row>
    <row r="45" spans="1:6" x14ac:dyDescent="0.2">
      <c r="A45" s="227" t="s">
        <v>347</v>
      </c>
      <c r="B45" s="227" t="s">
        <v>348</v>
      </c>
      <c r="C45" s="228" t="s">
        <v>349</v>
      </c>
      <c r="D45" s="230" t="str">
        <f t="shared" si="0"/>
        <v>F.12 Accessible Changing Room</v>
      </c>
      <c r="E45" t="str">
        <f>IFERROR(INDEX('Heating Results'!$B$20:$B$71,MATCH('IES + Revit Name Check'!$D45,'Heating Results'!$B$20:$B$71,0)),"")</f>
        <v>F.12 Accessible Changing Room</v>
      </c>
      <c r="F45" t="str">
        <f>IFERROR(IF(E45="",IF(B45="","",INDEX('Heating Results'!$B$20:$B$71,MATCH(""&amp;'IES + Revit Name Check'!B45&amp;"*",'Heating Results'!$B$20:$B$71,0))),""),"")</f>
        <v/>
      </c>
    </row>
    <row r="46" spans="1:6" x14ac:dyDescent="0.2">
      <c r="A46" s="227" t="s">
        <v>350</v>
      </c>
      <c r="B46" s="227" t="s">
        <v>351</v>
      </c>
      <c r="C46" s="228" t="s">
        <v>352</v>
      </c>
      <c r="D46" s="230" t="str">
        <f t="shared" si="0"/>
        <v>F.14a Showers</v>
      </c>
      <c r="E46" t="str">
        <f>IFERROR(INDEX('Heating Results'!$B$20:$B$71,MATCH('IES + Revit Name Check'!$D46,'Heating Results'!$B$20:$B$71,0)),"")</f>
        <v>F.14a Showers</v>
      </c>
      <c r="F46" t="str">
        <f>IFERROR(IF(E46="",IF(B46="","",INDEX('Heating Results'!$B$20:$B$71,MATCH(""&amp;'IES + Revit Name Check'!B46&amp;"*",'Heating Results'!$B$20:$B$71,0))),""),"")</f>
        <v/>
      </c>
    </row>
    <row r="47" spans="1:6" x14ac:dyDescent="0.2">
      <c r="A47" s="227" t="s">
        <v>350</v>
      </c>
      <c r="B47" s="227" t="s">
        <v>353</v>
      </c>
      <c r="C47" s="228" t="s">
        <v>354</v>
      </c>
      <c r="D47" s="230" t="str">
        <f t="shared" si="0"/>
        <v>F.17a Showers</v>
      </c>
      <c r="E47" t="str">
        <f>IFERROR(INDEX('Heating Results'!$B$20:$B$71,MATCH('IES + Revit Name Check'!$D47,'Heating Results'!$B$20:$B$71,0)),"")</f>
        <v>F.17a Showers</v>
      </c>
      <c r="F47" t="str">
        <f>IFERROR(IF(E47="",IF(B47="","",INDEX('Heating Results'!$B$20:$B$71,MATCH(""&amp;'IES + Revit Name Check'!B47&amp;"*",'Heating Results'!$B$20:$B$71,0))),""),"")</f>
        <v/>
      </c>
    </row>
    <row r="48" spans="1:6" x14ac:dyDescent="0.2">
      <c r="A48" s="227" t="s">
        <v>355</v>
      </c>
      <c r="B48" s="227" t="s">
        <v>356</v>
      </c>
      <c r="C48" s="228" t="s">
        <v>357</v>
      </c>
      <c r="D48" s="230" t="str">
        <f t="shared" si="0"/>
        <v>G.13 Unisex Changing Room</v>
      </c>
      <c r="E48" t="str">
        <f>IFERROR(INDEX('Heating Results'!$B$20:$B$71,MATCH('IES + Revit Name Check'!$D48,'Heating Results'!$B$20:$B$71,0)),"")</f>
        <v/>
      </c>
      <c r="F48" t="str">
        <f>IFERROR(IF(E48="",IF(B48="","",INDEX('Heating Results'!$B$20:$B$71,MATCH(""&amp;'IES + Revit Name Check'!B48&amp;"*",'Heating Results'!$B$20:$B$71,0))),""),"")</f>
        <v/>
      </c>
    </row>
    <row r="49" spans="1:6" x14ac:dyDescent="0.2">
      <c r="A49" s="227" t="s">
        <v>347</v>
      </c>
      <c r="B49" s="227" t="s">
        <v>358</v>
      </c>
      <c r="C49" s="228" t="s">
        <v>359</v>
      </c>
      <c r="D49" s="230" t="str">
        <f t="shared" si="0"/>
        <v>G.14 Accessible Changing Room</v>
      </c>
      <c r="E49" t="str">
        <f>IFERROR(INDEX('Heating Results'!$B$20:$B$71,MATCH('IES + Revit Name Check'!$D49,'Heating Results'!$B$20:$B$71,0)),"")</f>
        <v/>
      </c>
      <c r="F49" t="str">
        <f>IFERROR(IF(E49="",IF(B49="","",INDEX('Heating Results'!$B$20:$B$71,MATCH(""&amp;'IES + Revit Name Check'!B49&amp;"*",'Heating Results'!$B$20:$B$71,0))),""),"")</f>
        <v/>
      </c>
    </row>
    <row r="50" spans="1:6" x14ac:dyDescent="0.2">
      <c r="A50" s="227" t="s">
        <v>360</v>
      </c>
      <c r="B50" s="227"/>
      <c r="C50" s="228" t="s">
        <v>361</v>
      </c>
      <c r="D50" s="230" t="str">
        <f t="shared" si="0"/>
        <v xml:space="preserve"> Space</v>
      </c>
      <c r="E50" t="str">
        <f>IFERROR(INDEX('Heating Results'!$B$20:$B$71,MATCH('IES + Revit Name Check'!$D50,'Heating Results'!$B$20:$B$71,0)),"")</f>
        <v/>
      </c>
      <c r="F50" t="str">
        <f>IFERROR(IF(E50="",IF(B50="","",INDEX('Heating Results'!$B$20:$B$71,MATCH(""&amp;'IES + Revit Name Check'!B50&amp;"*",'Heating Results'!$B$20:$B$71,0))),""),"")</f>
        <v/>
      </c>
    </row>
    <row r="51" spans="1:6" x14ac:dyDescent="0.2">
      <c r="A51" s="227" t="s">
        <v>362</v>
      </c>
      <c r="B51" s="227" t="s">
        <v>363</v>
      </c>
      <c r="C51" s="228" t="s">
        <v>364</v>
      </c>
      <c r="D51" s="230" t="str">
        <f t="shared" si="0"/>
        <v>G.11 Changing Village</v>
      </c>
      <c r="E51" t="str">
        <f>IFERROR(INDEX('Heating Results'!$B$20:$B$71,MATCH('IES + Revit Name Check'!$D51,'Heating Results'!$B$20:$B$71,0)),"")</f>
        <v>G.11 Changing Village</v>
      </c>
      <c r="F51" t="str">
        <f>IFERROR(IF(E51="",IF(B51="","",INDEX('Heating Results'!$B$20:$B$71,MATCH(""&amp;'IES + Revit Name Check'!B51&amp;"*",'Heating Results'!$B$20:$B$71,0))),""),"")</f>
        <v/>
      </c>
    </row>
    <row r="52" spans="1:6" x14ac:dyDescent="0.2">
      <c r="A52" s="227" t="s">
        <v>365</v>
      </c>
      <c r="B52" s="227"/>
      <c r="C52" s="228" t="s">
        <v>366</v>
      </c>
      <c r="D52" s="230" t="str">
        <f t="shared" si="0"/>
        <v xml:space="preserve"> Riser</v>
      </c>
      <c r="E52" t="str">
        <f>IFERROR(INDEX('Heating Results'!$B$20:$B$71,MATCH('IES + Revit Name Check'!$D52,'Heating Results'!$B$20:$B$71,0)),"")</f>
        <v/>
      </c>
      <c r="F52" t="str">
        <f>IFERROR(IF(E52="",IF(B52="","",INDEX('Heating Results'!$B$20:$B$71,MATCH(""&amp;'IES + Revit Name Check'!B52&amp;"*",'Heating Results'!$B$20:$B$71,0))),""),"")</f>
        <v/>
      </c>
    </row>
    <row r="53" spans="1:6" x14ac:dyDescent="0.2">
      <c r="A53" s="227" t="s">
        <v>329</v>
      </c>
      <c r="B53" s="227" t="s">
        <v>367</v>
      </c>
      <c r="C53" s="228" t="s">
        <v>368</v>
      </c>
      <c r="D53" s="230" t="str">
        <f t="shared" si="0"/>
        <v>G.26 Circulation</v>
      </c>
      <c r="E53" t="str">
        <f>IFERROR(INDEX('Heating Results'!$B$20:$B$71,MATCH('IES + Revit Name Check'!$D53,'Heating Results'!$B$20:$B$71,0)),"")</f>
        <v>G.26 Circulation</v>
      </c>
      <c r="F53" t="str">
        <f>IFERROR(IF(E53="",IF(B53="","",INDEX('Heating Results'!$B$20:$B$71,MATCH(""&amp;'IES + Revit Name Check'!B53&amp;"*",'Heating Results'!$B$20:$B$71,0))),""),"")</f>
        <v/>
      </c>
    </row>
    <row r="54" spans="1:6" x14ac:dyDescent="0.2">
      <c r="A54" s="227" t="s">
        <v>369</v>
      </c>
      <c r="B54" s="227" t="s">
        <v>370</v>
      </c>
      <c r="C54" s="228" t="s">
        <v>371</v>
      </c>
      <c r="D54" s="230" t="str">
        <f t="shared" si="0"/>
        <v>G.01A Pool Surround</v>
      </c>
      <c r="E54" t="str">
        <f>IFERROR(INDEX('Heating Results'!$B$20:$B$71,MATCH('IES + Revit Name Check'!$D54,'Heating Results'!$B$20:$B$71,0)),"")</f>
        <v/>
      </c>
      <c r="F54" t="str">
        <f>IFERROR(IF(E54="",IF(B54="","",INDEX('Heating Results'!$B$20:$B$71,MATCH(""&amp;'IES + Revit Name Check'!B54&amp;"*",'Heating Results'!$B$20:$B$71,0))),""),"")</f>
        <v/>
      </c>
    </row>
    <row r="55" spans="1:6" x14ac:dyDescent="0.2">
      <c r="A55" s="227" t="s">
        <v>372</v>
      </c>
      <c r="B55" s="227" t="s">
        <v>373</v>
      </c>
      <c r="C55" s="228" t="s">
        <v>374</v>
      </c>
      <c r="D55" s="230" t="str">
        <f t="shared" si="0"/>
        <v>F.22 Room</v>
      </c>
      <c r="E55" t="str">
        <f>IFERROR(INDEX('Heating Results'!$B$20:$B$71,MATCH('IES + Revit Name Check'!$D55,'Heating Results'!$B$20:$B$71,0)),"")</f>
        <v/>
      </c>
      <c r="F55" t="str">
        <f>IFERROR(IF(E55="",IF(B55="","",INDEX('Heating Results'!$B$20:$B$71,MATCH(""&amp;'IES + Revit Name Check'!B55&amp;"*",'Heating Results'!$B$20:$B$71,0))),""),"")</f>
        <v/>
      </c>
    </row>
    <row r="56" spans="1:6" x14ac:dyDescent="0.2">
      <c r="A56" s="227" t="s">
        <v>372</v>
      </c>
      <c r="B56" s="227" t="s">
        <v>375</v>
      </c>
      <c r="C56" s="228" t="s">
        <v>376</v>
      </c>
      <c r="D56" s="230" t="str">
        <f t="shared" si="0"/>
        <v>F.23 Room</v>
      </c>
      <c r="E56" t="str">
        <f>IFERROR(INDEX('Heating Results'!$B$20:$B$71,MATCH('IES + Revit Name Check'!$D56,'Heating Results'!$B$20:$B$71,0)),"")</f>
        <v/>
      </c>
      <c r="F56" t="str">
        <f>IFERROR(IF(E56="",IF(B56="","",INDEX('Heating Results'!$B$20:$B$71,MATCH(""&amp;'IES + Revit Name Check'!B56&amp;"*",'Heating Results'!$B$20:$B$71,0))),""),"")</f>
        <v/>
      </c>
    </row>
    <row r="57" spans="1:6" x14ac:dyDescent="0.2">
      <c r="A57" s="227" t="s">
        <v>372</v>
      </c>
      <c r="B57" s="227" t="s">
        <v>305</v>
      </c>
      <c r="C57" s="228" t="s">
        <v>377</v>
      </c>
      <c r="D57" s="230" t="str">
        <f t="shared" si="0"/>
        <v>F.21 Room</v>
      </c>
      <c r="E57" t="str">
        <f>IFERROR(INDEX('Heating Results'!$B$20:$B$71,MATCH('IES + Revit Name Check'!$D57,'Heating Results'!$B$20:$B$71,0)),"")</f>
        <v/>
      </c>
      <c r="F57" t="str">
        <f>IFERROR(IF(E57="",IF(B57="","",INDEX('Heating Results'!$B$20:$B$71,MATCH(""&amp;'IES + Revit Name Check'!B57&amp;"*",'Heating Results'!$B$20:$B$71,0))),""),"")</f>
        <v>F.21 Stair</v>
      </c>
    </row>
    <row r="58" spans="1:6" x14ac:dyDescent="0.2">
      <c r="A58" s="227" t="s">
        <v>372</v>
      </c>
      <c r="B58" s="227" t="s">
        <v>340</v>
      </c>
      <c r="C58" s="228" t="s">
        <v>378</v>
      </c>
      <c r="D58" s="230" t="str">
        <f t="shared" si="0"/>
        <v>F.19 Room</v>
      </c>
      <c r="E58" t="str">
        <f>IFERROR(INDEX('Heating Results'!$B$20:$B$71,MATCH('IES + Revit Name Check'!$D58,'Heating Results'!$B$20:$B$71,0)),"")</f>
        <v/>
      </c>
      <c r="F58" t="str">
        <f>IFERROR(IF(E58="",IF(B58="","",INDEX('Heating Results'!$B$20:$B$71,MATCH(""&amp;'IES + Revit Name Check'!B58&amp;"*",'Heating Results'!$B$20:$B$71,0))),""),"")</f>
        <v>F.19 Refuge</v>
      </c>
    </row>
    <row r="59" spans="1:6" x14ac:dyDescent="0.2">
      <c r="A59" s="227" t="s">
        <v>372</v>
      </c>
      <c r="B59" s="227" t="s">
        <v>379</v>
      </c>
      <c r="C59" s="228" t="s">
        <v>380</v>
      </c>
      <c r="D59" s="230" t="str">
        <f t="shared" si="0"/>
        <v>F.14b Room</v>
      </c>
      <c r="E59" t="str">
        <f>IFERROR(INDEX('Heating Results'!$B$20:$B$71,MATCH('IES + Revit Name Check'!$D59,'Heating Results'!$B$20:$B$71,0)),"")</f>
        <v/>
      </c>
      <c r="F59" t="str">
        <f>IFERROR(IF(E59="",IF(B59="","",INDEX('Heating Results'!$B$20:$B$71,MATCH(""&amp;'IES + Revit Name Check'!B59&amp;"*",'Heating Results'!$B$20:$B$71,0))),""),"")</f>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1"/>
  <sheetViews>
    <sheetView workbookViewId="0">
      <selection activeCell="I5" sqref="I5"/>
    </sheetView>
  </sheetViews>
  <sheetFormatPr defaultRowHeight="12.75" x14ac:dyDescent="0.2"/>
  <cols>
    <col min="1" max="1" width="23.7109375" bestFit="1" customWidth="1"/>
    <col min="2" max="2" width="14.85546875" bestFit="1" customWidth="1"/>
    <col min="3" max="3" width="12.28515625" bestFit="1" customWidth="1"/>
    <col min="4" max="4" width="28.28515625" bestFit="1" customWidth="1"/>
    <col min="5" max="5" width="21.85546875" bestFit="1" customWidth="1"/>
    <col min="6" max="6" width="18.7109375" bestFit="1" customWidth="1"/>
    <col min="7" max="7" width="14.28515625" bestFit="1" customWidth="1"/>
  </cols>
  <sheetData>
    <row r="2" spans="1:7" x14ac:dyDescent="0.2">
      <c r="E2" s="385" t="s">
        <v>384</v>
      </c>
      <c r="F2" s="386"/>
      <c r="G2" s="216" t="s">
        <v>385</v>
      </c>
    </row>
    <row r="3" spans="1:7" x14ac:dyDescent="0.2">
      <c r="A3" s="226" t="s">
        <v>234</v>
      </c>
      <c r="B3" s="226" t="s">
        <v>235</v>
      </c>
      <c r="C3" s="226" t="s">
        <v>236</v>
      </c>
      <c r="D3" s="233" t="s">
        <v>386</v>
      </c>
      <c r="E3" s="231" t="s">
        <v>65</v>
      </c>
      <c r="F3" s="231" t="s">
        <v>64</v>
      </c>
      <c r="G3" s="231" t="s">
        <v>101</v>
      </c>
    </row>
    <row r="4" spans="1:7" x14ac:dyDescent="0.2">
      <c r="A4" s="227" t="s">
        <v>237</v>
      </c>
      <c r="B4" s="227" t="s">
        <v>238</v>
      </c>
      <c r="C4" s="228" t="s">
        <v>239</v>
      </c>
      <c r="D4" s="232" t="str">
        <f>B4&amp;" "&amp;A4</f>
        <v>G.12 Assisted Changing Room</v>
      </c>
      <c r="G4" t="str">
        <f>IFERROR((INDEX('Heating Results'!$V$20:$V$71,MATCH('Revit Data'!D4,'Heating Results'!$B$20:$B$71,0))),"")</f>
        <v/>
      </c>
    </row>
    <row r="5" spans="1:7" x14ac:dyDescent="0.2">
      <c r="A5" s="227" t="s">
        <v>240</v>
      </c>
      <c r="B5" s="227" t="s">
        <v>241</v>
      </c>
      <c r="C5" s="228" t="s">
        <v>242</v>
      </c>
      <c r="D5" s="232" t="str">
        <f t="shared" ref="D5:D61" si="0">B5&amp;" "&amp;A5</f>
        <v>G.24 Pool Cleaner</v>
      </c>
      <c r="G5" t="str">
        <f>IFERROR((INDEX('Heating Results'!$V$20:$V$71,MATCH('Revit Data'!D5,'Heating Results'!$B$20:$B$71,0))),"")</f>
        <v/>
      </c>
    </row>
    <row r="6" spans="1:7" x14ac:dyDescent="0.2">
      <c r="A6" s="227" t="s">
        <v>243</v>
      </c>
      <c r="B6" s="227" t="s">
        <v>244</v>
      </c>
      <c r="C6" s="228" t="s">
        <v>245</v>
      </c>
      <c r="D6" s="232" t="str">
        <f t="shared" si="0"/>
        <v>G.25 Pool Store</v>
      </c>
      <c r="G6">
        <f>IFERROR((INDEX('Heating Results'!$V$20:$V$71,MATCH('Revit Data'!D6,'Heating Results'!$B$20:$B$71,0))),"")</f>
        <v>821.90499999999986</v>
      </c>
    </row>
    <row r="7" spans="1:7" x14ac:dyDescent="0.2">
      <c r="A7" s="227" t="s">
        <v>246</v>
      </c>
      <c r="B7" s="227" t="s">
        <v>247</v>
      </c>
      <c r="C7" s="228" t="s">
        <v>248</v>
      </c>
      <c r="D7" s="232" t="str">
        <f t="shared" si="0"/>
        <v>G.23 Plant</v>
      </c>
      <c r="G7">
        <f>IFERROR((INDEX('Heating Results'!$V$20:$V$71,MATCH('Revit Data'!D7,'Heating Results'!$B$20:$B$71,0))),"")</f>
        <v>3305.3299999999995</v>
      </c>
    </row>
    <row r="8" spans="1:7" x14ac:dyDescent="0.2">
      <c r="A8" s="227" t="s">
        <v>249</v>
      </c>
      <c r="B8" s="227" t="s">
        <v>250</v>
      </c>
      <c r="C8" s="228" t="s">
        <v>251</v>
      </c>
      <c r="D8" s="232" t="str">
        <f t="shared" si="0"/>
        <v>G.21 Stair</v>
      </c>
      <c r="G8">
        <f>IFERROR((INDEX('Heating Results'!$V$20:$V$71,MATCH('Revit Data'!D8,'Heating Results'!$B$20:$B$71,0))),"")</f>
        <v>845.82499999999993</v>
      </c>
    </row>
    <row r="9" spans="1:7" x14ac:dyDescent="0.2">
      <c r="A9" s="227" t="s">
        <v>252</v>
      </c>
      <c r="B9" s="227" t="s">
        <v>253</v>
      </c>
      <c r="C9" s="228" t="s">
        <v>254</v>
      </c>
      <c r="D9" s="232" t="str">
        <f t="shared" si="0"/>
        <v>G.17 Squash Court</v>
      </c>
      <c r="G9">
        <f>IFERROR((INDEX('Heating Results'!$V$20:$V$71,MATCH('Revit Data'!D9,'Heating Results'!$B$20:$B$71,0))),"")</f>
        <v>1861.3899999999996</v>
      </c>
    </row>
    <row r="10" spans="1:7" x14ac:dyDescent="0.2">
      <c r="A10" s="227" t="s">
        <v>252</v>
      </c>
      <c r="B10" s="227" t="s">
        <v>255</v>
      </c>
      <c r="C10" s="228" t="s">
        <v>256</v>
      </c>
      <c r="D10" s="232" t="str">
        <f t="shared" si="0"/>
        <v>G.18 Squash Court</v>
      </c>
      <c r="G10">
        <f>IFERROR((INDEX('Heating Results'!$V$20:$V$71,MATCH('Revit Data'!D10,'Heating Results'!$B$20:$B$71,0))),"")</f>
        <v>788.09500000000003</v>
      </c>
    </row>
    <row r="11" spans="1:7" x14ac:dyDescent="0.2">
      <c r="A11" s="227" t="s">
        <v>257</v>
      </c>
      <c r="B11" s="227" t="s">
        <v>258</v>
      </c>
      <c r="C11" s="228" t="s">
        <v>259</v>
      </c>
      <c r="D11" s="232" t="str">
        <f t="shared" si="0"/>
        <v>G.22 Store</v>
      </c>
      <c r="G11">
        <f>IFERROR((INDEX('Heating Results'!$V$20:$V$71,MATCH('Revit Data'!D11,'Heating Results'!$B$20:$B$71,0))),"")</f>
        <v>948.98</v>
      </c>
    </row>
    <row r="12" spans="1:7" x14ac:dyDescent="0.2">
      <c r="A12" s="227" t="s">
        <v>260</v>
      </c>
      <c r="B12" s="227" t="s">
        <v>261</v>
      </c>
      <c r="C12" s="228" t="s">
        <v>262</v>
      </c>
      <c r="D12" s="232" t="str">
        <f t="shared" si="0"/>
        <v>G.07 WC's</v>
      </c>
      <c r="G12">
        <f>IFERROR((INDEX('Heating Results'!$V$20:$V$71,MATCH('Revit Data'!D12,'Heating Results'!$B$20:$B$71,0))),"")</f>
        <v>1391.155</v>
      </c>
    </row>
    <row r="13" spans="1:7" x14ac:dyDescent="0.2">
      <c r="A13" s="227" t="s">
        <v>260</v>
      </c>
      <c r="B13" s="227" t="s">
        <v>263</v>
      </c>
      <c r="C13" s="228" t="s">
        <v>264</v>
      </c>
      <c r="D13" s="232" t="str">
        <f t="shared" si="0"/>
        <v>G.08 WC's</v>
      </c>
      <c r="G13">
        <f>IFERROR((INDEX('Heating Results'!$V$20:$V$71,MATCH('Revit Data'!D13,'Heating Results'!$B$20:$B$71,0))),"")</f>
        <v>256.21999999999997</v>
      </c>
    </row>
    <row r="14" spans="1:7" x14ac:dyDescent="0.2">
      <c r="A14" s="227" t="s">
        <v>260</v>
      </c>
      <c r="B14" s="227" t="s">
        <v>265</v>
      </c>
      <c r="C14" s="228" t="s">
        <v>266</v>
      </c>
      <c r="D14" s="232" t="str">
        <f t="shared" si="0"/>
        <v>G.10 WC's</v>
      </c>
      <c r="G14">
        <f>IFERROR((INDEX('Heating Results'!$V$20:$V$71,MATCH('Revit Data'!D14,'Heating Results'!$B$20:$B$71,0))),"")</f>
        <v>513.70499999999993</v>
      </c>
    </row>
    <row r="15" spans="1:7" x14ac:dyDescent="0.2">
      <c r="A15" s="227" t="s">
        <v>267</v>
      </c>
      <c r="B15" s="227" t="s">
        <v>268</v>
      </c>
      <c r="C15" s="228" t="s">
        <v>269</v>
      </c>
      <c r="D15" s="232" t="str">
        <f t="shared" si="0"/>
        <v>G.02 Office</v>
      </c>
      <c r="G15">
        <f>IFERROR((INDEX('Heating Results'!$V$20:$V$71,MATCH('Revit Data'!D15,'Heating Results'!$B$20:$B$71,0))),"")</f>
        <v>1102.6199999999999</v>
      </c>
    </row>
    <row r="16" spans="1:7" x14ac:dyDescent="0.2">
      <c r="A16" s="227" t="s">
        <v>270</v>
      </c>
      <c r="B16" s="227" t="s">
        <v>271</v>
      </c>
      <c r="C16" s="228" t="s">
        <v>272</v>
      </c>
      <c r="D16" s="232" t="str">
        <f t="shared" si="0"/>
        <v>G.20 Gym</v>
      </c>
      <c r="G16">
        <f>IFERROR((INDEX('Heating Results'!$V$20:$V$71,MATCH('Revit Data'!D16,'Heating Results'!$B$20:$B$71,0))),"")</f>
        <v>15106.514999999998</v>
      </c>
    </row>
    <row r="17" spans="1:7" x14ac:dyDescent="0.2">
      <c r="A17" s="227" t="s">
        <v>252</v>
      </c>
      <c r="B17" s="227" t="s">
        <v>273</v>
      </c>
      <c r="C17" s="228" t="s">
        <v>254</v>
      </c>
      <c r="D17" s="232" t="str">
        <f t="shared" si="0"/>
        <v>G.19 Squash Court</v>
      </c>
      <c r="G17">
        <f>IFERROR((INDEX('Heating Results'!$V$20:$V$71,MATCH('Revit Data'!D17,'Heating Results'!$B$20:$B$71,0))),"")</f>
        <v>2220.7649999999999</v>
      </c>
    </row>
    <row r="18" spans="1:7" x14ac:dyDescent="0.2">
      <c r="A18" s="227" t="s">
        <v>274</v>
      </c>
      <c r="B18" s="227" t="s">
        <v>275</v>
      </c>
      <c r="C18" s="228" t="s">
        <v>276</v>
      </c>
      <c r="D18" s="232" t="str">
        <f t="shared" si="0"/>
        <v>G.01 Pool</v>
      </c>
      <c r="G18">
        <f>IFERROR((INDEX('Heating Results'!$V$20:$V$71,MATCH('Revit Data'!D18,'Heating Results'!$B$20:$B$71,0))),"")</f>
        <v>43112.695</v>
      </c>
    </row>
    <row r="19" spans="1:7" x14ac:dyDescent="0.2">
      <c r="A19" s="227" t="s">
        <v>260</v>
      </c>
      <c r="B19" s="227" t="s">
        <v>277</v>
      </c>
      <c r="C19" s="228" t="s">
        <v>278</v>
      </c>
      <c r="D19" s="232" t="str">
        <f t="shared" si="0"/>
        <v>G.09 WC's</v>
      </c>
      <c r="G19">
        <f>IFERROR((INDEX('Heating Results'!$V$20:$V$71,MATCH('Revit Data'!D19,'Heating Results'!$B$20:$B$71,0))),"")</f>
        <v>987.84999999999991</v>
      </c>
    </row>
    <row r="20" spans="1:7" x14ac:dyDescent="0.2">
      <c r="A20" s="227" t="s">
        <v>279</v>
      </c>
      <c r="B20" s="227"/>
      <c r="C20" s="228" t="s">
        <v>280</v>
      </c>
      <c r="D20" s="232" t="str">
        <f t="shared" si="0"/>
        <v xml:space="preserve"> Gym High Level</v>
      </c>
      <c r="G20" t="str">
        <f>IFERROR((INDEX('Heating Results'!$V$20:$V$71,MATCH('Revit Data'!D20,'Heating Results'!$B$20:$B$71,0))),"")</f>
        <v/>
      </c>
    </row>
    <row r="21" spans="1:7" x14ac:dyDescent="0.2">
      <c r="A21" s="227" t="s">
        <v>281</v>
      </c>
      <c r="B21" s="227" t="s">
        <v>282</v>
      </c>
      <c r="C21" s="228" t="s">
        <v>283</v>
      </c>
      <c r="D21" s="232" t="str">
        <f t="shared" si="0"/>
        <v>F.08 Health Related Fitness</v>
      </c>
      <c r="G21">
        <f>IFERROR((INDEX('Heating Results'!$V$20:$V$71,MATCH('Revit Data'!D21,'Heating Results'!$B$20:$B$71,0))),"")</f>
        <v>3933.8049999999994</v>
      </c>
    </row>
    <row r="22" spans="1:7" x14ac:dyDescent="0.2">
      <c r="A22" s="227" t="s">
        <v>257</v>
      </c>
      <c r="B22" s="227" t="s">
        <v>284</v>
      </c>
      <c r="C22" s="228" t="s">
        <v>285</v>
      </c>
      <c r="D22" s="232" t="str">
        <f t="shared" si="0"/>
        <v>F.11 Store</v>
      </c>
      <c r="G22">
        <f>IFERROR((INDEX('Heating Results'!$V$20:$V$71,MATCH('Revit Data'!D22,'Heating Results'!$B$20:$B$71,0))),"")</f>
        <v>125.46499999999999</v>
      </c>
    </row>
    <row r="23" spans="1:7" x14ac:dyDescent="0.2">
      <c r="A23" s="227" t="s">
        <v>286</v>
      </c>
      <c r="B23" s="227" t="s">
        <v>287</v>
      </c>
      <c r="C23" s="228" t="s">
        <v>288</v>
      </c>
      <c r="D23" s="232" t="str">
        <f t="shared" si="0"/>
        <v>F.09 HRE Office</v>
      </c>
      <c r="G23">
        <f>IFERROR((INDEX('Heating Results'!$V$20:$V$71,MATCH('Revit Data'!D23,'Heating Results'!$B$20:$B$71,0))),"")</f>
        <v>535.78499999999997</v>
      </c>
    </row>
    <row r="24" spans="1:7" x14ac:dyDescent="0.2">
      <c r="A24" s="227" t="s">
        <v>289</v>
      </c>
      <c r="B24" s="227" t="s">
        <v>290</v>
      </c>
      <c r="C24" s="228" t="s">
        <v>291</v>
      </c>
      <c r="D24" s="232" t="str">
        <f t="shared" si="0"/>
        <v>F.15 Male WC's</v>
      </c>
      <c r="G24">
        <f>IFERROR((INDEX('Heating Results'!$V$20:$V$71,MATCH('Revit Data'!D24,'Heating Results'!$B$20:$B$71,0))),"")</f>
        <v>345.45999999999992</v>
      </c>
    </row>
    <row r="25" spans="1:7" x14ac:dyDescent="0.2">
      <c r="A25" s="227" t="s">
        <v>292</v>
      </c>
      <c r="B25" s="227" t="s">
        <v>293</v>
      </c>
      <c r="C25" s="228" t="s">
        <v>294</v>
      </c>
      <c r="D25" s="232" t="str">
        <f t="shared" si="0"/>
        <v>F.16 Female WC's</v>
      </c>
      <c r="G25">
        <f>IFERROR((INDEX('Heating Results'!$V$20:$V$71,MATCH('Revit Data'!D25,'Heating Results'!$B$20:$B$71,0))),"")</f>
        <v>344.65499999999997</v>
      </c>
    </row>
    <row r="26" spans="1:7" x14ac:dyDescent="0.2">
      <c r="A26" s="227" t="s">
        <v>295</v>
      </c>
      <c r="B26" s="227"/>
      <c r="C26" s="228" t="s">
        <v>296</v>
      </c>
      <c r="D26" s="232" t="str">
        <f t="shared" si="0"/>
        <v xml:space="preserve"> External Plant</v>
      </c>
      <c r="G26" t="str">
        <f>IFERROR((INDEX('Heating Results'!$V$20:$V$71,MATCH('Revit Data'!D26,'Heating Results'!$B$20:$B$71,0))),"")</f>
        <v/>
      </c>
    </row>
    <row r="27" spans="1:7" x14ac:dyDescent="0.2">
      <c r="A27" s="227" t="s">
        <v>297</v>
      </c>
      <c r="B27" s="227" t="s">
        <v>298</v>
      </c>
      <c r="C27" s="228" t="s">
        <v>299</v>
      </c>
      <c r="D27" s="232" t="str">
        <f t="shared" si="0"/>
        <v>F.14 Male Changing</v>
      </c>
      <c r="G27">
        <f>IFERROR((INDEX('Heating Results'!$V$20:$V$71,MATCH('Revit Data'!D27,'Heating Results'!$B$20:$B$71,0))),"")</f>
        <v>671.02499999999998</v>
      </c>
    </row>
    <row r="28" spans="1:7" x14ac:dyDescent="0.2">
      <c r="A28" s="227" t="s">
        <v>300</v>
      </c>
      <c r="B28" s="227" t="s">
        <v>301</v>
      </c>
      <c r="C28" s="228" t="s">
        <v>302</v>
      </c>
      <c r="D28" s="232" t="str">
        <f t="shared" si="0"/>
        <v>F.17 Female Changing</v>
      </c>
      <c r="G28">
        <f>IFERROR((INDEX('Heating Results'!$V$20:$V$71,MATCH('Revit Data'!D28,'Heating Results'!$B$20:$B$71,0))),"")</f>
        <v>662.74499999999989</v>
      </c>
    </row>
    <row r="29" spans="1:7" x14ac:dyDescent="0.2">
      <c r="A29" s="227" t="s">
        <v>257</v>
      </c>
      <c r="B29" s="227" t="s">
        <v>303</v>
      </c>
      <c r="C29" s="228" t="s">
        <v>304</v>
      </c>
      <c r="D29" s="232" t="str">
        <f t="shared" si="0"/>
        <v>F.05 Store</v>
      </c>
      <c r="G29">
        <f>IFERROR((INDEX('Heating Results'!$V$20:$V$71,MATCH('Revit Data'!D29,'Heating Results'!$B$20:$B$71,0))),"")</f>
        <v>1723.7349999999999</v>
      </c>
    </row>
    <row r="30" spans="1:7" x14ac:dyDescent="0.2">
      <c r="A30" s="227" t="s">
        <v>249</v>
      </c>
      <c r="B30" s="227" t="s">
        <v>305</v>
      </c>
      <c r="C30" s="228" t="s">
        <v>306</v>
      </c>
      <c r="D30" s="232" t="str">
        <f t="shared" si="0"/>
        <v>F.21 Stair</v>
      </c>
      <c r="G30">
        <f>IFERROR((INDEX('Heating Results'!$V$20:$V$71,MATCH('Revit Data'!D30,'Heating Results'!$B$20:$B$71,0))),"")</f>
        <v>723.92499999999995</v>
      </c>
    </row>
    <row r="31" spans="1:7" x14ac:dyDescent="0.2">
      <c r="A31" s="227" t="s">
        <v>307</v>
      </c>
      <c r="B31" s="227" t="s">
        <v>308</v>
      </c>
      <c r="C31" s="228" t="s">
        <v>309</v>
      </c>
      <c r="D31" s="232" t="str">
        <f t="shared" si="0"/>
        <v>F.07 Dance Studio</v>
      </c>
      <c r="G31">
        <f>IFERROR((INDEX('Heating Results'!$V$20:$V$71,MATCH('Revit Data'!D31,'Heating Results'!$B$20:$B$71,0))),"")</f>
        <v>4650.2550000000001</v>
      </c>
    </row>
    <row r="32" spans="1:7" x14ac:dyDescent="0.2">
      <c r="A32" s="227" t="s">
        <v>310</v>
      </c>
      <c r="B32" s="227" t="s">
        <v>311</v>
      </c>
      <c r="C32" s="228" t="s">
        <v>312</v>
      </c>
      <c r="D32" s="232" t="str">
        <f t="shared" si="0"/>
        <v>F.10 Classroom</v>
      </c>
      <c r="G32">
        <f>IFERROR((INDEX('Heating Results'!$V$20:$V$71,MATCH('Revit Data'!D32,'Heating Results'!$B$20:$B$71,0))),"")</f>
        <v>1841.9549999999997</v>
      </c>
    </row>
    <row r="33" spans="1:7" x14ac:dyDescent="0.2">
      <c r="A33" s="227" t="s">
        <v>295</v>
      </c>
      <c r="B33" s="227"/>
      <c r="C33" s="228" t="s">
        <v>313</v>
      </c>
      <c r="D33" s="232" t="str">
        <f t="shared" si="0"/>
        <v xml:space="preserve"> External Plant</v>
      </c>
      <c r="G33" t="str">
        <f>IFERROR((INDEX('Heating Results'!$V$20:$V$71,MATCH('Revit Data'!D33,'Heating Results'!$B$20:$B$71,0))),"")</f>
        <v/>
      </c>
    </row>
    <row r="34" spans="1:7" x14ac:dyDescent="0.2">
      <c r="A34" s="227" t="s">
        <v>314</v>
      </c>
      <c r="B34" s="227"/>
      <c r="C34" s="228" t="s">
        <v>315</v>
      </c>
      <c r="D34" s="232" t="str">
        <f t="shared" si="0"/>
        <v xml:space="preserve"> Pool High Level</v>
      </c>
      <c r="G34" t="str">
        <f>IFERROR((INDEX('Heating Results'!$V$20:$V$71,MATCH('Revit Data'!D34,'Heating Results'!$B$20:$B$71,0))),"")</f>
        <v/>
      </c>
    </row>
    <row r="35" spans="1:7" x14ac:dyDescent="0.2">
      <c r="A35" s="227" t="s">
        <v>316</v>
      </c>
      <c r="B35" s="227" t="s">
        <v>317</v>
      </c>
      <c r="C35" s="228" t="s">
        <v>318</v>
      </c>
      <c r="D35" s="232" t="str">
        <f t="shared" si="0"/>
        <v>F.03 Fitness Centre</v>
      </c>
      <c r="G35">
        <f>IFERROR((INDEX('Heating Results'!$V$20:$V$71,MATCH('Revit Data'!D35,'Heating Results'!$B$20:$B$71,0))),"")</f>
        <v>5147.8599999999988</v>
      </c>
    </row>
    <row r="36" spans="1:7" x14ac:dyDescent="0.2">
      <c r="A36" s="227" t="s">
        <v>319</v>
      </c>
      <c r="B36" s="227"/>
      <c r="C36" s="228" t="s">
        <v>320</v>
      </c>
      <c r="D36" s="232" t="str">
        <f t="shared" si="0"/>
        <v xml:space="preserve"> Squash Court High Level</v>
      </c>
      <c r="G36" t="str">
        <f>IFERROR((INDEX('Heating Results'!$V$20:$V$71,MATCH('Revit Data'!D36,'Heating Results'!$B$20:$B$71,0))),"")</f>
        <v/>
      </c>
    </row>
    <row r="37" spans="1:7" x14ac:dyDescent="0.2">
      <c r="A37" s="227" t="s">
        <v>321</v>
      </c>
      <c r="B37" s="227" t="s">
        <v>322</v>
      </c>
      <c r="C37" s="228" t="s">
        <v>323</v>
      </c>
      <c r="D37" s="232" t="str">
        <f t="shared" si="0"/>
        <v>G.03 Lobby</v>
      </c>
      <c r="G37">
        <f>IFERROR((INDEX('Heating Results'!$V$20:$V$71,MATCH('Revit Data'!D37,'Heating Results'!$B$20:$B$71,0))),"")</f>
        <v>1728.9099999999994</v>
      </c>
    </row>
    <row r="38" spans="1:7" x14ac:dyDescent="0.2">
      <c r="A38" s="227" t="s">
        <v>324</v>
      </c>
      <c r="B38" s="227" t="s">
        <v>325</v>
      </c>
      <c r="C38" s="228" t="s">
        <v>326</v>
      </c>
      <c r="D38" s="232" t="str">
        <f t="shared" si="0"/>
        <v>G.06 Waiting Area</v>
      </c>
      <c r="G38">
        <f>IFERROR((INDEX('Heating Results'!$V$20:$V$71,MATCH('Revit Data'!D38,'Heating Results'!$B$20:$B$71,0))),"")</f>
        <v>2290.5699999999997</v>
      </c>
    </row>
    <row r="39" spans="1:7" x14ac:dyDescent="0.2">
      <c r="A39" s="227" t="s">
        <v>310</v>
      </c>
      <c r="B39" s="227" t="s">
        <v>327</v>
      </c>
      <c r="C39" s="228" t="s">
        <v>328</v>
      </c>
      <c r="D39" s="232" t="str">
        <f t="shared" si="0"/>
        <v>G.29 Classroom</v>
      </c>
      <c r="G39" t="str">
        <f>IFERROR((INDEX('Heating Results'!$V$20:$V$71,MATCH('Revit Data'!D39,'Heating Results'!$B$20:$B$71,0))),"")</f>
        <v/>
      </c>
    </row>
    <row r="40" spans="1:7" x14ac:dyDescent="0.2">
      <c r="A40" s="227" t="s">
        <v>329</v>
      </c>
      <c r="B40" s="227" t="s">
        <v>330</v>
      </c>
      <c r="C40" s="228" t="s">
        <v>331</v>
      </c>
      <c r="D40" s="232" t="str">
        <f t="shared" si="0"/>
        <v>G.15 Circulation</v>
      </c>
      <c r="G40">
        <f>IFERROR((INDEX('Heating Results'!$V$20:$V$71,MATCH('Revit Data'!D40,'Heating Results'!$B$20:$B$71,0))),"")</f>
        <v>919.99999999999989</v>
      </c>
    </row>
    <row r="41" spans="1:7" x14ac:dyDescent="0.2">
      <c r="A41" s="227" t="s">
        <v>332</v>
      </c>
      <c r="B41" s="227" t="s">
        <v>333</v>
      </c>
      <c r="C41" s="228" t="s">
        <v>334</v>
      </c>
      <c r="D41" s="232" t="str">
        <f t="shared" si="0"/>
        <v>G.16 Flexible Use Area</v>
      </c>
      <c r="G41">
        <f>IFERROR((INDEX('Heating Results'!$V$20:$V$71,MATCH('Revit Data'!D41,'Heating Results'!$B$20:$B$71,0))),"")</f>
        <v>3045.7749999999996</v>
      </c>
    </row>
    <row r="42" spans="1:7" x14ac:dyDescent="0.2">
      <c r="A42" s="227" t="s">
        <v>329</v>
      </c>
      <c r="B42" s="227" t="s">
        <v>335</v>
      </c>
      <c r="C42" s="228" t="s">
        <v>336</v>
      </c>
      <c r="D42" s="232" t="str">
        <f t="shared" si="0"/>
        <v>F.01 Circulation</v>
      </c>
      <c r="G42">
        <f>IFERROR((INDEX('Heating Results'!$V$20:$V$71,MATCH('Revit Data'!D42,'Heating Results'!$B$20:$B$71,0))),"")</f>
        <v>3839.3900000000003</v>
      </c>
    </row>
    <row r="43" spans="1:7" x14ac:dyDescent="0.2">
      <c r="A43" s="227" t="s">
        <v>329</v>
      </c>
      <c r="B43" s="227" t="s">
        <v>337</v>
      </c>
      <c r="C43" s="228" t="s">
        <v>338</v>
      </c>
      <c r="D43" s="232" t="str">
        <f t="shared" si="0"/>
        <v>F.02 Circulation</v>
      </c>
      <c r="G43">
        <f>IFERROR((INDEX('Heating Results'!$V$20:$V$71,MATCH('Revit Data'!D43,'Heating Results'!$B$20:$B$71,0))),"")</f>
        <v>-474.48999999999984</v>
      </c>
    </row>
    <row r="44" spans="1:7" x14ac:dyDescent="0.2">
      <c r="A44" s="227" t="s">
        <v>339</v>
      </c>
      <c r="B44" s="227" t="s">
        <v>340</v>
      </c>
      <c r="C44" s="228" t="s">
        <v>341</v>
      </c>
      <c r="D44" s="232" t="str">
        <f t="shared" si="0"/>
        <v>F.19 Refuge</v>
      </c>
      <c r="G44">
        <f>IFERROR((INDEX('Heating Results'!$V$20:$V$71,MATCH('Revit Data'!D44,'Heating Results'!$B$20:$B$71,0))),"")</f>
        <v>958.9849999999999</v>
      </c>
    </row>
    <row r="45" spans="1:7" x14ac:dyDescent="0.2">
      <c r="A45" s="227" t="s">
        <v>257</v>
      </c>
      <c r="B45" s="227" t="s">
        <v>342</v>
      </c>
      <c r="C45" s="228" t="s">
        <v>343</v>
      </c>
      <c r="D45" s="232" t="str">
        <f t="shared" si="0"/>
        <v>F.06 Store</v>
      </c>
      <c r="G45">
        <f>IFERROR((INDEX('Heating Results'!$V$20:$V$71,MATCH('Revit Data'!D45,'Heating Results'!$B$20:$B$71,0))),"")</f>
        <v>151.22499999999999</v>
      </c>
    </row>
    <row r="46" spans="1:7" x14ac:dyDescent="0.2">
      <c r="A46" s="227" t="s">
        <v>344</v>
      </c>
      <c r="B46" s="227" t="s">
        <v>345</v>
      </c>
      <c r="C46" s="228" t="s">
        <v>346</v>
      </c>
      <c r="D46" s="232" t="str">
        <f t="shared" si="0"/>
        <v>F.13 Accessible W.C.</v>
      </c>
      <c r="G46">
        <f>IFERROR((INDEX('Heating Results'!$V$20:$V$71,MATCH('Revit Data'!D46,'Heating Results'!$B$20:$B$71,0))),"")</f>
        <v>128.685</v>
      </c>
    </row>
    <row r="47" spans="1:7" x14ac:dyDescent="0.2">
      <c r="A47" s="227" t="s">
        <v>347</v>
      </c>
      <c r="B47" s="227" t="s">
        <v>348</v>
      </c>
      <c r="C47" s="228" t="s">
        <v>349</v>
      </c>
      <c r="D47" s="232" t="str">
        <f t="shared" si="0"/>
        <v>F.12 Accessible Changing Room</v>
      </c>
      <c r="G47">
        <f>IFERROR((INDEX('Heating Results'!$V$20:$V$71,MATCH('Revit Data'!D47,'Heating Results'!$B$20:$B$71,0))),"")</f>
        <v>207.45999999999998</v>
      </c>
    </row>
    <row r="48" spans="1:7" x14ac:dyDescent="0.2">
      <c r="A48" s="227" t="s">
        <v>350</v>
      </c>
      <c r="B48" s="227" t="s">
        <v>351</v>
      </c>
      <c r="C48" s="228" t="s">
        <v>352</v>
      </c>
      <c r="D48" s="232" t="str">
        <f t="shared" si="0"/>
        <v>F.14a Showers</v>
      </c>
      <c r="G48">
        <f>IFERROR((INDEX('Heating Results'!$V$20:$V$71,MATCH('Revit Data'!D48,'Heating Results'!$B$20:$B$71,0))),"")</f>
        <v>502.54999999999995</v>
      </c>
    </row>
    <row r="49" spans="1:7" x14ac:dyDescent="0.2">
      <c r="A49" s="227" t="s">
        <v>350</v>
      </c>
      <c r="B49" s="227" t="s">
        <v>353</v>
      </c>
      <c r="C49" s="228" t="s">
        <v>354</v>
      </c>
      <c r="D49" s="232" t="str">
        <f t="shared" si="0"/>
        <v>F.17a Showers</v>
      </c>
      <c r="G49">
        <f>IFERROR((INDEX('Heating Results'!$V$20:$V$71,MATCH('Revit Data'!D49,'Heating Results'!$B$20:$B$71,0))),"")</f>
        <v>501.51499999999999</v>
      </c>
    </row>
    <row r="50" spans="1:7" x14ac:dyDescent="0.2">
      <c r="A50" s="227" t="s">
        <v>355</v>
      </c>
      <c r="B50" s="227" t="s">
        <v>356</v>
      </c>
      <c r="C50" s="228" t="s">
        <v>357</v>
      </c>
      <c r="D50" s="232" t="str">
        <f t="shared" si="0"/>
        <v>G.13 Unisex Changing Room</v>
      </c>
      <c r="G50" t="str">
        <f>IFERROR((INDEX('Heating Results'!$V$20:$V$71,MATCH('Revit Data'!D50,'Heating Results'!$B$20:$B$71,0))),"")</f>
        <v/>
      </c>
    </row>
    <row r="51" spans="1:7" x14ac:dyDescent="0.2">
      <c r="A51" s="227" t="s">
        <v>347</v>
      </c>
      <c r="B51" s="227" t="s">
        <v>358</v>
      </c>
      <c r="C51" s="228" t="s">
        <v>359</v>
      </c>
      <c r="D51" s="232" t="str">
        <f t="shared" si="0"/>
        <v>G.14 Accessible Changing Room</v>
      </c>
      <c r="G51" t="str">
        <f>IFERROR((INDEX('Heating Results'!$V$20:$V$71,MATCH('Revit Data'!D51,'Heating Results'!$B$20:$B$71,0))),"")</f>
        <v/>
      </c>
    </row>
    <row r="52" spans="1:7" x14ac:dyDescent="0.2">
      <c r="A52" s="227" t="s">
        <v>360</v>
      </c>
      <c r="B52" s="227"/>
      <c r="C52" s="228" t="s">
        <v>361</v>
      </c>
      <c r="D52" s="232" t="str">
        <f t="shared" si="0"/>
        <v xml:space="preserve"> Space</v>
      </c>
      <c r="G52" t="str">
        <f>IFERROR((INDEX('Heating Results'!$V$20:$V$71,MATCH('Revit Data'!D52,'Heating Results'!$B$20:$B$71,0))),"")</f>
        <v/>
      </c>
    </row>
    <row r="53" spans="1:7" x14ac:dyDescent="0.2">
      <c r="A53" s="227" t="s">
        <v>362</v>
      </c>
      <c r="B53" s="227" t="s">
        <v>363</v>
      </c>
      <c r="C53" s="228" t="s">
        <v>364</v>
      </c>
      <c r="D53" s="232" t="str">
        <f t="shared" si="0"/>
        <v>G.11 Changing Village</v>
      </c>
      <c r="G53">
        <f>IFERROR((INDEX('Heating Results'!$V$20:$V$71,MATCH('Revit Data'!D53,'Heating Results'!$B$20:$B$71,0))),"")</f>
        <v>10459.25</v>
      </c>
    </row>
    <row r="54" spans="1:7" x14ac:dyDescent="0.2">
      <c r="A54" s="227" t="s">
        <v>365</v>
      </c>
      <c r="B54" s="227"/>
      <c r="C54" s="228" t="s">
        <v>366</v>
      </c>
      <c r="D54" s="232" t="str">
        <f t="shared" si="0"/>
        <v xml:space="preserve"> Riser</v>
      </c>
      <c r="G54" t="str">
        <f>IFERROR((INDEX('Heating Results'!$V$20:$V$71,MATCH('Revit Data'!D54,'Heating Results'!$B$20:$B$71,0))),"")</f>
        <v/>
      </c>
    </row>
    <row r="55" spans="1:7" x14ac:dyDescent="0.2">
      <c r="A55" s="227" t="s">
        <v>329</v>
      </c>
      <c r="B55" s="227" t="s">
        <v>367</v>
      </c>
      <c r="C55" s="228" t="s">
        <v>368</v>
      </c>
      <c r="D55" s="232" t="str">
        <f t="shared" si="0"/>
        <v>G.26 Circulation</v>
      </c>
      <c r="G55">
        <f>IFERROR((INDEX('Heating Results'!$V$20:$V$71,MATCH('Revit Data'!D55,'Heating Results'!$B$20:$B$71,0))),"")</f>
        <v>4217.625</v>
      </c>
    </row>
    <row r="56" spans="1:7" x14ac:dyDescent="0.2">
      <c r="A56" s="227" t="s">
        <v>369</v>
      </c>
      <c r="B56" s="227" t="s">
        <v>370</v>
      </c>
      <c r="C56" s="228" t="s">
        <v>371</v>
      </c>
      <c r="D56" s="232" t="str">
        <f t="shared" si="0"/>
        <v>G.01A Pool Surround</v>
      </c>
      <c r="G56" t="str">
        <f>IFERROR((INDEX('Heating Results'!$V$20:$V$71,MATCH('Revit Data'!D56,'Heating Results'!$B$20:$B$71,0))),"")</f>
        <v/>
      </c>
    </row>
    <row r="57" spans="1:7" x14ac:dyDescent="0.2">
      <c r="A57" s="227" t="s">
        <v>372</v>
      </c>
      <c r="B57" s="227" t="s">
        <v>373</v>
      </c>
      <c r="C57" s="228" t="s">
        <v>374</v>
      </c>
      <c r="D57" s="232" t="str">
        <f t="shared" si="0"/>
        <v>F.22 Room</v>
      </c>
      <c r="G57" t="str">
        <f>IFERROR((INDEX('Heating Results'!$V$20:$V$71,MATCH('Revit Data'!D57,'Heating Results'!$B$20:$B$71,0))),"")</f>
        <v/>
      </c>
    </row>
    <row r="58" spans="1:7" x14ac:dyDescent="0.2">
      <c r="A58" s="227" t="s">
        <v>372</v>
      </c>
      <c r="B58" s="227" t="s">
        <v>375</v>
      </c>
      <c r="C58" s="228" t="s">
        <v>376</v>
      </c>
      <c r="D58" s="232" t="str">
        <f t="shared" si="0"/>
        <v>F.23 Room</v>
      </c>
      <c r="G58" t="str">
        <f>IFERROR((INDEX('Heating Results'!$V$20:$V$71,MATCH('Revit Data'!D58,'Heating Results'!$B$20:$B$71,0))),"")</f>
        <v/>
      </c>
    </row>
    <row r="59" spans="1:7" x14ac:dyDescent="0.2">
      <c r="A59" s="227" t="s">
        <v>372</v>
      </c>
      <c r="B59" s="227" t="s">
        <v>305</v>
      </c>
      <c r="C59" s="228" t="s">
        <v>377</v>
      </c>
      <c r="D59" s="232" t="str">
        <f t="shared" si="0"/>
        <v>F.21 Room</v>
      </c>
      <c r="G59" t="str">
        <f>IFERROR((INDEX('Heating Results'!$V$20:$V$71,MATCH('Revit Data'!D59,'Heating Results'!$B$20:$B$71,0))),"")</f>
        <v/>
      </c>
    </row>
    <row r="60" spans="1:7" x14ac:dyDescent="0.2">
      <c r="A60" s="227" t="s">
        <v>372</v>
      </c>
      <c r="B60" s="227" t="s">
        <v>340</v>
      </c>
      <c r="C60" s="228" t="s">
        <v>378</v>
      </c>
      <c r="D60" s="232" t="str">
        <f t="shared" si="0"/>
        <v>F.19 Room</v>
      </c>
      <c r="G60" t="str">
        <f>IFERROR((INDEX('Heating Results'!$V$20:$V$71,MATCH('Revit Data'!D60,'Heating Results'!$B$20:$B$71,0))),"")</f>
        <v/>
      </c>
    </row>
    <row r="61" spans="1:7" x14ac:dyDescent="0.2">
      <c r="A61" s="227" t="s">
        <v>372</v>
      </c>
      <c r="B61" s="227" t="s">
        <v>379</v>
      </c>
      <c r="C61" s="228" t="s">
        <v>380</v>
      </c>
      <c r="D61" s="232" t="str">
        <f t="shared" si="0"/>
        <v>F.14b Room</v>
      </c>
      <c r="G61" t="str">
        <f>IFERROR((INDEX('Heating Results'!$V$20:$V$71,MATCH('Revit Data'!D61,'Heating Results'!$B$20:$B$71,0))),"")</f>
        <v/>
      </c>
    </row>
  </sheetData>
  <mergeCells count="1">
    <mergeCell ref="E2:F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9A1D89DE316245A322BF4476D74656" ma:contentTypeVersion="0" ma:contentTypeDescription="Create a new document." ma:contentTypeScope="" ma:versionID="e981b3c4de728f1c782411be054938a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1D6B7E-5154-4AA7-BE1C-F64BD7FE94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A11D137-8270-4B45-A933-EAC19CB28BBB}">
  <ds:schemaRefs>
    <ds:schemaRef ds:uri="http://schemas.openxmlformats.org/package/2006/metadata/core-properties"/>
    <ds:schemaRef ds:uri="http://purl.org/dc/elements/1.1/"/>
    <ds:schemaRef ds:uri="http://purl.org/dc/terms/"/>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D6B6BF2-AC40-45B5-8CD3-CBDB9FD759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Cover</vt:lpstr>
      <vt:lpstr>Cooling Results</vt:lpstr>
      <vt:lpstr>Heating Results</vt:lpstr>
      <vt:lpstr>RAW IES Results</vt:lpstr>
      <vt:lpstr>IES + Revit Name Check</vt:lpstr>
      <vt:lpstr>Revit Data</vt:lpstr>
      <vt:lpstr>Cover!_Toc33870695</vt:lpstr>
      <vt:lpstr>'Cooling Results'!Print_Area</vt:lpstr>
      <vt:lpstr>Cover!Print_Area</vt:lpstr>
      <vt:lpstr>'Heating Results'!Print_Area</vt:lpstr>
    </vt:vector>
  </TitlesOfParts>
  <Company>Ove Arup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Calc sheet for cooling loads from IES</dc:title>
  <dc:creator>Arup</dc:creator>
  <cp:lastModifiedBy>Adam Rees</cp:lastModifiedBy>
  <cp:lastPrinted>2014-03-05T13:42:14Z</cp:lastPrinted>
  <dcterms:created xsi:type="dcterms:W3CDTF">2008-04-24T13:32:22Z</dcterms:created>
  <dcterms:modified xsi:type="dcterms:W3CDTF">2017-08-15T09:16:57Z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0x010100BE9A1D89DE316245A322BF4476D74656</vt:lpwstr>
  </property>
</Properties>
</file>