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dam/Documents/science/CAM_cesm2/2019-cam-resolution/data/"/>
    </mc:Choice>
  </mc:AlternateContent>
  <bookViews>
    <workbookView xWindow="0" yWindow="440" windowWidth="28800" windowHeight="159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1" i="1" l="1"/>
  <c r="F41" i="1"/>
  <c r="E41" i="1"/>
  <c r="D41" i="1"/>
  <c r="C41" i="1"/>
  <c r="G40" i="1"/>
  <c r="F40" i="1"/>
  <c r="E40" i="1"/>
  <c r="D40" i="1"/>
  <c r="C40" i="1"/>
  <c r="G38" i="1"/>
  <c r="G37" i="1"/>
  <c r="F38" i="1"/>
  <c r="F37" i="1"/>
  <c r="E38" i="1"/>
  <c r="E37" i="1"/>
  <c r="D38" i="1"/>
  <c r="D37" i="1"/>
  <c r="C38" i="1"/>
  <c r="C37" i="1"/>
  <c r="G34" i="1"/>
  <c r="F34" i="1"/>
  <c r="E34" i="1"/>
  <c r="D34" i="1"/>
  <c r="C34" i="1"/>
  <c r="G33" i="1"/>
  <c r="F33" i="1"/>
  <c r="E33" i="1"/>
  <c r="D33" i="1"/>
  <c r="C33" i="1"/>
  <c r="G32" i="1"/>
  <c r="F32" i="1"/>
  <c r="E32" i="1"/>
  <c r="D32" i="1"/>
  <c r="C32" i="1"/>
  <c r="G30" i="1"/>
  <c r="F30" i="1"/>
  <c r="E30" i="1"/>
  <c r="D30" i="1"/>
  <c r="C30" i="1"/>
  <c r="G29" i="1"/>
  <c r="F29" i="1"/>
  <c r="E29" i="1"/>
  <c r="D29" i="1"/>
  <c r="C29" i="1"/>
  <c r="G28" i="1"/>
  <c r="F28" i="1"/>
  <c r="E28" i="1"/>
  <c r="D28" i="1"/>
  <c r="C28" i="1"/>
  <c r="G26" i="1"/>
  <c r="G22" i="1"/>
  <c r="G18" i="1"/>
  <c r="G14" i="1"/>
  <c r="G10" i="1"/>
  <c r="G6" i="1"/>
  <c r="F26" i="1"/>
  <c r="F22" i="1"/>
  <c r="F18" i="1"/>
  <c r="F14" i="1"/>
  <c r="F10" i="1"/>
  <c r="F6" i="1"/>
  <c r="E26" i="1"/>
  <c r="E22" i="1"/>
  <c r="E18" i="1"/>
  <c r="E14" i="1"/>
  <c r="E10" i="1"/>
  <c r="E6" i="1"/>
  <c r="D26" i="1"/>
  <c r="D22" i="1"/>
  <c r="D18" i="1"/>
  <c r="D14" i="1"/>
  <c r="D10" i="1"/>
  <c r="D6" i="1"/>
  <c r="C26" i="1"/>
  <c r="C22" i="1"/>
  <c r="C18" i="1"/>
  <c r="C14" i="1"/>
  <c r="C10" i="1"/>
  <c r="C6" i="1"/>
  <c r="B18" i="1"/>
  <c r="B14" i="1"/>
  <c r="B10" i="1"/>
  <c r="B6" i="1"/>
  <c r="G25" i="1"/>
  <c r="G21" i="1"/>
  <c r="G17" i="1"/>
  <c r="G13" i="1"/>
  <c r="G9" i="1"/>
  <c r="G5" i="1"/>
  <c r="F25" i="1"/>
  <c r="F21" i="1"/>
  <c r="F17" i="1"/>
  <c r="F13" i="1"/>
  <c r="F9" i="1"/>
  <c r="F5" i="1"/>
  <c r="E25" i="1"/>
  <c r="E21" i="1"/>
  <c r="E17" i="1"/>
  <c r="E13" i="1"/>
  <c r="E9" i="1"/>
  <c r="E5" i="1"/>
  <c r="D25" i="1"/>
  <c r="D21" i="1"/>
  <c r="D17" i="1"/>
  <c r="D13" i="1"/>
  <c r="D9" i="1"/>
  <c r="D5" i="1"/>
  <c r="C25" i="1"/>
  <c r="C21" i="1"/>
  <c r="C17" i="1"/>
  <c r="C13" i="1"/>
  <c r="C9" i="1"/>
  <c r="C5" i="1"/>
  <c r="B17" i="1"/>
  <c r="B13" i="1"/>
  <c r="B9" i="1"/>
  <c r="B5" i="1"/>
  <c r="G24" i="1"/>
  <c r="G20" i="1"/>
  <c r="G16" i="1"/>
  <c r="G12" i="1"/>
  <c r="G8" i="1"/>
  <c r="G4" i="1"/>
  <c r="F24" i="1"/>
  <c r="F20" i="1"/>
  <c r="F16" i="1"/>
  <c r="F12" i="1"/>
  <c r="F8" i="1"/>
  <c r="F4" i="1"/>
  <c r="E24" i="1"/>
  <c r="E20" i="1"/>
  <c r="E16" i="1"/>
  <c r="E12" i="1"/>
  <c r="E8" i="1"/>
  <c r="E4" i="1"/>
  <c r="D24" i="1"/>
  <c r="D20" i="1"/>
  <c r="D16" i="1"/>
  <c r="D12" i="1"/>
  <c r="D8" i="1"/>
  <c r="D4" i="1"/>
  <c r="C24" i="1"/>
  <c r="C20" i="1"/>
  <c r="C16" i="1"/>
  <c r="C12" i="1"/>
  <c r="C8" i="1"/>
  <c r="C4" i="1"/>
  <c r="B8" i="1"/>
  <c r="B4" i="1"/>
  <c r="B16" i="1"/>
  <c r="B12" i="1"/>
</calcChain>
</file>

<file path=xl/sharedStrings.xml><?xml version="1.0" encoding="utf-8"?>
<sst xmlns="http://schemas.openxmlformats.org/spreadsheetml/2006/main" count="56" uniqueCount="17">
  <si>
    <t>ne20</t>
  </si>
  <si>
    <t>ne30</t>
  </si>
  <si>
    <t>ne40</t>
  </si>
  <si>
    <t>ne60</t>
  </si>
  <si>
    <t>ne80</t>
  </si>
  <si>
    <t>ne120</t>
  </si>
  <si>
    <t>PRECLgl</t>
  </si>
  <si>
    <t>PRECCgl</t>
  </si>
  <si>
    <t>PRECCtr</t>
  </si>
  <si>
    <t>PRECLtr</t>
  </si>
  <si>
    <t>dPCtr/dPCgl</t>
  </si>
  <si>
    <t>dPLtr/dPLgl</t>
  </si>
  <si>
    <t>bilin</t>
  </si>
  <si>
    <t>cnsrv</t>
  </si>
  <si>
    <t>none</t>
  </si>
  <si>
    <t>(+/- 15 deg)</t>
  </si>
  <si>
    <t>(+/- 10 deg - 0.1755806512382311 of global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</si>
</sst>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abSelected="1" topLeftCell="A19" zoomScale="125" zoomScaleNormal="125" zoomScalePageLayoutView="125" workbookViewId="0">
      <selection activeCell="K41" sqref="K41"/>
    </sheetView>
  </sheetViews>
  <sheetFormatPr baseColWidth="10" defaultRowHeight="16" x14ac:dyDescent="0.2"/>
  <sheetData>
    <row r="2" spans="1:8" x14ac:dyDescent="0.2">
      <c r="A2" t="s">
        <v>15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4" spans="1:8" x14ac:dyDescent="0.2">
      <c r="A4" t="s">
        <v>8</v>
      </c>
      <c r="B4">
        <f>1.34417955441914</f>
        <v>1.3441795544191399</v>
      </c>
      <c r="C4">
        <f>1.32730282509876</f>
        <v>1.32730282509876</v>
      </c>
      <c r="D4">
        <f>1.21747072130644</f>
        <v>1.21747072130644</v>
      </c>
      <c r="E4">
        <f>1.06433949589195</f>
        <v>1.0643394958919501</v>
      </c>
      <c r="F4">
        <f>0.920272381352502</f>
        <v>0.920272381352502</v>
      </c>
      <c r="G4">
        <f>0.770549674803831</f>
        <v>0.77054967480383096</v>
      </c>
      <c r="H4" s="1" t="s">
        <v>14</v>
      </c>
    </row>
    <row r="5" spans="1:8" x14ac:dyDescent="0.2">
      <c r="A5" t="s">
        <v>8</v>
      </c>
      <c r="B5">
        <f>1.34417955441914</f>
        <v>1.3441795544191399</v>
      </c>
      <c r="C5">
        <f>1.32711485842562</f>
        <v>1.32711485842562</v>
      </c>
      <c r="D5">
        <f>1.21700120470239</f>
        <v>1.2170012047023899</v>
      </c>
      <c r="E5">
        <f>1.06513747977977</f>
        <v>1.0651374797797699</v>
      </c>
      <c r="F5">
        <f>0.919977836483201</f>
        <v>0.91997783648320097</v>
      </c>
      <c r="G5">
        <f>0.770696719153523</f>
        <v>0.770696719153523</v>
      </c>
      <c r="H5" s="1" t="s">
        <v>12</v>
      </c>
    </row>
    <row r="6" spans="1:8" x14ac:dyDescent="0.2">
      <c r="A6" t="s">
        <v>8</v>
      </c>
      <c r="B6">
        <f>1.34417955441914</f>
        <v>1.3441795544191399</v>
      </c>
      <c r="C6">
        <f>1.32734727419579</f>
        <v>1.3273472741957899</v>
      </c>
      <c r="D6">
        <f>1.21700215404252</f>
        <v>1.21700215404252</v>
      </c>
      <c r="E6">
        <f>1.06401955896841</f>
        <v>1.0640195589684101</v>
      </c>
      <c r="F6">
        <f>0.920001392926403</f>
        <v>0.92000139292640304</v>
      </c>
      <c r="G6">
        <f>0.770307541126937</f>
        <v>0.770307541126937</v>
      </c>
      <c r="H6" s="1" t="s">
        <v>13</v>
      </c>
    </row>
    <row r="8" spans="1:8" x14ac:dyDescent="0.2">
      <c r="A8" t="s">
        <v>9</v>
      </c>
      <c r="B8">
        <f>0.217623536312126</f>
        <v>0.217623536312126</v>
      </c>
      <c r="C8">
        <f>0.294147101135354</f>
        <v>0.29414710113535403</v>
      </c>
      <c r="D8">
        <f>0.406959800427226</f>
        <v>0.40695980042722601</v>
      </c>
      <c r="E8">
        <f>0.582521627149573</f>
        <v>0.58252162714957301</v>
      </c>
      <c r="F8">
        <f>0.727750936697474</f>
        <v>0.72775093669747404</v>
      </c>
      <c r="G8">
        <f>0.811857027360712</f>
        <v>0.81185702736071197</v>
      </c>
      <c r="H8" s="1" t="s">
        <v>14</v>
      </c>
    </row>
    <row r="9" spans="1:8" x14ac:dyDescent="0.2">
      <c r="A9" t="s">
        <v>9</v>
      </c>
      <c r="B9">
        <f xml:space="preserve"> 0.217623536312126</f>
        <v>0.217623536312126</v>
      </c>
      <c r="C9">
        <f>0.294746662786324</f>
        <v>0.294746662786324</v>
      </c>
      <c r="D9">
        <f>0.406818974989055</f>
        <v>0.406818974989055</v>
      </c>
      <c r="E9">
        <f>0.576664548049881</f>
        <v>0.57666454804988099</v>
      </c>
      <c r="F9">
        <f>0.72842928367931</f>
        <v>0.72842928367931004</v>
      </c>
      <c r="G9">
        <f>0.816722606929422</f>
        <v>0.816722606929422</v>
      </c>
      <c r="H9" s="1" t="s">
        <v>12</v>
      </c>
    </row>
    <row r="10" spans="1:8" x14ac:dyDescent="0.2">
      <c r="A10" t="s">
        <v>9</v>
      </c>
      <c r="B10">
        <f>0.217623536312126</f>
        <v>0.217623536312126</v>
      </c>
      <c r="C10">
        <f>0.29421665079837</f>
        <v>0.29421665079837001</v>
      </c>
      <c r="D10">
        <f>0.406815226208489</f>
        <v>0.40681522620848898</v>
      </c>
      <c r="E10">
        <f>0.582353744735798</f>
        <v>0.58235374473579804</v>
      </c>
      <c r="F10">
        <f>0.72761741974127</f>
        <v>0.72761741974127003</v>
      </c>
      <c r="G10">
        <f>0.811602144503701</f>
        <v>0.81160214450370105</v>
      </c>
      <c r="H10" s="1" t="s">
        <v>13</v>
      </c>
    </row>
    <row r="12" spans="1:8" x14ac:dyDescent="0.2">
      <c r="A12" t="s">
        <v>7</v>
      </c>
      <c r="B12">
        <f>1.90703135545275</f>
        <v>1.90703135545275</v>
      </c>
      <c r="C12">
        <f>1.82901420242967</f>
        <v>1.8290142024296701</v>
      </c>
      <c r="D12">
        <f>1.68126720040135</f>
        <v>1.68126720040135</v>
      </c>
      <c r="E12">
        <f>1.47218117325706</f>
        <v>1.47218117325706</v>
      </c>
      <c r="F12">
        <f>1.28886183594526</f>
        <v>1.2888618359452599</v>
      </c>
      <c r="G12">
        <f>1.0823504198381</f>
        <v>1.0823504198381</v>
      </c>
      <c r="H12" s="1" t="s">
        <v>14</v>
      </c>
    </row>
    <row r="13" spans="1:8" x14ac:dyDescent="0.2">
      <c r="A13" t="s">
        <v>7</v>
      </c>
      <c r="B13">
        <f>1.90703135545275</f>
        <v>1.90703135545275</v>
      </c>
      <c r="C13">
        <f>1.82891304934891</f>
        <v>1.8289130493489101</v>
      </c>
      <c r="D13">
        <f>1.68126304780681</f>
        <v>1.68126304780681</v>
      </c>
      <c r="E13">
        <f>1.472745981134</f>
        <v>1.472745981134</v>
      </c>
      <c r="F13">
        <f>1.28881816267391</f>
        <v>1.2888181626739099</v>
      </c>
      <c r="G13">
        <f>1.08300787341216</f>
        <v>1.08300787341216</v>
      </c>
      <c r="H13" s="1" t="s">
        <v>12</v>
      </c>
    </row>
    <row r="14" spans="1:8" x14ac:dyDescent="0.2">
      <c r="A14" t="s">
        <v>7</v>
      </c>
      <c r="B14">
        <f>1.90703135545275</f>
        <v>1.90703135545275</v>
      </c>
      <c r="C14">
        <f>1.82901420242967</f>
        <v>1.8290142024296701</v>
      </c>
      <c r="D14">
        <f>1.68126720040134</f>
        <v>1.68126720040134</v>
      </c>
      <c r="E14">
        <f>1.47218117325709</f>
        <v>1.47218117325709</v>
      </c>
      <c r="F14">
        <f>1.28886183594526</f>
        <v>1.2888618359452599</v>
      </c>
      <c r="G14">
        <f>1.08235041983805</f>
        <v>1.08235041983805</v>
      </c>
      <c r="H14" s="1" t="s">
        <v>13</v>
      </c>
    </row>
    <row r="16" spans="1:8" x14ac:dyDescent="0.2">
      <c r="A16" t="s">
        <v>6</v>
      </c>
      <c r="B16">
        <f>1.25565608780675</f>
        <v>1.25565608780675</v>
      </c>
      <c r="C16">
        <f>1.42185678225613</f>
        <v>1.4218567822561301</v>
      </c>
      <c r="D16">
        <f>1.59824879454356</f>
        <v>1.5982487945435599</v>
      </c>
      <c r="E16">
        <f>1.84502745201708</f>
        <v>1.84502745201708</v>
      </c>
      <c r="F16">
        <f>2.05326920143485</f>
        <v>2.0532692014348499</v>
      </c>
      <c r="G16">
        <f>2.22322135034985</f>
        <v>2.2232213503498501</v>
      </c>
      <c r="H16" s="1" t="s">
        <v>14</v>
      </c>
    </row>
    <row r="17" spans="1:8" x14ac:dyDescent="0.2">
      <c r="A17" t="s">
        <v>6</v>
      </c>
      <c r="B17">
        <f>1.25565608780675</f>
        <v>1.25565608780675</v>
      </c>
      <c r="C17">
        <f>1.42202886129005</f>
        <v>1.42202886129005</v>
      </c>
      <c r="D17">
        <f>1.59830838956557</f>
        <v>1.5983083895655701</v>
      </c>
      <c r="E17">
        <f>1.84137210016439</f>
        <v>1.8413721001643899</v>
      </c>
      <c r="F17">
        <f>2.05389252896928</f>
        <v>2.0538925289692802</v>
      </c>
      <c r="G17">
        <f>2.22776333649365</f>
        <v>2.2277633364936502</v>
      </c>
      <c r="H17" s="1" t="s">
        <v>12</v>
      </c>
    </row>
    <row r="18" spans="1:8" x14ac:dyDescent="0.2">
      <c r="A18" t="s">
        <v>6</v>
      </c>
      <c r="B18">
        <f>1.25565608780675</f>
        <v>1.25565608780675</v>
      </c>
      <c r="C18">
        <f>1.42185678225613</f>
        <v>1.4218567822561301</v>
      </c>
      <c r="D18">
        <f>1.59824879454356</f>
        <v>1.5982487945435599</v>
      </c>
      <c r="E18">
        <f>1.8450274520171</f>
        <v>1.8450274520170999</v>
      </c>
      <c r="F18">
        <f>2.05326920143485</f>
        <v>2.0532692014348499</v>
      </c>
      <c r="G18">
        <f>2.22322135034973</f>
        <v>2.2232213503497298</v>
      </c>
      <c r="H18" s="1" t="s">
        <v>13</v>
      </c>
    </row>
    <row r="20" spans="1:8" x14ac:dyDescent="0.2">
      <c r="A20" t="s">
        <v>10</v>
      </c>
      <c r="C20">
        <f>0.216320753403894</f>
        <v>0.21632075340389401</v>
      </c>
      <c r="D20">
        <f>0.743379576468569</f>
        <v>0.743379576468569</v>
      </c>
      <c r="E20">
        <f>0.732383830263416</f>
        <v>0.73238383026341602</v>
      </c>
      <c r="F20">
        <f>0.785880620408389</f>
        <v>0.78588062040838902</v>
      </c>
      <c r="G20">
        <f>0.725009345105541</f>
        <v>0.72500934510554105</v>
      </c>
      <c r="H20" s="1" t="s">
        <v>14</v>
      </c>
    </row>
    <row r="21" spans="1:8" x14ac:dyDescent="0.2">
      <c r="A21" t="s">
        <v>10</v>
      </c>
      <c r="C21">
        <f>0.218446825649712</f>
        <v>0.21844682564971199</v>
      </c>
      <c r="D21">
        <f>0.745774822710288</f>
        <v>0.74577482271028805</v>
      </c>
      <c r="E21">
        <f>0.728303574118995</f>
        <v>0.72830357411899505</v>
      </c>
      <c r="F21">
        <f>0.78922070903631</f>
        <v>0.78922070903631003</v>
      </c>
      <c r="G21">
        <f>0.725333596610505</f>
        <v>0.725333596610505</v>
      </c>
      <c r="H21" s="1" t="s">
        <v>12</v>
      </c>
    </row>
    <row r="22" spans="1:8" x14ac:dyDescent="0.2">
      <c r="A22" t="s">
        <v>10</v>
      </c>
      <c r="C22">
        <f>0.215751018476229</f>
        <v>0.21575101847622899</v>
      </c>
      <c r="D22">
        <f>0.746851838875967</f>
        <v>0.74685183887596696</v>
      </c>
      <c r="E22">
        <f>0.731672972907772</f>
        <v>0.731672972907772</v>
      </c>
      <c r="F22">
        <f>0.785613608219812</f>
        <v>0.78561360821981197</v>
      </c>
      <c r="G22">
        <f>0.724869620388209</f>
        <v>0.72486962038820901</v>
      </c>
      <c r="H22" s="1" t="s">
        <v>13</v>
      </c>
    </row>
    <row r="24" spans="1:8" x14ac:dyDescent="0.2">
      <c r="A24" t="s">
        <v>11</v>
      </c>
      <c r="C24">
        <f>0.460428670751062</f>
        <v>0.46042867075106197</v>
      </c>
      <c r="D24">
        <f>0.63955673405461</f>
        <v>0.63955673405461</v>
      </c>
      <c r="E24">
        <f>0.711414141399906</f>
        <v>0.711414141399906</v>
      </c>
      <c r="F24">
        <f>0.69740726801398</f>
        <v>0.69740726801398001</v>
      </c>
      <c r="G24">
        <f>0.494881007390512</f>
        <v>0.494881007390512</v>
      </c>
      <c r="H24" s="1" t="s">
        <v>14</v>
      </c>
    </row>
    <row r="25" spans="1:8" x14ac:dyDescent="0.2">
      <c r="A25" t="s">
        <v>11</v>
      </c>
      <c r="C25">
        <f>0.463556174844558</f>
        <v>0.46355617484455802</v>
      </c>
      <c r="D25">
        <f>0.635764761223792</f>
        <v>0.635764761223792</v>
      </c>
      <c r="E25">
        <f>0.698769769631136</f>
        <v>0.69876976963113602</v>
      </c>
      <c r="F25">
        <f>0.714118339036316</f>
        <v>0.71411833903631605</v>
      </c>
      <c r="G25">
        <f>0.507809933750585</f>
        <v>0.50780993375058503</v>
      </c>
      <c r="H25" s="1" t="s">
        <v>12</v>
      </c>
    </row>
    <row r="26" spans="1:8" x14ac:dyDescent="0.2">
      <c r="A26" t="s">
        <v>11</v>
      </c>
      <c r="C26">
        <f>0.460847138695776</f>
        <v>0.46084713869577598</v>
      </c>
      <c r="D26">
        <f>0.638342824881654</f>
        <v>0.63834282488165395</v>
      </c>
      <c r="E26">
        <f>0.711319691599059</f>
        <v>0.71131969159905895</v>
      </c>
      <c r="F26">
        <f>0.697572294756608</f>
        <v>0.69757229475660798</v>
      </c>
      <c r="G26">
        <f>0.494166889319495</f>
        <v>0.49416688931949498</v>
      </c>
      <c r="H26" s="1" t="s">
        <v>13</v>
      </c>
    </row>
    <row r="28" spans="1:8" x14ac:dyDescent="0.2">
      <c r="A28" s="2" t="s">
        <v>10</v>
      </c>
      <c r="B28" s="2"/>
      <c r="C28" s="2">
        <f>0.216320753403894</f>
        <v>0.21632075340389401</v>
      </c>
      <c r="D28" s="2">
        <f>0.743379576468569</f>
        <v>0.743379576468569</v>
      </c>
      <c r="E28" s="2">
        <f>0.732383830263416</f>
        <v>0.73238383026341602</v>
      </c>
      <c r="F28" s="2">
        <f>0.785880620408389</f>
        <v>0.78588062040838902</v>
      </c>
      <c r="G28" s="2">
        <f>0.725009345105541</f>
        <v>0.72500934510554105</v>
      </c>
    </row>
    <row r="29" spans="1:8" x14ac:dyDescent="0.2">
      <c r="A29" s="2" t="s">
        <v>10</v>
      </c>
      <c r="B29" s="2"/>
      <c r="C29" s="2">
        <f>0.218446825649712</f>
        <v>0.21844682564971199</v>
      </c>
      <c r="D29" s="2">
        <f>0.745774822710288</f>
        <v>0.74577482271028805</v>
      </c>
      <c r="E29" s="2">
        <f>0.728303574118995</f>
        <v>0.72830357411899505</v>
      </c>
      <c r="F29" s="2">
        <f>0.78922070903631</f>
        <v>0.78922070903631003</v>
      </c>
      <c r="G29" s="2">
        <f>0.725333596610505</f>
        <v>0.725333596610505</v>
      </c>
    </row>
    <row r="30" spans="1:8" x14ac:dyDescent="0.2">
      <c r="A30" s="2" t="s">
        <v>10</v>
      </c>
      <c r="B30" s="2"/>
      <c r="C30" s="2">
        <f>0.215751018476229</f>
        <v>0.21575101847622899</v>
      </c>
      <c r="D30" s="2">
        <f>0.746851838875967</f>
        <v>0.74685183887596696</v>
      </c>
      <c r="E30" s="2">
        <f>0.731672972907772</f>
        <v>0.731672972907772</v>
      </c>
      <c r="F30" s="2">
        <f>0.785613608219812</f>
        <v>0.78561360821981197</v>
      </c>
      <c r="G30" s="2">
        <f>0.724869620388209</f>
        <v>0.72486962038820901</v>
      </c>
    </row>
    <row r="31" spans="1:8" x14ac:dyDescent="0.2">
      <c r="A31" s="2"/>
      <c r="B31" s="2"/>
      <c r="C31" s="2"/>
      <c r="D31" s="2"/>
      <c r="E31" s="2"/>
      <c r="F31" s="2"/>
      <c r="G31" s="2"/>
    </row>
    <row r="32" spans="1:8" x14ac:dyDescent="0.2">
      <c r="A32" s="2" t="s">
        <v>11</v>
      </c>
      <c r="B32" s="2"/>
      <c r="C32" s="2">
        <f>0.460428670751062</f>
        <v>0.46042867075106197</v>
      </c>
      <c r="D32" s="2">
        <f>0.63955673405461</f>
        <v>0.63955673405461</v>
      </c>
      <c r="E32" s="2">
        <f>0.711414141399906</f>
        <v>0.711414141399906</v>
      </c>
      <c r="F32" s="2">
        <f>0.69740726801398</f>
        <v>0.69740726801398001</v>
      </c>
      <c r="G32" s="2">
        <f>0.494881007390512</f>
        <v>0.494881007390512</v>
      </c>
    </row>
    <row r="33" spans="1:8" x14ac:dyDescent="0.2">
      <c r="A33" s="2" t="s">
        <v>11</v>
      </c>
      <c r="B33" s="2"/>
      <c r="C33" s="2">
        <f>0.463556174844558</f>
        <v>0.46355617484455802</v>
      </c>
      <c r="D33" s="2">
        <f>0.635764761223792</f>
        <v>0.635764761223792</v>
      </c>
      <c r="E33" s="2">
        <f>0.698769769631136</f>
        <v>0.69876976963113602</v>
      </c>
      <c r="F33" s="2">
        <f>0.714118339036316</f>
        <v>0.71411833903631605</v>
      </c>
      <c r="G33" s="2">
        <f>0.507809933750585</f>
        <v>0.50780993375058503</v>
      </c>
    </row>
    <row r="34" spans="1:8" x14ac:dyDescent="0.2">
      <c r="A34" s="2" t="s">
        <v>11</v>
      </c>
      <c r="B34" s="2"/>
      <c r="C34" s="2">
        <f>0.460847138695776</f>
        <v>0.46084713869577598</v>
      </c>
      <c r="D34" s="2">
        <f>0.638342824881654</f>
        <v>0.63834282488165395</v>
      </c>
      <c r="E34" s="2">
        <f>0.711319691599059</f>
        <v>0.71131969159905895</v>
      </c>
      <c r="F34" s="2">
        <f>0.697572294756608</f>
        <v>0.69757229475660798</v>
      </c>
      <c r="G34" s="2">
        <f>0.494166889319495</f>
        <v>0.49416688931949498</v>
      </c>
    </row>
    <row r="36" spans="1:8" x14ac:dyDescent="0.2">
      <c r="A36" t="s">
        <v>16</v>
      </c>
    </row>
    <row r="37" spans="1:8" x14ac:dyDescent="0.2">
      <c r="A37" s="2" t="s">
        <v>10</v>
      </c>
      <c r="C37">
        <f>-0.577169481477143</f>
        <v>-0.57716948147714298</v>
      </c>
      <c r="D37">
        <f>0.62307346936883</f>
        <v>0.62307346936883001</v>
      </c>
      <c r="E37">
        <f>0.661149792999031</f>
        <v>0.66114979299903098</v>
      </c>
      <c r="F37">
        <f xml:space="preserve"> 0.723002930023901</f>
        <v>0.72300293002390104</v>
      </c>
      <c r="G37">
        <f>0.695552405847945</f>
        <v>0.69555240584794498</v>
      </c>
      <c r="H37" t="s">
        <v>13</v>
      </c>
    </row>
    <row r="38" spans="1:8" x14ac:dyDescent="0.2">
      <c r="A38" s="2" t="s">
        <v>11</v>
      </c>
      <c r="C38">
        <f>0.552147102788627</f>
        <v>0.552147102788627</v>
      </c>
      <c r="D38">
        <f>0.634003155712408</f>
        <v>0.63400315571240795</v>
      </c>
      <c r="E38">
        <f>0.691050251327865</f>
        <v>0.69105025132786502</v>
      </c>
      <c r="F38">
        <f>0.674927350775835</f>
        <v>0.67492735077583499</v>
      </c>
      <c r="G38">
        <f>0.408140145827878</f>
        <v>0.408140145827878</v>
      </c>
      <c r="H38" t="s">
        <v>13</v>
      </c>
    </row>
    <row r="40" spans="1:8" x14ac:dyDescent="0.2">
      <c r="A40" s="2" t="s">
        <v>10</v>
      </c>
      <c r="C40" s="2">
        <f>-0.577169481477143</f>
        <v>-0.57716948147714298</v>
      </c>
      <c r="D40" s="2">
        <f>0.62307346936883</f>
        <v>0.62307346936883001</v>
      </c>
      <c r="E40" s="2">
        <f>0.661149792999031</f>
        <v>0.66114979299903098</v>
      </c>
      <c r="F40" s="2">
        <f xml:space="preserve"> 0.723002930023901</f>
        <v>0.72300293002390104</v>
      </c>
      <c r="G40" s="2">
        <f>0.695552405847945</f>
        <v>0.69555240584794498</v>
      </c>
    </row>
    <row r="41" spans="1:8" x14ac:dyDescent="0.2">
      <c r="A41" s="2" t="s">
        <v>11</v>
      </c>
      <c r="C41" s="2">
        <f>0.552147102788627</f>
        <v>0.552147102788627</v>
      </c>
      <c r="D41" s="2">
        <f>0.634003155712408</f>
        <v>0.63400315571240795</v>
      </c>
      <c r="E41" s="2">
        <f>0.691050251327865</f>
        <v>0.69105025132786502</v>
      </c>
      <c r="F41" s="2">
        <f>0.674927350775835</f>
        <v>0.67492735077583499</v>
      </c>
      <c r="G41" s="2">
        <f>0.408140145827878</f>
        <v>0.408140145827878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2019-08-12T15:54:07Z</dcterms:created>
  <dcterms:modified xsi:type="dcterms:W3CDTF">2019-08-14T23:43:13Z</dcterms:modified>
</cp:coreProperties>
</file>