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846\Downloads\"/>
    </mc:Choice>
  </mc:AlternateContent>
  <bookViews>
    <workbookView xWindow="0" yWindow="0" windowWidth="19200" windowHeight="6930" activeTab="1"/>
  </bookViews>
  <sheets>
    <sheet name="Result DocTr" sheetId="1" r:id="rId1"/>
    <sheet name="Detection Rata" sheetId="2" r:id="rId2"/>
    <sheet name="testing 156 gambar" sheetId="3" r:id="rId3"/>
    <sheet name="Griding" sheetId="4" r:id="rId4"/>
    <sheet name="Contour" sheetId="5" r:id="rId5"/>
    <sheet name="Craft Crop" sheetId="6" r:id="rId6"/>
    <sheet name="Paddle Crop" sheetId="7" r:id="rId7"/>
    <sheet name="PaddleOCR + CRAFT (ZOOM)" sheetId="8" r:id="rId8"/>
    <sheet name="PaddleOCR + CRAFT (ZOOM-2)" sheetId="9" r:id="rId9"/>
    <sheet name="PaddleOCR + CRAFT (Finetune par" sheetId="10" r:id="rId10"/>
    <sheet name="Sheet25" sheetId="11" r:id="rId11"/>
    <sheet name="PaddleOCR + CRAFT" sheetId="12" r:id="rId12"/>
    <sheet name="PaddleOCR + DocTr" sheetId="13" r:id="rId13"/>
    <sheet name="CRAFT Image Rotate" sheetId="14" r:id="rId14"/>
    <sheet name="CRAFT all Rotate" sheetId="15" r:id="rId15"/>
    <sheet name="CRAFT Image Rotate Revisi Ancho" sheetId="16" r:id="rId16"/>
    <sheet name="Paddle OCR" sheetId="17" r:id="rId17"/>
    <sheet name="CRAFT, PaddleOCR Recognition" sheetId="18" r:id="rId18"/>
    <sheet name="Result CRAFT Default" sheetId="19" r:id="rId19"/>
    <sheet name="Result CRAFT HYP 1" sheetId="20" r:id="rId20"/>
    <sheet name="Result CRAFT HYP 2" sheetId="21" r:id="rId21"/>
    <sheet name="Result CRAFT HYP 3" sheetId="22" r:id="rId22"/>
    <sheet name="Result CRAFT HYP 4" sheetId="23" r:id="rId23"/>
  </sheets>
  <definedNames>
    <definedName name="_xlnm._FilterDatabase" localSheetId="4" hidden="1">Contour!$A$1:$W$49</definedName>
    <definedName name="_xlnm._FilterDatabase" localSheetId="14" hidden="1">'CRAFT all Rotate'!$A$1:$W$49</definedName>
    <definedName name="_xlnm._FilterDatabase" localSheetId="5" hidden="1">'Craft Crop'!$A$1:$W$49</definedName>
    <definedName name="_xlnm._FilterDatabase" localSheetId="13" hidden="1">'CRAFT Image Rotate'!$A$62:$M$110</definedName>
    <definedName name="_xlnm._FilterDatabase" localSheetId="15" hidden="1">'CRAFT Image Rotate Revisi Ancho'!$A$1:$W$49</definedName>
    <definedName name="_xlnm._FilterDatabase" localSheetId="17" hidden="1">'CRAFT, PaddleOCR Recognition'!$A$1:$W$49</definedName>
    <definedName name="_xlnm._FilterDatabase" localSheetId="1" hidden="1">'Detection Rata'!$A$1:$W$114</definedName>
    <definedName name="_xlnm._FilterDatabase" localSheetId="3" hidden="1">Griding!$A$1:$W$49</definedName>
    <definedName name="_xlnm._FilterDatabase" localSheetId="6" hidden="1">'Paddle Crop'!$A$1:$W$49</definedName>
    <definedName name="_xlnm._FilterDatabase" localSheetId="16" hidden="1">'Paddle OCR'!$A$1:$W$49</definedName>
    <definedName name="_xlnm._FilterDatabase" localSheetId="11" hidden="1">'PaddleOCR + CRAFT'!$A$1:$X$49</definedName>
    <definedName name="_xlnm._FilterDatabase" localSheetId="9" hidden="1">'PaddleOCR + CRAFT (Finetune par'!$A$1:$W$49</definedName>
    <definedName name="_xlnm._FilterDatabase" localSheetId="7" hidden="1">'PaddleOCR + CRAFT (ZOOM)'!$A$1:$W$49</definedName>
    <definedName name="_xlnm._FilterDatabase" localSheetId="8" hidden="1">'PaddleOCR + CRAFT (ZOOM-2)'!$A$1:$W$49</definedName>
    <definedName name="_xlnm._FilterDatabase" localSheetId="12" hidden="1">'PaddleOCR + DocTr'!$A$1:$X$49</definedName>
    <definedName name="_xlnm._FilterDatabase" localSheetId="18" hidden="1">'Result CRAFT Default'!$A$1:$W$49</definedName>
    <definedName name="_xlnm._FilterDatabase" localSheetId="19" hidden="1">'Result CRAFT HYP 1'!$A$1:$W$49</definedName>
    <definedName name="_xlnm._FilterDatabase" localSheetId="20" hidden="1">'Result CRAFT HYP 2'!$A$1:$Z$49</definedName>
    <definedName name="_xlnm._FilterDatabase" localSheetId="21" hidden="1">'Result CRAFT HYP 3'!$A$1:$W$49</definedName>
    <definedName name="_xlnm._FilterDatabase" localSheetId="22" hidden="1">'Result CRAFT HYP 4'!$A$1:$W$49</definedName>
    <definedName name="_xlnm._FilterDatabase" localSheetId="0" hidden="1">'Result DocTr'!$A$1:$X$49</definedName>
    <definedName name="_xlnm._FilterDatabase" localSheetId="10" hidden="1">Sheet25!$A$1:$W$49</definedName>
    <definedName name="_xlnm._FilterDatabase" localSheetId="2" hidden="1">'testing 156 gambar'!$A$1:$W$157</definedName>
  </definedNames>
  <calcPr calcId="162913"/>
</workbook>
</file>

<file path=xl/calcChain.xml><?xml version="1.0" encoding="utf-8"?>
<calcChain xmlns="http://schemas.openxmlformats.org/spreadsheetml/2006/main">
  <c r="B62" i="2" l="1"/>
  <c r="S55" i="23"/>
  <c r="R55" i="23"/>
  <c r="Q55" i="23"/>
  <c r="P55" i="23"/>
  <c r="O55" i="23"/>
  <c r="N55" i="23"/>
  <c r="M55" i="23"/>
  <c r="L55" i="23"/>
  <c r="K55" i="23"/>
  <c r="J55" i="23"/>
  <c r="I55" i="23"/>
  <c r="H55" i="23"/>
  <c r="G55" i="23"/>
  <c r="F55" i="23"/>
  <c r="E55" i="23"/>
  <c r="D55" i="23"/>
  <c r="C55" i="23"/>
  <c r="B55" i="23"/>
  <c r="T55" i="23" s="1"/>
  <c r="S54" i="23"/>
  <c r="R54" i="23"/>
  <c r="Q54" i="23"/>
  <c r="P54" i="23"/>
  <c r="O54" i="23"/>
  <c r="N54" i="23"/>
  <c r="M54" i="23"/>
  <c r="L54" i="23"/>
  <c r="K54" i="23"/>
  <c r="J54" i="23"/>
  <c r="I54" i="23"/>
  <c r="H54" i="23"/>
  <c r="G54" i="23"/>
  <c r="T54" i="23" s="1"/>
  <c r="F54" i="23"/>
  <c r="E54" i="23"/>
  <c r="D54" i="23"/>
  <c r="C54" i="23"/>
  <c r="B54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B53" i="23"/>
  <c r="T53" i="23" s="1"/>
  <c r="S52" i="23"/>
  <c r="R52" i="23"/>
  <c r="Q52" i="23"/>
  <c r="P52" i="23"/>
  <c r="O52" i="23"/>
  <c r="N52" i="23"/>
  <c r="M52" i="23"/>
  <c r="L52" i="23"/>
  <c r="K52" i="23"/>
  <c r="J52" i="23"/>
  <c r="I52" i="23"/>
  <c r="H52" i="23"/>
  <c r="G52" i="23"/>
  <c r="F52" i="23"/>
  <c r="E52" i="23"/>
  <c r="D52" i="23"/>
  <c r="C52" i="23"/>
  <c r="B52" i="23"/>
  <c r="T52" i="23" s="1"/>
  <c r="T56" i="23" s="1"/>
  <c r="S55" i="22"/>
  <c r="R55" i="22"/>
  <c r="Q55" i="22"/>
  <c r="P55" i="22"/>
  <c r="O55" i="22"/>
  <c r="N55" i="22"/>
  <c r="M55" i="22"/>
  <c r="L55" i="22"/>
  <c r="K55" i="22"/>
  <c r="J55" i="22"/>
  <c r="I55" i="22"/>
  <c r="H55" i="22"/>
  <c r="G55" i="22"/>
  <c r="F55" i="22"/>
  <c r="E55" i="22"/>
  <c r="D55" i="22"/>
  <c r="C55" i="22"/>
  <c r="T55" i="22" s="1"/>
  <c r="B55" i="22"/>
  <c r="S54" i="22"/>
  <c r="R54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C54" i="22"/>
  <c r="B54" i="22"/>
  <c r="T54" i="22" s="1"/>
  <c r="S53" i="22"/>
  <c r="R53" i="22"/>
  <c r="Q53" i="22"/>
  <c r="P53" i="22"/>
  <c r="O53" i="22"/>
  <c r="N53" i="22"/>
  <c r="M53" i="22"/>
  <c r="L53" i="22"/>
  <c r="K53" i="22"/>
  <c r="J53" i="22"/>
  <c r="I53" i="22"/>
  <c r="H53" i="22"/>
  <c r="G53" i="22"/>
  <c r="T53" i="22" s="1"/>
  <c r="F53" i="22"/>
  <c r="E53" i="22"/>
  <c r="D53" i="22"/>
  <c r="C53" i="22"/>
  <c r="B53" i="22"/>
  <c r="S52" i="22"/>
  <c r="R52" i="22"/>
  <c r="Q52" i="22"/>
  <c r="P52" i="22"/>
  <c r="O52" i="22"/>
  <c r="N52" i="22"/>
  <c r="M52" i="22"/>
  <c r="L52" i="22"/>
  <c r="K52" i="22"/>
  <c r="J52" i="22"/>
  <c r="I52" i="22"/>
  <c r="H52" i="22"/>
  <c r="G52" i="22"/>
  <c r="F52" i="22"/>
  <c r="E52" i="22"/>
  <c r="D52" i="22"/>
  <c r="C52" i="22"/>
  <c r="B52" i="22"/>
  <c r="T52" i="22" s="1"/>
  <c r="T56" i="22" s="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C55" i="21"/>
  <c r="B55" i="21"/>
  <c r="T55" i="21" s="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4" i="21"/>
  <c r="T54" i="21" s="1"/>
  <c r="B54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B53" i="21"/>
  <c r="T53" i="21" s="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T52" i="21" s="1"/>
  <c r="F52" i="21"/>
  <c r="E52" i="21"/>
  <c r="D52" i="21"/>
  <c r="C52" i="21"/>
  <c r="B52" i="21"/>
  <c r="S55" i="20"/>
  <c r="R55" i="20"/>
  <c r="Q55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D55" i="20"/>
  <c r="T55" i="20" s="1"/>
  <c r="C55" i="20"/>
  <c r="B55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T54" i="20" s="1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T53" i="20" s="1"/>
  <c r="E53" i="20"/>
  <c r="D53" i="20"/>
  <c r="C53" i="20"/>
  <c r="B53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B52" i="20"/>
  <c r="T52" i="20" s="1"/>
  <c r="T56" i="20" s="1"/>
  <c r="U56" i="20" s="1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C55" i="19"/>
  <c r="B55" i="19"/>
  <c r="T55" i="19" s="1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T54" i="19" s="1"/>
  <c r="C54" i="19"/>
  <c r="B54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  <c r="T53" i="19" s="1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T52" i="19" s="1"/>
  <c r="E52" i="19"/>
  <c r="D52" i="19"/>
  <c r="C52" i="19"/>
  <c r="B52" i="19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T55" i="18" s="1"/>
  <c r="C55" i="18"/>
  <c r="B55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T54" i="18" s="1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T53" i="18" s="1"/>
  <c r="E53" i="18"/>
  <c r="D53" i="18"/>
  <c r="C53" i="18"/>
  <c r="B53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T52" i="18" s="1"/>
  <c r="T56" i="18" s="1"/>
  <c r="U56" i="18" s="1"/>
  <c r="V56" i="18" s="1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T55" i="17" s="1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T54" i="17" s="1"/>
  <c r="B54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T53" i="17" s="1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T52" i="17" s="1"/>
  <c r="F52" i="17"/>
  <c r="E52" i="17"/>
  <c r="D52" i="17"/>
  <c r="C52" i="17"/>
  <c r="B52" i="17"/>
  <c r="S55" i="16"/>
  <c r="R55" i="16"/>
  <c r="Q55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T55" i="16" s="1"/>
  <c r="C55" i="16"/>
  <c r="B55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B54" i="16"/>
  <c r="T54" i="16" s="1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T53" i="16" s="1"/>
  <c r="E53" i="16"/>
  <c r="D53" i="16"/>
  <c r="C53" i="16"/>
  <c r="B53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52" i="16"/>
  <c r="T52" i="16" s="1"/>
  <c r="T56" i="16" s="1"/>
  <c r="U56" i="16" s="1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T55" i="15" s="1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T54" i="15" s="1"/>
  <c r="B54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T53" i="15" s="1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T52" i="15" s="1"/>
  <c r="F52" i="15"/>
  <c r="E52" i="15"/>
  <c r="D52" i="15"/>
  <c r="C52" i="15"/>
  <c r="B52" i="15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T55" i="14" s="1"/>
  <c r="C55" i="14"/>
  <c r="B55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T54" i="14" s="1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T53" i="14" s="1"/>
  <c r="E53" i="14"/>
  <c r="D53" i="14"/>
  <c r="C53" i="14"/>
  <c r="B53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T52" i="14" s="1"/>
  <c r="T56" i="14" s="1"/>
  <c r="U56" i="14" s="1"/>
  <c r="W56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T55" i="13" s="1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T54" i="13" s="1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T53" i="13" s="1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T52" i="13" s="1"/>
  <c r="T56" i="13" s="1"/>
  <c r="F52" i="13"/>
  <c r="E52" i="13"/>
  <c r="D52" i="13"/>
  <c r="C52" i="13"/>
  <c r="B52" i="13"/>
  <c r="V56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T55" i="12" s="1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T54" i="12" s="1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T53" i="12" s="1"/>
  <c r="F53" i="12"/>
  <c r="E53" i="12"/>
  <c r="D53" i="12"/>
  <c r="C53" i="12"/>
  <c r="B53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T52" i="12" s="1"/>
  <c r="V56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T55" i="11" s="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T54" i="11" s="1"/>
  <c r="F54" i="11"/>
  <c r="E54" i="11"/>
  <c r="D54" i="11"/>
  <c r="C54" i="11"/>
  <c r="B54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T53" i="11" s="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T52" i="11" s="1"/>
  <c r="V56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T55" i="10" s="1"/>
  <c r="F55" i="10"/>
  <c r="E55" i="10"/>
  <c r="D55" i="10"/>
  <c r="C55" i="10"/>
  <c r="B55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T54" i="10" s="1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T53" i="10" s="1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T52" i="10" s="1"/>
  <c r="C52" i="10"/>
  <c r="B52" i="10"/>
  <c r="V56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T55" i="9" s="1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T54" i="9" s="1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T53" i="9" s="1"/>
  <c r="C53" i="9"/>
  <c r="B53" i="9"/>
  <c r="S52" i="9"/>
  <c r="R52" i="9"/>
  <c r="Q52" i="9"/>
  <c r="P52" i="9"/>
  <c r="O52" i="9"/>
  <c r="N52" i="9"/>
  <c r="M52" i="9"/>
  <c r="L52" i="9"/>
  <c r="K52" i="9"/>
  <c r="J52" i="9"/>
  <c r="I52" i="9"/>
  <c r="H52" i="9"/>
  <c r="T52" i="9" s="1"/>
  <c r="T56" i="9" s="1"/>
  <c r="U56" i="9" s="1"/>
  <c r="G52" i="9"/>
  <c r="F52" i="9"/>
  <c r="E52" i="9"/>
  <c r="D52" i="9"/>
  <c r="C52" i="9"/>
  <c r="B52" i="9"/>
  <c r="V56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T55" i="8" s="1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T54" i="8" s="1"/>
  <c r="C54" i="8"/>
  <c r="B54" i="8"/>
  <c r="S53" i="8"/>
  <c r="R53" i="8"/>
  <c r="Q53" i="8"/>
  <c r="P53" i="8"/>
  <c r="O53" i="8"/>
  <c r="N53" i="8"/>
  <c r="M53" i="8"/>
  <c r="L53" i="8"/>
  <c r="K53" i="8"/>
  <c r="J53" i="8"/>
  <c r="I53" i="8"/>
  <c r="H53" i="8"/>
  <c r="T53" i="8" s="1"/>
  <c r="G53" i="8"/>
  <c r="F53" i="8"/>
  <c r="E53" i="8"/>
  <c r="D53" i="8"/>
  <c r="C53" i="8"/>
  <c r="B53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T52" i="8" s="1"/>
  <c r="E52" i="8"/>
  <c r="D52" i="8"/>
  <c r="C52" i="8"/>
  <c r="B52" i="8"/>
  <c r="V56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T55" i="7" s="1"/>
  <c r="C55" i="7"/>
  <c r="B55" i="7"/>
  <c r="S54" i="7"/>
  <c r="R54" i="7"/>
  <c r="Q54" i="7"/>
  <c r="P54" i="7"/>
  <c r="O54" i="7"/>
  <c r="N54" i="7"/>
  <c r="M54" i="7"/>
  <c r="L54" i="7"/>
  <c r="K54" i="7"/>
  <c r="J54" i="7"/>
  <c r="I54" i="7"/>
  <c r="H54" i="7"/>
  <c r="T54" i="7" s="1"/>
  <c r="G54" i="7"/>
  <c r="F54" i="7"/>
  <c r="E54" i="7"/>
  <c r="D54" i="7"/>
  <c r="C54" i="7"/>
  <c r="B54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T53" i="7" s="1"/>
  <c r="E53" i="7"/>
  <c r="D53" i="7"/>
  <c r="C53" i="7"/>
  <c r="B53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T52" i="7" s="1"/>
  <c r="V56" i="6"/>
  <c r="S55" i="6"/>
  <c r="R55" i="6"/>
  <c r="Q55" i="6"/>
  <c r="P55" i="6"/>
  <c r="O55" i="6"/>
  <c r="N55" i="6"/>
  <c r="M55" i="6"/>
  <c r="L55" i="6"/>
  <c r="K55" i="6"/>
  <c r="J55" i="6"/>
  <c r="I55" i="6"/>
  <c r="H55" i="6"/>
  <c r="T55" i="6" s="1"/>
  <c r="G55" i="6"/>
  <c r="F55" i="6"/>
  <c r="E55" i="6"/>
  <c r="D55" i="6"/>
  <c r="C55" i="6"/>
  <c r="B55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T54" i="6" s="1"/>
  <c r="E54" i="6"/>
  <c r="D54" i="6"/>
  <c r="C54" i="6"/>
  <c r="B54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T53" i="6" s="1"/>
  <c r="S52" i="6"/>
  <c r="R52" i="6"/>
  <c r="Q52" i="6"/>
  <c r="P52" i="6"/>
  <c r="O52" i="6"/>
  <c r="N52" i="6"/>
  <c r="M52" i="6"/>
  <c r="L52" i="6"/>
  <c r="K52" i="6"/>
  <c r="J52" i="6"/>
  <c r="I52" i="6"/>
  <c r="H52" i="6"/>
  <c r="T52" i="6" s="1"/>
  <c r="G52" i="6"/>
  <c r="F52" i="6"/>
  <c r="E52" i="6"/>
  <c r="D52" i="6"/>
  <c r="C52" i="6"/>
  <c r="B52" i="6"/>
  <c r="V56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T55" i="5" s="1"/>
  <c r="E55" i="5"/>
  <c r="D55" i="5"/>
  <c r="C55" i="5"/>
  <c r="B55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T54" i="5" s="1"/>
  <c r="S53" i="5"/>
  <c r="R53" i="5"/>
  <c r="Q53" i="5"/>
  <c r="P53" i="5"/>
  <c r="O53" i="5"/>
  <c r="N53" i="5"/>
  <c r="M53" i="5"/>
  <c r="L53" i="5"/>
  <c r="K53" i="5"/>
  <c r="J53" i="5"/>
  <c r="I53" i="5"/>
  <c r="H53" i="5"/>
  <c r="T53" i="5" s="1"/>
  <c r="G53" i="5"/>
  <c r="F53" i="5"/>
  <c r="E53" i="5"/>
  <c r="D53" i="5"/>
  <c r="C53" i="5"/>
  <c r="B53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T52" i="5" s="1"/>
  <c r="B52" i="5"/>
  <c r="U56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S55" i="4" s="1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S54" i="4" s="1"/>
  <c r="E54" i="4"/>
  <c r="D54" i="4"/>
  <c r="C54" i="4"/>
  <c r="B54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S53" i="4" s="1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S52" i="4" s="1"/>
  <c r="E52" i="4"/>
  <c r="D52" i="4"/>
  <c r="C52" i="4"/>
  <c r="B52" i="4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T172" i="3" s="1"/>
  <c r="B172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T171" i="3" s="1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T170" i="3" s="1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T169" i="3" s="1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T168" i="3" s="1"/>
  <c r="F168" i="3"/>
  <c r="E168" i="3"/>
  <c r="D168" i="3"/>
  <c r="C168" i="3"/>
  <c r="B168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T167" i="3" s="1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T166" i="3" s="1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T165" i="3" s="1"/>
  <c r="C165" i="3"/>
  <c r="B165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T164" i="3" s="1"/>
  <c r="G164" i="3"/>
  <c r="F164" i="3"/>
  <c r="E164" i="3"/>
  <c r="D164" i="3"/>
  <c r="C164" i="3"/>
  <c r="B164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T163" i="3" s="1"/>
  <c r="E163" i="3"/>
  <c r="D163" i="3"/>
  <c r="C163" i="3"/>
  <c r="B163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T162" i="3" s="1"/>
  <c r="S161" i="3"/>
  <c r="R161" i="3"/>
  <c r="Q161" i="3"/>
  <c r="P161" i="3"/>
  <c r="O161" i="3"/>
  <c r="N161" i="3"/>
  <c r="M161" i="3"/>
  <c r="L161" i="3"/>
  <c r="K161" i="3"/>
  <c r="J161" i="3"/>
  <c r="I161" i="3"/>
  <c r="H161" i="3"/>
  <c r="T161" i="3" s="1"/>
  <c r="G161" i="3"/>
  <c r="F161" i="3"/>
  <c r="E161" i="3"/>
  <c r="D161" i="3"/>
  <c r="C161" i="3"/>
  <c r="B161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T160" i="3" s="1"/>
  <c r="B160" i="3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T84" i="2" s="1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T83" i="2" s="1"/>
  <c r="F83" i="2"/>
  <c r="E83" i="2"/>
  <c r="D83" i="2"/>
  <c r="C83" i="2"/>
  <c r="B83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T82" i="2" s="1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T81" i="2" s="1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T80" i="2" s="1"/>
  <c r="C80" i="2"/>
  <c r="B80" i="2"/>
  <c r="S79" i="2"/>
  <c r="R79" i="2"/>
  <c r="Q79" i="2"/>
  <c r="P79" i="2"/>
  <c r="O79" i="2"/>
  <c r="N79" i="2"/>
  <c r="M79" i="2"/>
  <c r="L79" i="2"/>
  <c r="K79" i="2"/>
  <c r="J79" i="2"/>
  <c r="I79" i="2"/>
  <c r="H79" i="2"/>
  <c r="T79" i="2" s="1"/>
  <c r="G79" i="2"/>
  <c r="F79" i="2"/>
  <c r="E79" i="2"/>
  <c r="D79" i="2"/>
  <c r="C79" i="2"/>
  <c r="B79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T78" i="2" s="1"/>
  <c r="E78" i="2"/>
  <c r="D78" i="2"/>
  <c r="C78" i="2"/>
  <c r="B78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T77" i="2" s="1"/>
  <c r="S76" i="2"/>
  <c r="R76" i="2"/>
  <c r="Q76" i="2"/>
  <c r="P76" i="2"/>
  <c r="O76" i="2"/>
  <c r="N76" i="2"/>
  <c r="M76" i="2"/>
  <c r="L76" i="2"/>
  <c r="K76" i="2"/>
  <c r="J76" i="2"/>
  <c r="I76" i="2"/>
  <c r="H76" i="2"/>
  <c r="T76" i="2" s="1"/>
  <c r="G76" i="2"/>
  <c r="F76" i="2"/>
  <c r="E76" i="2"/>
  <c r="D76" i="2"/>
  <c r="C76" i="2"/>
  <c r="B76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T75" i="2" s="1"/>
  <c r="B75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T74" i="2" s="1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T73" i="2" s="1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T72" i="2" s="1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T71" i="2" s="1"/>
  <c r="F71" i="2"/>
  <c r="E71" i="2"/>
  <c r="D71" i="2"/>
  <c r="C71" i="2"/>
  <c r="B71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T70" i="2" s="1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T69" i="2" s="1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T68" i="2" s="1"/>
  <c r="C68" i="2"/>
  <c r="B68" i="2"/>
  <c r="S67" i="2"/>
  <c r="R67" i="2"/>
  <c r="Q67" i="2"/>
  <c r="P67" i="2"/>
  <c r="O67" i="2"/>
  <c r="N67" i="2"/>
  <c r="M67" i="2"/>
  <c r="L67" i="2"/>
  <c r="K67" i="2"/>
  <c r="J67" i="2"/>
  <c r="I67" i="2"/>
  <c r="H67" i="2"/>
  <c r="T67" i="2" s="1"/>
  <c r="G67" i="2"/>
  <c r="F67" i="2"/>
  <c r="E67" i="2"/>
  <c r="D67" i="2"/>
  <c r="C67" i="2"/>
  <c r="B67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T66" i="2" s="1"/>
  <c r="B66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T65" i="2" s="1"/>
  <c r="S64" i="2"/>
  <c r="R64" i="2"/>
  <c r="Q64" i="2"/>
  <c r="P64" i="2"/>
  <c r="O64" i="2"/>
  <c r="N64" i="2"/>
  <c r="M64" i="2"/>
  <c r="L64" i="2"/>
  <c r="K64" i="2"/>
  <c r="J64" i="2"/>
  <c r="I64" i="2"/>
  <c r="H64" i="2"/>
  <c r="T64" i="2" s="1"/>
  <c r="G64" i="2"/>
  <c r="F64" i="2"/>
  <c r="E64" i="2"/>
  <c r="D64" i="2"/>
  <c r="C64" i="2"/>
  <c r="B64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T63" i="2" s="1"/>
  <c r="B63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T62" i="2"/>
  <c r="V56" i="1"/>
  <c r="W56" i="1" s="1"/>
  <c r="U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T55" i="1" s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T54" i="1" s="1"/>
  <c r="C54" i="1"/>
  <c r="B54" i="1"/>
  <c r="S53" i="1"/>
  <c r="R53" i="1"/>
  <c r="Q53" i="1"/>
  <c r="P53" i="1"/>
  <c r="O53" i="1"/>
  <c r="N53" i="1"/>
  <c r="M53" i="1"/>
  <c r="L53" i="1"/>
  <c r="K53" i="1"/>
  <c r="J53" i="1"/>
  <c r="I53" i="1"/>
  <c r="H53" i="1"/>
  <c r="T53" i="1" s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T52" i="1" s="1"/>
  <c r="B52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T56" i="1" l="1"/>
  <c r="T56" i="17"/>
  <c r="U56" i="17" s="1"/>
  <c r="T173" i="3"/>
  <c r="T174" i="3" s="1"/>
  <c r="T56" i="15"/>
  <c r="U56" i="15" s="1"/>
  <c r="T56" i="11"/>
  <c r="U56" i="11" s="1"/>
  <c r="T56" i="19"/>
  <c r="T85" i="2"/>
  <c r="T86" i="2" s="1"/>
  <c r="S56" i="4"/>
  <c r="T56" i="4" s="1"/>
  <c r="T56" i="6"/>
  <c r="U56" i="6" s="1"/>
  <c r="T56" i="8"/>
  <c r="U56" i="8" s="1"/>
  <c r="T56" i="10"/>
  <c r="U56" i="10" s="1"/>
  <c r="T56" i="12"/>
  <c r="U56" i="12" s="1"/>
  <c r="T56" i="5"/>
  <c r="U56" i="5" s="1"/>
  <c r="T56" i="7"/>
  <c r="U56" i="7" s="1"/>
  <c r="T56" i="21"/>
</calcChain>
</file>

<file path=xl/sharedStrings.xml><?xml version="1.0" encoding="utf-8"?>
<sst xmlns="http://schemas.openxmlformats.org/spreadsheetml/2006/main" count="22499" uniqueCount="3882">
  <si>
    <t>file_name</t>
  </si>
  <si>
    <t>nomor_registrasi</t>
  </si>
  <si>
    <t>nama_pemilik</t>
  </si>
  <si>
    <t>alamat</t>
  </si>
  <si>
    <t>merk</t>
  </si>
  <si>
    <t>type</t>
  </si>
  <si>
    <t>jenis</t>
  </si>
  <si>
    <t>model</t>
  </si>
  <si>
    <t>tahun_pembuatan</t>
  </si>
  <si>
    <t>isi_silinder</t>
  </si>
  <si>
    <t>nomor_rangka</t>
  </si>
  <si>
    <t>nomor_mesin</t>
  </si>
  <si>
    <t>warna</t>
  </si>
  <si>
    <t>bahan_bakar</t>
  </si>
  <si>
    <t>warna_tnkb</t>
  </si>
  <si>
    <t>tahun_registrasi</t>
  </si>
  <si>
    <t>nomor_bpkb</t>
  </si>
  <si>
    <t>kode_lokasi</t>
  </si>
  <si>
    <t>berlaku_sampai</t>
  </si>
  <si>
    <t>extracted_fields</t>
  </si>
  <si>
    <t>extracted_ratio</t>
  </si>
  <si>
    <t>extracted_ratio_str</t>
  </si>
  <si>
    <t>extracted_score</t>
  </si>
  <si>
    <t>final_score</t>
  </si>
  <si>
    <t>bobi_aulia_syafiq_11</t>
  </si>
  <si>
    <t>F 3472 WAB</t>
  </si>
  <si>
    <t>BOBI AULIA SYAFIQ</t>
  </si>
  <si>
    <t>CLUSTER PRAMUKA REGENCYCOMPAN</t>
  </si>
  <si>
    <t>HONDA</t>
  </si>
  <si>
    <t>X1HO2N35M1 A/T</t>
  </si>
  <si>
    <t>SEPEDA MOTOR</t>
  </si>
  <si>
    <t>149CC</t>
  </si>
  <si>
    <t>MH1KF4115KK705996</t>
  </si>
  <si>
    <t>KF41E1708686</t>
  </si>
  <si>
    <t>HITAM</t>
  </si>
  <si>
    <t>BENSIN</t>
  </si>
  <si>
    <t>PO7918292</t>
  </si>
  <si>
    <t>10700JCK</t>
  </si>
  <si>
    <t>18/18</t>
  </si>
  <si>
    <t>bobi_aulia_syafiq_2</t>
  </si>
  <si>
    <t>CLUSTER PRAMUKA REGENCY BL REGIST MBER</t>
  </si>
  <si>
    <t>X1HO2N35K1 A/T</t>
  </si>
  <si>
    <t>-</t>
  </si>
  <si>
    <t>KEPOLISIANNIGARA</t>
  </si>
  <si>
    <t>16/18</t>
  </si>
  <si>
    <t>dian_lieska_ocviany_9</t>
  </si>
  <si>
    <t>3352 UJV</t>
  </si>
  <si>
    <t>OF OWNER</t>
  </si>
  <si>
    <t>MP PERTAMINA BLOK W/10 RT8/ JU</t>
  </si>
  <si>
    <t>SEPEDA</t>
  </si>
  <si>
    <t>SPD.</t>
  </si>
  <si>
    <t>SILINDERDAYALISTRIK 00110</t>
  </si>
  <si>
    <t>3FK053794</t>
  </si>
  <si>
    <t>R T1E1053726</t>
  </si>
  <si>
    <t>HITAM1</t>
  </si>
  <si>
    <t>MO2029195</t>
  </si>
  <si>
    <t>9B4906FT221DI</t>
  </si>
  <si>
    <t>michael_4</t>
  </si>
  <si>
    <t>B 2832</t>
  </si>
  <si>
    <t>OFOWNER</t>
  </si>
  <si>
    <t>CITRA GARDEN 6 BLK BOISTBATION J JAKBA TORATLALU BAYBOSOPURHOMO YOG JUKM.T.C.C.C.K.</t>
  </si>
  <si>
    <t>TOYOTA</t>
  </si>
  <si>
    <t>KIJANGINOVA 2.0V</t>
  </si>
  <si>
    <t>MOBIL ENUM VC</t>
  </si>
  <si>
    <t>MICRO/MI NIBUS</t>
  </si>
  <si>
    <t>SILINDERDAYA CAT POWER 01998</t>
  </si>
  <si>
    <t>RA91</t>
  </si>
  <si>
    <t>ILVERMETALIK</t>
  </si>
  <si>
    <t>HI</t>
  </si>
  <si>
    <t>R01352858</t>
  </si>
  <si>
    <t>4900GUYW1WE</t>
  </si>
  <si>
    <t>5...</t>
  </si>
  <si>
    <t>bobi_aulia_syafiq_3</t>
  </si>
  <si>
    <t>BOBI AULI SYAFIQ</t>
  </si>
  <si>
    <t>USTER P RAMUKA REGENCY BLOK TRATION NUMB</t>
  </si>
  <si>
    <t>ONDA</t>
  </si>
  <si>
    <t>HO2N35M A/T</t>
  </si>
  <si>
    <t>SEPEDA MO OR</t>
  </si>
  <si>
    <t>INMH1KF4111K705996</t>
  </si>
  <si>
    <t>KF41E1708 86</t>
  </si>
  <si>
    <t>15/18</t>
  </si>
  <si>
    <t>bobi_aulia_syafiq_7</t>
  </si>
  <si>
    <t>KARANGTENGAH CIANJUR</t>
  </si>
  <si>
    <t>MH1KF4115KH 705996</t>
  </si>
  <si>
    <t>419/06.11.2019</t>
  </si>
  <si>
    <t>bobi_aulia_syafiq_1</t>
  </si>
  <si>
    <t>3472 FAB</t>
  </si>
  <si>
    <t>CLUSTER PRAMUKA REGENCYBLOK06-2</t>
  </si>
  <si>
    <t>X1HO2N35N1 A/T</t>
  </si>
  <si>
    <t>14/18</t>
  </si>
  <si>
    <t>ricky_gunawan_11</t>
  </si>
  <si>
    <t>B 4705 BLB</t>
  </si>
  <si>
    <t>JL KEAMANAN DLM RT1 COMPA</t>
  </si>
  <si>
    <t>SPD MOTOR</t>
  </si>
  <si>
    <t>SILINDERDAYALISTRIK 001 10</t>
  </si>
  <si>
    <t>MERAHPUTIH</t>
  </si>
  <si>
    <t>9B4906ID3J.1AW</t>
  </si>
  <si>
    <t>I 24-02-2027</t>
  </si>
  <si>
    <t>bobi_aulia_syafiq_5</t>
  </si>
  <si>
    <t>V AB</t>
  </si>
  <si>
    <t>1HO2N35M1 A/T</t>
  </si>
  <si>
    <t>SEPEDA MO TOR</t>
  </si>
  <si>
    <t>E EDA MO TOR</t>
  </si>
  <si>
    <t>1KF4115KK705996</t>
  </si>
  <si>
    <t>E1708 686</t>
  </si>
  <si>
    <t>ENTNUMBERPO7918292</t>
  </si>
  <si>
    <t>dian_lieska_ocviany_8</t>
  </si>
  <si>
    <t>I 2015 SPD</t>
  </si>
  <si>
    <t>OWNER</t>
  </si>
  <si>
    <t>KOMP PER TAMINA BLOK W/1 STRATION</t>
  </si>
  <si>
    <t>Y1G02N15L 0 AT</t>
  </si>
  <si>
    <t>SPD. MOTOR</t>
  </si>
  <si>
    <t>CAPACITY/ELECTRICAL POWER 00110</t>
  </si>
  <si>
    <t>MHIJFT113FK053794</t>
  </si>
  <si>
    <t>JFT1E1053726</t>
  </si>
  <si>
    <t>M02029195</t>
  </si>
  <si>
    <t>ricky_gunawan_5</t>
  </si>
  <si>
    <t>RICKY UNAWAN</t>
  </si>
  <si>
    <t>JL KEAN ANAN DLM RT1 OMP</t>
  </si>
  <si>
    <t>D1B02N1 2L2 AT</t>
  </si>
  <si>
    <t>SPD. MO TOR</t>
  </si>
  <si>
    <t>IITAM</t>
  </si>
  <si>
    <t>dian_lieska_ocviany_1</t>
  </si>
  <si>
    <t>B 3352 UJV</t>
  </si>
  <si>
    <t>KOMP PERTAMINA BLOK W/10RT8/16 JU</t>
  </si>
  <si>
    <t>Y10020000</t>
  </si>
  <si>
    <t>MOTOR</t>
  </si>
  <si>
    <t>URE</t>
  </si>
  <si>
    <t>MHLJF114FK053794</t>
  </si>
  <si>
    <t>JFTIELOS726</t>
  </si>
  <si>
    <t>HITAME</t>
  </si>
  <si>
    <t>906F</t>
  </si>
  <si>
    <t>dian_lieska_ocviany_3</t>
  </si>
  <si>
    <t>LIK L</t>
  </si>
  <si>
    <t>KOMP PER</t>
  </si>
  <si>
    <t>Y1G02N15 AT</t>
  </si>
  <si>
    <t>SEPEDA M</t>
  </si>
  <si>
    <t>SPD. MO</t>
  </si>
  <si>
    <t>MH1JFTI</t>
  </si>
  <si>
    <t>UI 21</t>
  </si>
  <si>
    <t>13/18</t>
  </si>
  <si>
    <t>ricky_gunawan_10</t>
  </si>
  <si>
    <t>RICKY GUNAWAN</t>
  </si>
  <si>
    <t>JL KEAMANAN DLM RT100MPAA RESPENTASKITAP JB</t>
  </si>
  <si>
    <t>SPD MOT JR</t>
  </si>
  <si>
    <t>N01563685</t>
  </si>
  <si>
    <t>984906ID311AW</t>
  </si>
  <si>
    <t>12/18</t>
  </si>
  <si>
    <t>michael_12</t>
  </si>
  <si>
    <t>CITRA GARDEN 6 BLK GOMRANI REGIST ATTII/15 JAKBA</t>
  </si>
  <si>
    <t>KIJANG- INOVA OV</t>
  </si>
  <si>
    <t>MICRO/MINIBUS</t>
  </si>
  <si>
    <t>1TRA912677</t>
  </si>
  <si>
    <t>SILVERMETALIK</t>
  </si>
  <si>
    <t>INSINGHITAM</t>
  </si>
  <si>
    <t>3C4900GUYW1WE</t>
  </si>
  <si>
    <t>05 10- 2026</t>
  </si>
  <si>
    <t>michael_5</t>
  </si>
  <si>
    <t>B 2832 ACK</t>
  </si>
  <si>
    <t>MIC HAE</t>
  </si>
  <si>
    <t>CIRA RDEN 6 BLK ION-NUMBER1 15 JAKBA</t>
  </si>
  <si>
    <t>JANG NOVA 2.0V</t>
  </si>
  <si>
    <t>BI</t>
  </si>
  <si>
    <t>0/M NIBUS</t>
  </si>
  <si>
    <t>CHENSIN</t>
  </si>
  <si>
    <t>C4900GUYW1WE</t>
  </si>
  <si>
    <t>dian_lieska_ocviany_6</t>
  </si>
  <si>
    <t>I 015 US</t>
  </si>
  <si>
    <t>OF</t>
  </si>
  <si>
    <t>KOMP PERTAMINA BLOK W/10 RATIC 1901</t>
  </si>
  <si>
    <t>Y1G02N15L0 AT</t>
  </si>
  <si>
    <t>JFT1E10E 3726</t>
  </si>
  <si>
    <t>ITAM</t>
  </si>
  <si>
    <t>ENSIN</t>
  </si>
  <si>
    <t>ITAMEHIBI</t>
  </si>
  <si>
    <t>michael_11</t>
  </si>
  <si>
    <t>MICHAEL</t>
  </si>
  <si>
    <t>CITRA GARDEN BLK STRATIONAHUMBER1/ 15 JAKB</t>
  </si>
  <si>
    <t>KIJANG NOVA OV</t>
  </si>
  <si>
    <t>MOBIL</t>
  </si>
  <si>
    <t>NIBUS</t>
  </si>
  <si>
    <t>48E2M0218495</t>
  </si>
  <si>
    <t>11/18</t>
  </si>
  <si>
    <t>michael_3</t>
  </si>
  <si>
    <t>B 2832 NO</t>
  </si>
  <si>
    <t>CITRA RDEN BLK</t>
  </si>
  <si>
    <t>TOYOT</t>
  </si>
  <si>
    <t>2M0218495</t>
  </si>
  <si>
    <t>KEPOLISIANTEGARA</t>
  </si>
  <si>
    <t>LVERMETALIK</t>
  </si>
  <si>
    <t>NSIN</t>
  </si>
  <si>
    <t>TAM</t>
  </si>
  <si>
    <t>UMENT1352858</t>
  </si>
  <si>
    <t>dian_lieska_ocviany_7</t>
  </si>
  <si>
    <t>DIAN LIESKA OCVIAN NIK TDR KITAS KITAP</t>
  </si>
  <si>
    <t>KOMP PERTAMINA BLOK</t>
  </si>
  <si>
    <t>PE</t>
  </si>
  <si>
    <t>00110 3FK0537</t>
  </si>
  <si>
    <t>MH1JFT11</t>
  </si>
  <si>
    <t>ricky_gunawan_3</t>
  </si>
  <si>
    <t>JL</t>
  </si>
  <si>
    <t>NO1563685</t>
  </si>
  <si>
    <t>9B4906ID311AW</t>
  </si>
  <si>
    <t>10/18</t>
  </si>
  <si>
    <t>ricky_gunawan_8</t>
  </si>
  <si>
    <t>JL KEAMANAN DLM RT100M/A RUMBERITASKITAP JB</t>
  </si>
  <si>
    <t>2HK213635</t>
  </si>
  <si>
    <t>ricky_gunawan_7</t>
  </si>
  <si>
    <t>RICKY NAWAN</t>
  </si>
  <si>
    <t>JL KEAMANAN DLM RT100MPARD REGISTRATION/NOWBERT JB</t>
  </si>
  <si>
    <t>AT</t>
  </si>
  <si>
    <t>B4906ID311AW</t>
  </si>
  <si>
    <t>bobi_aulia_syafiq_9</t>
  </si>
  <si>
    <t>POWER 149</t>
  </si>
  <si>
    <t>KF41E 708686</t>
  </si>
  <si>
    <t>9/18</t>
  </si>
  <si>
    <t>ricky_gunawan_1</t>
  </si>
  <si>
    <t>NIK TDP NIB KIZA KITAP D</t>
  </si>
  <si>
    <t>TRATIONNOMBERI JB</t>
  </si>
  <si>
    <t>02-202</t>
  </si>
  <si>
    <t>bobi_aulia_syafiq_10</t>
  </si>
  <si>
    <t>0/18</t>
  </si>
  <si>
    <t>bobi_aulia_syafiq_12</t>
  </si>
  <si>
    <t>bobi_aulia_syafiq_4</t>
  </si>
  <si>
    <t>bobi_aulia_syafiq_6</t>
  </si>
  <si>
    <t>bobi_aulia_syafiq_8</t>
  </si>
  <si>
    <t>dian_lieska_ocviany_10</t>
  </si>
  <si>
    <t>dian_lieska_ocviany_11</t>
  </si>
  <si>
    <t>dian_lieska_ocviany_12</t>
  </si>
  <si>
    <t>dian_lieska_ocviany_2</t>
  </si>
  <si>
    <t>dian_lieska_ocviany_4</t>
  </si>
  <si>
    <t>dian_lieska_ocviany_5</t>
  </si>
  <si>
    <t>michael_1</t>
  </si>
  <si>
    <t>michael_10</t>
  </si>
  <si>
    <t>michael_2</t>
  </si>
  <si>
    <t>michael_6</t>
  </si>
  <si>
    <t>michael_7</t>
  </si>
  <si>
    <t>michael_8</t>
  </si>
  <si>
    <t>michael_9</t>
  </si>
  <si>
    <t>ricky_gunawan_12</t>
  </si>
  <si>
    <t>ricky_gunawan_2</t>
  </si>
  <si>
    <t>ricky_gunawan_4</t>
  </si>
  <si>
    <t>ricky_gunawan_6</t>
  </si>
  <si>
    <t>ricky_gunawan_9</t>
  </si>
  <si>
    <t>TOTAL</t>
  </si>
  <si>
    <t>Bobi</t>
  </si>
  <si>
    <t>Dian</t>
  </si>
  <si>
    <t>Michael</t>
  </si>
  <si>
    <t>Ricky</t>
  </si>
  <si>
    <t>Grand TOTAL</t>
  </si>
  <si>
    <t>anita_s_9_jpg</t>
  </si>
  <si>
    <t>B 4576 BLA</t>
  </si>
  <si>
    <t>ANITA S</t>
  </si>
  <si>
    <t>KEBON PISANG RT5/7 JB</t>
  </si>
  <si>
    <t>R5F04R25LO MT</t>
  </si>
  <si>
    <t>MH1MC311XGK000128</t>
  </si>
  <si>
    <t>MC31E1000117</t>
  </si>
  <si>
    <t>ABU-ABU</t>
  </si>
  <si>
    <t>NO1550771</t>
  </si>
  <si>
    <t>984906IH881A0</t>
  </si>
  <si>
    <t>1.0</t>
  </si>
  <si>
    <t>bobi_aulia_syafiq_9_jpg</t>
  </si>
  <si>
    <t>E 3472 WAB</t>
  </si>
  <si>
    <t>KARANGTENGAH CLUSTER PRAMUKA CIANJUR</t>
  </si>
  <si>
    <t>149 CC</t>
  </si>
  <si>
    <t>dian_lieska_ocviany_12_jpg</t>
  </si>
  <si>
    <t>DIAN IESKA OCVIANY</t>
  </si>
  <si>
    <t>KOMP PERTAMINA BL OK 10 RT8/16 TION</t>
  </si>
  <si>
    <t>Y1G02N 5LO AT</t>
  </si>
  <si>
    <t>SPDMOTOR</t>
  </si>
  <si>
    <t>00110 2015</t>
  </si>
  <si>
    <t>MH1JFT103FK053794</t>
  </si>
  <si>
    <t>HIT AM</t>
  </si>
  <si>
    <t>TAME</t>
  </si>
  <si>
    <t>dimas_wahyu_pratama_10_jpg</t>
  </si>
  <si>
    <t>E 2241 HK</t>
  </si>
  <si>
    <t>DIMAS WAHYU PRATAMA</t>
  </si>
  <si>
    <t>DSN PUNTANG III RT KAB 1 CIREBON RW DS</t>
  </si>
  <si>
    <t>YAMAHA</t>
  </si>
  <si>
    <t>BBS M/T</t>
  </si>
  <si>
    <t>155 CC</t>
  </si>
  <si>
    <t>MH3RG4760LKOO4779</t>
  </si>
  <si>
    <t>G3J6E0263921</t>
  </si>
  <si>
    <t>dimas_wahyu_pratama_4_jpg</t>
  </si>
  <si>
    <t>2241 WAHYU PRATAMA</t>
  </si>
  <si>
    <t>III</t>
  </si>
  <si>
    <t>DSN PUNTANG YAMAHA RT KAB CIREBON RW DS MAND</t>
  </si>
  <si>
    <t>MH3RG47OLKOO4779</t>
  </si>
  <si>
    <t>G3J6E02(3921</t>
  </si>
  <si>
    <t>BPKBCUMENTNUMBER</t>
  </si>
  <si>
    <t>efendy_10_jpg</t>
  </si>
  <si>
    <t>:B 2889 PFL</t>
  </si>
  <si>
    <t>EFENDY :JL BUDI</t>
  </si>
  <si>
    <t>:MITSUBISHI MULIA/27 RT 12/3002111101000001111 NUMBERKUT D27 KOMBES MBODO</t>
  </si>
  <si>
    <t>:XPAND1 5LULT(4X2)AT</t>
  </si>
  <si>
    <t>:MOBIL PENUMPANG</t>
  </si>
  <si>
    <t>:2018</t>
  </si>
  <si>
    <t>MIK2NCNTARJ30244904A91DP8634</t>
  </si>
  <si>
    <t>MERAH METALIK</t>
  </si>
  <si>
    <t>3C4921T53W1EA</t>
  </si>
  <si>
    <t>SAMPAI31-08- 2023</t>
  </si>
  <si>
    <t>efendy_3_jpg</t>
  </si>
  <si>
    <t>B 2889 PF</t>
  </si>
  <si>
    <t>EFENDY</t>
  </si>
  <si>
    <t>JL BUDI MUL IA/27 METALIK</t>
  </si>
  <si>
    <t>MITSUBIS 5 HI ULT(4X2 )AT</t>
  </si>
  <si>
    <t>:XPAND1 PENUMPANG</t>
  </si>
  <si>
    <t>:MOBIL IBUS</t>
  </si>
  <si>
    <t>:MICRO/MIIN</t>
  </si>
  <si>
    <t>:01499 MIK2NCWTAR13024490</t>
  </si>
  <si>
    <t>4A91DP863</t>
  </si>
  <si>
    <t>MERAH</t>
  </si>
  <si>
    <t>3C492LT53WLEA</t>
  </si>
  <si>
    <t>31 -08 -2023</t>
  </si>
  <si>
    <t>efendy_4_jpg</t>
  </si>
  <si>
    <t>JL BUDI MUL IA/27 RT</t>
  </si>
  <si>
    <t>MITSUBISHI</t>
  </si>
  <si>
    <t>:01499 ARJJ024490</t>
  </si>
  <si>
    <t>MK2NCWT4A91DP863</t>
  </si>
  <si>
    <t>08- 2023</t>
  </si>
  <si>
    <t>efendy_6_jpg</t>
  </si>
  <si>
    <t>B 2889 PFL</t>
  </si>
  <si>
    <t>JL BUDI MULIA/27 RT NUMBAEKUT</t>
  </si>
  <si>
    <t>:XPAND1 5LULT(4X2 )AT</t>
  </si>
  <si>
    <t>:01499</t>
  </si>
  <si>
    <t>MK2NCWTARJJ024490</t>
  </si>
  <si>
    <t>:4A91DP8634</t>
  </si>
  <si>
    <t>31 08- 2023</t>
  </si>
  <si>
    <t>17/18</t>
  </si>
  <si>
    <t>fauzan-elzanu-11_jpg</t>
  </si>
  <si>
    <t>B 3415 UKZ</t>
  </si>
  <si>
    <t>FAUZAN ELZANU</t>
  </si>
  <si>
    <t>KAMP GUSTI KBN PALA</t>
  </si>
  <si>
    <t>K1HO2N14L0 AT</t>
  </si>
  <si>
    <t>001 50</t>
  </si>
  <si>
    <t>MH1KF1112GK593907</t>
  </si>
  <si>
    <t>KF11E1593020</t>
  </si>
  <si>
    <t>MO7568385</t>
  </si>
  <si>
    <t>9B4906FP221ER</t>
  </si>
  <si>
    <t>19-04- 2026</t>
  </si>
  <si>
    <t>fauzan-elzanu-12_jpg</t>
  </si>
  <si>
    <t>FAUZAN</t>
  </si>
  <si>
    <t>KAMP GUSTI ELZANU KBN PALA X12</t>
  </si>
  <si>
    <t>K1H02N14L0 AT</t>
  </si>
  <si>
    <t>001 2016 50</t>
  </si>
  <si>
    <t>HH1KF1112GK593907</t>
  </si>
  <si>
    <t>M07568385</t>
  </si>
  <si>
    <t>fauzan-elzanu-4_jpg</t>
  </si>
  <si>
    <t>K1HO2N14LO AT</t>
  </si>
  <si>
    <t>2016 00150</t>
  </si>
  <si>
    <t>fauzan-elzanu-5_jpg</t>
  </si>
  <si>
    <t>KAMP GUSTI KBN PALA 27RTO/14JU X12</t>
  </si>
  <si>
    <t>gusthama-riyadhi-12_jpg</t>
  </si>
  <si>
    <t>B -6890-VGN</t>
  </si>
  <si>
    <t>GUSTHAMA RIYADHI</t>
  </si>
  <si>
    <t>KP. SELATAN DUKUH CILEDUG NO.34 KOTA RT. 03/07 TANGERANG SUDIMARA</t>
  </si>
  <si>
    <t>NC1 1C1C A/T</t>
  </si>
  <si>
    <t>SEPEDA MOTOR SOLO</t>
  </si>
  <si>
    <t>SEPEDA MOTOR R2</t>
  </si>
  <si>
    <t>110 CC</t>
  </si>
  <si>
    <t>MRIJF6114DK508215</t>
  </si>
  <si>
    <t>JF61E1501662</t>
  </si>
  <si>
    <t>HITAM MERAH</t>
  </si>
  <si>
    <t>PUTIH</t>
  </si>
  <si>
    <t>J05900975</t>
  </si>
  <si>
    <t>DU</t>
  </si>
  <si>
    <t>hari_sabintang_6_jpg</t>
  </si>
  <si>
    <t>BA 2379 LX</t>
  </si>
  <si>
    <t>HARI SABINTANG</t>
  </si>
  <si>
    <t>BUKITTINGGI JL HAMKA RT 002 RW 003 KEL TAROK HITAM PANJANG</t>
  </si>
  <si>
    <t>SUZUKI</t>
  </si>
  <si>
    <t>FU 150</t>
  </si>
  <si>
    <t>SPD MTR SOLO</t>
  </si>
  <si>
    <t>150 MH8DL CC 11AZGJ129642</t>
  </si>
  <si>
    <t>CGA1ID129250</t>
  </si>
  <si>
    <t>M04196005</t>
  </si>
  <si>
    <t>hendy-andiawan-3_jpg</t>
  </si>
  <si>
    <t>B 664</t>
  </si>
  <si>
    <t>HENDY NDIAWAN</t>
  </si>
  <si>
    <t>P P RTO MA CLUSTEER SERUA DPK</t>
  </si>
  <si>
    <t>HONDA M/T</t>
  </si>
  <si>
    <t>AFX12U2</t>
  </si>
  <si>
    <t>125 CC 53899</t>
  </si>
  <si>
    <t>JBP1E135MH1JBP11</t>
  </si>
  <si>
    <t>UTTH HITAM</t>
  </si>
  <si>
    <t>OLLO</t>
  </si>
  <si>
    <t>hendy-andiawan-5_jpg</t>
  </si>
  <si>
    <t>B 6643</t>
  </si>
  <si>
    <t>HENDY AN IAWAN</t>
  </si>
  <si>
    <t>P P RTO2 MANS CLUSTEER SERUA DPK</t>
  </si>
  <si>
    <t>AFX12U21 808 M/T</t>
  </si>
  <si>
    <t>2015 125 CC</t>
  </si>
  <si>
    <t>MH1JBP113TK353899</t>
  </si>
  <si>
    <t>JBP1E135</t>
  </si>
  <si>
    <t>ETAM</t>
  </si>
  <si>
    <t>hendy-andiawan-9_jpg</t>
  </si>
  <si>
    <t>B 6643 ZIR</t>
  </si>
  <si>
    <t>HENDY ANDIAWAN</t>
  </si>
  <si>
    <t>P P RTO2 MANSION RW11 CLUSTEER SERUA DPK</t>
  </si>
  <si>
    <t>AFX12U21C08 M/T</t>
  </si>
  <si>
    <t>SEPEDAMOTOR</t>
  </si>
  <si>
    <t>MH1JBP113FK353899</t>
  </si>
  <si>
    <t>JBP1E1352084</t>
  </si>
  <si>
    <t>PUTIH HITAM</t>
  </si>
  <si>
    <t>MO3964893</t>
  </si>
  <si>
    <t>heri_kiswanto_4_jpg</t>
  </si>
  <si>
    <t>A HERI 4799 KISWANTO SY</t>
  </si>
  <si>
    <t>SELATAN</t>
  </si>
  <si>
    <t>KP GUDANGKOPI</t>
  </si>
  <si>
    <t>P5E02R22M1 M/T</t>
  </si>
  <si>
    <t>SEPEDA SOLO MOTOR</t>
  </si>
  <si>
    <t>MH1KC92KKKK031171</t>
  </si>
  <si>
    <t>KC92E102994</t>
  </si>
  <si>
    <t>:HITAM MERAH</t>
  </si>
  <si>
    <t>Q03245328H1</t>
  </si>
  <si>
    <t>29 April: 2025</t>
  </si>
  <si>
    <t>heri_kiswanto_5_jpg</t>
  </si>
  <si>
    <t>KOPI SELATAN</t>
  </si>
  <si>
    <t>KP GUDANG MERAH</t>
  </si>
  <si>
    <t>P5E02R22M1 HONDA M/T</t>
  </si>
  <si>
    <t>SOLO</t>
  </si>
  <si>
    <t>MH1KC921XXXX031171</t>
  </si>
  <si>
    <t>KC92E1028994</t>
  </si>
  <si>
    <t>:HITAM</t>
  </si>
  <si>
    <t>HITAMBENSIN</t>
  </si>
  <si>
    <t>heri_kiswanto_6_jpg</t>
  </si>
  <si>
    <t>A 4799 SY</t>
  </si>
  <si>
    <t>HERI KISWANTO</t>
  </si>
  <si>
    <t>KP GUDANG KOPI SELATAN ######################### KOMIS</t>
  </si>
  <si>
    <t>P5E02R22M1 SEPEDA MOTOR M/T</t>
  </si>
  <si>
    <t>kisworo_b_saryo_4_jpg</t>
  </si>
  <si>
    <t>B 3059 BJT</t>
  </si>
  <si>
    <t>ORO B SARYO</t>
  </si>
  <si>
    <t>KEMANGGI SAN PULO II</t>
  </si>
  <si>
    <t>NF12A1C MT</t>
  </si>
  <si>
    <t>00125 POLRI</t>
  </si>
  <si>
    <t>MH1JBF11BBK001374</t>
  </si>
  <si>
    <t>JBF1E1001464</t>
  </si>
  <si>
    <t>SILVER ABU-ABU</t>
  </si>
  <si>
    <t>9849066QY81E</t>
  </si>
  <si>
    <t>:18- 10 2026</t>
  </si>
  <si>
    <t>kisworo_b_saryo_5_jpg</t>
  </si>
  <si>
    <t>B 3059 BUT</t>
  </si>
  <si>
    <t>KISWORD B SARYO</t>
  </si>
  <si>
    <t>KEMANGGISAN PULO N</t>
  </si>
  <si>
    <t>SE PEDA MOTOR</t>
  </si>
  <si>
    <t>MH1J9F118BK001374</t>
  </si>
  <si>
    <t>:JBF1E1001464</t>
  </si>
  <si>
    <t>SAMPAI:18-10- 2026</t>
  </si>
  <si>
    <t>kisworo_b_saryo_6_jpg</t>
  </si>
  <si>
    <t>K1SWORO B</t>
  </si>
  <si>
    <t>SAN II</t>
  </si>
  <si>
    <t>MH1JBF118BK001374</t>
  </si>
  <si>
    <t>:HI-TAM</t>
  </si>
  <si>
    <t>SAMPAI:18-10 2026</t>
  </si>
  <si>
    <t>marini_syamsir_12_jpg</t>
  </si>
  <si>
    <t>B-6197-JLL</t>
  </si>
  <si>
    <t>MARINI SYAMSIR</t>
  </si>
  <si>
    <t>PERUM 06/05 BJ DASANA NANGKA INDAH KLP DUA KAB. TANGERANG SAMBODOPURMOMO</t>
  </si>
  <si>
    <t>NC1 1D1CF A/T</t>
  </si>
  <si>
    <t>MH1JFA110CK019862</t>
  </si>
  <si>
    <t>JFA1E1019042</t>
  </si>
  <si>
    <t>MERAH HITAM</t>
  </si>
  <si>
    <t>thesthemey102820</t>
  </si>
  <si>
    <t>01SAMSATKELAPADUA</t>
  </si>
  <si>
    <t>SAMPAI:26-01-2027</t>
  </si>
  <si>
    <t>marini_syamsir_3_jpg</t>
  </si>
  <si>
    <t>PERUM 06/05 DASANA BJ NANGKA INDAH KLP DUA KAB. TANGERANG</t>
  </si>
  <si>
    <t>HONDA NC1 1DICF A/T</t>
  </si>
  <si>
    <t>110CC</t>
  </si>
  <si>
    <t>MHIJFA110CK019862</t>
  </si>
  <si>
    <t>HI TAM</t>
  </si>
  <si>
    <t>marini_syamsir_9_jpg</t>
  </si>
  <si>
    <t>PERUM 06/05 DASANA BJ NANGKA INDAH KLP DUA KAB. TANGERANG TION NUMBER</t>
  </si>
  <si>
    <t>HONDA A/T</t>
  </si>
  <si>
    <t>NC11DICF MOTOR SOLO</t>
  </si>
  <si>
    <t>2012110CC</t>
  </si>
  <si>
    <t>JFAIE1019042</t>
  </si>
  <si>
    <t>michael_11_jpg</t>
  </si>
  <si>
    <t>2832 BRY</t>
  </si>
  <si>
    <t>CITRA GARDEN BLK JAKBAI</t>
  </si>
  <si>
    <t>KIJANG INOVA OV</t>
  </si>
  <si>
    <t>MOBIL PENUMPANG</t>
  </si>
  <si>
    <t>MICRO/M INIBUS</t>
  </si>
  <si>
    <t>MHFANG212H0218495</t>
  </si>
  <si>
    <t>SILVER METALIK</t>
  </si>
  <si>
    <t>RO1352858</t>
  </si>
  <si>
    <t>michael_12_jpg</t>
  </si>
  <si>
    <t>B 2832 BRY</t>
  </si>
  <si>
    <t>CITRA GARDEN BLK COMPANY 794/RT11/15 D35 JAKBAI</t>
  </si>
  <si>
    <t>MICROMINIBUS</t>
  </si>
  <si>
    <t>2021 01998</t>
  </si>
  <si>
    <t>MJFAW85H2H0218495</t>
  </si>
  <si>
    <t>SILVER METAL IK</t>
  </si>
  <si>
    <t>muhamad_irgi_fahrezi_10_jpg</t>
  </si>
  <si>
    <t>B-3686-NUC</t>
  </si>
  <si>
    <t>MUHAMAD IRGI FAHREZI</t>
  </si>
  <si>
    <t>CILENGGANG KEL. CILENGGANG RT 009/003 KEC. KOTA TANGERANG SELATAN</t>
  </si>
  <si>
    <t>NC1 1A3C A/T</t>
  </si>
  <si>
    <t>cc</t>
  </si>
  <si>
    <t>JF911XCK719743</t>
  </si>
  <si>
    <t>JF91E1711928</t>
  </si>
  <si>
    <t>I08612537</t>
  </si>
  <si>
    <t>muhamad_irgi_fahrezi_3_jpg</t>
  </si>
  <si>
    <t>CILENGGANG RT. 009/003 KEC. KOTA TANGERANG SELATAN</t>
  </si>
  <si>
    <t>KEL.CILENGGANG HONDA</t>
  </si>
  <si>
    <t>NC11A3C A/T</t>
  </si>
  <si>
    <t>XCK719743</t>
  </si>
  <si>
    <t>muslih_hardianto_11_jpg</t>
  </si>
  <si>
    <t>B-6912-VCQ</t>
  </si>
  <si>
    <t>MUSLIH HARDIANTO</t>
  </si>
  <si>
    <t>JL.H. KARANG MEAN TENGAH RT04/10 KOTA TANGERANG</t>
  </si>
  <si>
    <t>3C1 (V-IXION/FZ150)</t>
  </si>
  <si>
    <t>150 CC</t>
  </si>
  <si>
    <t>MHI3C1004BK541368</t>
  </si>
  <si>
    <t>3C1542388</t>
  </si>
  <si>
    <t>H08859128</t>
  </si>
  <si>
    <t>05UPTCILEDUG</t>
  </si>
  <si>
    <t>muslih_hardianto_9_jpg</t>
  </si>
  <si>
    <t>MUSLIH HARDI ANTO</t>
  </si>
  <si>
    <t>3C1 IXION/FZ150)</t>
  </si>
  <si>
    <t>MH33C1004BK541368</t>
  </si>
  <si>
    <t>okcta_leri_marisa_4_jpg</t>
  </si>
  <si>
    <t>389-WBJ</t>
  </si>
  <si>
    <t>OKCTA LERI MARISA</t>
  </si>
  <si>
    <t>PONDOK Jl... TOMAT CABE NO.33 ILIR RT., FAMUL ANG KOTA TANGERANG SELATAN</t>
  </si>
  <si>
    <t>CITY GM2 1.5 E A/T</t>
  </si>
  <si>
    <t>SEDAN</t>
  </si>
  <si>
    <t>1497 CC</t>
  </si>
  <si>
    <t>MRHIGM2660EP130779</t>
  </si>
  <si>
    <t>L15A75807180</t>
  </si>
  <si>
    <t>03UPTCIPUTAT</t>
  </si>
  <si>
    <t>pandu_zaid_ilmi_10_jpg</t>
  </si>
  <si>
    <t>B 6143 ZND</t>
  </si>
  <si>
    <t>PANDU ZAID ISMI</t>
  </si>
  <si>
    <t>KP IMO PULO DEPOK MANGGA RT 005</t>
  </si>
  <si>
    <t>2S6 JUPITER-MX 135 CC</t>
  </si>
  <si>
    <t>00135 CC</t>
  </si>
  <si>
    <t>MH32S60027K235837</t>
  </si>
  <si>
    <t>2S6235911</t>
  </si>
  <si>
    <t>pandu_zaid_ilmi_12_jpg</t>
  </si>
  <si>
    <t>pandu_zaid_ilmi_4_jpg</t>
  </si>
  <si>
    <t>KP IMO PULO DEPOK MANGGA RT 005 RWOODGROGGE</t>
  </si>
  <si>
    <t>001 35 CC</t>
  </si>
  <si>
    <t>MH32860021K235837</t>
  </si>
  <si>
    <t>pandu_zaid_ilmi_9_jpg</t>
  </si>
  <si>
    <t>KP IMO PULO DEPOK MANGGA RT 005 L-</t>
  </si>
  <si>
    <t>MH32660027K235837</t>
  </si>
  <si>
    <t>rafi_muzzhaffar_10_jpg</t>
  </si>
  <si>
    <t>B 4565 FRM</t>
  </si>
  <si>
    <t>RAFI MUZHAFFAR</t>
  </si>
  <si>
    <t>TMN ANGSATRIA ALAMANDA TBN BLK UTR F11 BKS</t>
  </si>
  <si>
    <t>X1H02N35M1 A/T</t>
  </si>
  <si>
    <t>MHIXP4115JK210874</t>
  </si>
  <si>
    <t>KF41E1211646</t>
  </si>
  <si>
    <t>rafi_muzzhaffar_11_jpg</t>
  </si>
  <si>
    <t>MHIKF4115JK210874</t>
  </si>
  <si>
    <t>rahma-nofa-arif-11_jpg</t>
  </si>
  <si>
    <t>B 4233 TVW</t>
  </si>
  <si>
    <t>RAHMA NOFA</t>
  </si>
  <si>
    <t>JL JA ABAH NO 37D RT2/1 TENGAH JT X16</t>
  </si>
  <si>
    <t>F1C02N28L0 AT</t>
  </si>
  <si>
    <t>SPD MO TOR</t>
  </si>
  <si>
    <t>00108 CC</t>
  </si>
  <si>
    <t>MH1JM3119JK910358</t>
  </si>
  <si>
    <t>JM31E1905718</t>
  </si>
  <si>
    <t>COKLAT HITAM</t>
  </si>
  <si>
    <t>PUT IH</t>
  </si>
  <si>
    <t>rahma-nofa-arif-3_jpg</t>
  </si>
  <si>
    <t>B 423 TVW</t>
  </si>
  <si>
    <t>RAHMA OFA ARIF</t>
  </si>
  <si>
    <t>JA BAH NO 37D RT2/1 TENGAH</t>
  </si>
  <si>
    <t>FIC02N28LO AT</t>
  </si>
  <si>
    <t>TOR</t>
  </si>
  <si>
    <t>SPDMO</t>
  </si>
  <si>
    <t>00108 2018 CC</t>
  </si>
  <si>
    <t>MHIJM3119JK910358</t>
  </si>
  <si>
    <t>0047/U16/200718</t>
  </si>
  <si>
    <t>rahma-nofa-arif-4_jpg</t>
  </si>
  <si>
    <t>B.</t>
  </si>
  <si>
    <t>RAHMA JL JA ABAH NO ARIF 37D RT2/1 CORPARYREGISTRATIOMBER TENGAH 1750 X16 KOMBES</t>
  </si>
  <si>
    <t>FIC02N2 AT</t>
  </si>
  <si>
    <t>SEPEDA TOR</t>
  </si>
  <si>
    <t>0008CC58</t>
  </si>
  <si>
    <t>MH1JM3119JK910</t>
  </si>
  <si>
    <t>COKLATHITAM</t>
  </si>
  <si>
    <t>BENSINPUTIH</t>
  </si>
  <si>
    <t>rahma-nofa-arif-5_jpg</t>
  </si>
  <si>
    <t>B TVW</t>
  </si>
  <si>
    <t>RAHMA NOFA ARIF</t>
  </si>
  <si>
    <t>JA ABAH NO 37D RT2/1 TENGAH</t>
  </si>
  <si>
    <t>SEPE MOTOR</t>
  </si>
  <si>
    <t>MH13119JK910258</t>
  </si>
  <si>
    <t>rahma-nofa-arif-6_jpg</t>
  </si>
  <si>
    <t>B</t>
  </si>
  <si>
    <t>TVW</t>
  </si>
  <si>
    <t>RAHMA JA NOFA ABAH NO ARIF 37D RT2/1 TENGAH X16 KOMBES</t>
  </si>
  <si>
    <t>F1C02N28LO AT</t>
  </si>
  <si>
    <t>2018 00108 CC</t>
  </si>
  <si>
    <t>MHIJH3119JK910758</t>
  </si>
  <si>
    <t>PUTIHBENSIN</t>
  </si>
  <si>
    <t>004 7/U16/200718</t>
  </si>
  <si>
    <t>rahma-nofa-arif-9_jpg</t>
  </si>
  <si>
    <t>RAHMA JA NOFA ABAH ARIF 37D RT2/1 TENGAH JT X16 ATIF</t>
  </si>
  <si>
    <t>001 2018 08 CC</t>
  </si>
  <si>
    <t>rainah-10_jpg</t>
  </si>
  <si>
    <t>RAINAH E 4922</t>
  </si>
  <si>
    <t>BLOK GABUGAN DS TEGALWANGT</t>
  </si>
  <si>
    <t>KEC WERU KAB CIREBON</t>
  </si>
  <si>
    <t>HONDA X1BO2RO7LO MOTOR A/T</t>
  </si>
  <si>
    <t>MHIJFR1121111798108</t>
  </si>
  <si>
    <t>JFR1E1108906</t>
  </si>
  <si>
    <t>PUTIH MERAH</t>
  </si>
  <si>
    <t>rainah-12_jpg</t>
  </si>
  <si>
    <t>E 4922 IZ</t>
  </si>
  <si>
    <t>RAINAH DS</t>
  </si>
  <si>
    <t>BLOK KEC GABUGAN WERU KAB CIREBON</t>
  </si>
  <si>
    <t>X1BO2RO7LD</t>
  </si>
  <si>
    <t>MHIJER112FK111798 108 CC</t>
  </si>
  <si>
    <t>L13045070</t>
  </si>
  <si>
    <t>rainah-3_jpg</t>
  </si>
  <si>
    <t>E 4912 IZ</t>
  </si>
  <si>
    <t>RAINA</t>
  </si>
  <si>
    <t>BLOK KFC WERU ABUGAN KAB DS CIREBON NUMBERATION NOMAR</t>
  </si>
  <si>
    <t>XILBO2ROTLD HONDA A/T</t>
  </si>
  <si>
    <t>2015CC</t>
  </si>
  <si>
    <t>MHIJFRI 108 2FK111798</t>
  </si>
  <si>
    <t>JFR1E1105906</t>
  </si>
  <si>
    <t>EENSIN</t>
  </si>
  <si>
    <t>rainah-4_jpg</t>
  </si>
  <si>
    <t>RAINAL</t>
  </si>
  <si>
    <t>BLOK 2 KEC WERU ABUGAN KAB DS CIREBON NUMBERATYB NORW</t>
  </si>
  <si>
    <t>HONDA X1BO2RO7LD A/T</t>
  </si>
  <si>
    <t>NHIOFR1111111798 108</t>
  </si>
  <si>
    <t>JFR1E1102906</t>
  </si>
  <si>
    <t>rainah-5_jpg</t>
  </si>
  <si>
    <t>RAINAH TEGALWANGT</t>
  </si>
  <si>
    <t>BLOK KEC GABUGAN WERU KAB DS CIREBON</t>
  </si>
  <si>
    <t>X1BO2RO7LD A/T</t>
  </si>
  <si>
    <t>108 CC 12K111798</t>
  </si>
  <si>
    <t>MH1JFR1906</t>
  </si>
  <si>
    <t>JFR1E1108</t>
  </si>
  <si>
    <t>ricky_gunawan_12_jpg</t>
  </si>
  <si>
    <t>HONDA JL KEAMANAN DLM RT1'DCARD NIKTDPNIBKITAS RESPETRATIONARYPENT KITAP: JB D15</t>
  </si>
  <si>
    <t>D1802N12L2 AT</t>
  </si>
  <si>
    <t>SE PEDAMOTOR</t>
  </si>
  <si>
    <t>SPD</t>
  </si>
  <si>
    <t>00110 201</t>
  </si>
  <si>
    <t>MHIJM2112HK213635</t>
  </si>
  <si>
    <t>JM21E1215148</t>
  </si>
  <si>
    <t>MERAH PUTIH</t>
  </si>
  <si>
    <t>9B4</t>
  </si>
  <si>
    <t>SAMPAI:24-02-2027</t>
  </si>
  <si>
    <t>ricky_gunawan_4_jpg</t>
  </si>
  <si>
    <t>8 705</t>
  </si>
  <si>
    <t>RICK GUNAWAN</t>
  </si>
  <si>
    <t>JL EA ANAN DLM RT1 RECOMBERTIONEHOMERATION JB</t>
  </si>
  <si>
    <t>D1802N 12L2 AT</t>
  </si>
  <si>
    <t>MHIJ2HK213635</t>
  </si>
  <si>
    <t>ricky_gunawan_9_jpg</t>
  </si>
  <si>
    <t>705 BLB</t>
  </si>
  <si>
    <t>JL KEAMANAN DLM RT1 COMPANY Traphishoprofttophy.com JB</t>
  </si>
  <si>
    <t>MHIJ12112HK213635</t>
  </si>
  <si>
    <t>JM2181215148</t>
  </si>
  <si>
    <t>seno_sunawar_s_kom_11_jpg</t>
  </si>
  <si>
    <t>B 4363 KRK</t>
  </si>
  <si>
    <t>SENO SUNAWAR S KOM</t>
  </si>
  <si>
    <t>KP EDAN RAWA SATRIA BAMBU BEKASI RT 03 RW M-</t>
  </si>
  <si>
    <t>B5D-I A/T</t>
  </si>
  <si>
    <t>125 CC</t>
  </si>
  <si>
    <t>MH3SEF520KJ022955</t>
  </si>
  <si>
    <t>E31XE0028713</t>
  </si>
  <si>
    <t>PO7564853</t>
  </si>
  <si>
    <t>suhrawarman_12_jpg</t>
  </si>
  <si>
    <t>B 3258 EXX</t>
  </si>
  <si>
    <t>SUHRAWARMAN</t>
  </si>
  <si>
    <t>TIJAYA JL KH MARZUKI SUKMAJAYA YAHYA DEPOK</t>
  </si>
  <si>
    <t>50 C (T 135 HC) M/T</t>
  </si>
  <si>
    <t>135 CC</t>
  </si>
  <si>
    <t>MH350CO06EK803611</t>
  </si>
  <si>
    <t>50C803677</t>
  </si>
  <si>
    <t>BIRU</t>
  </si>
  <si>
    <t>yeti_suryati_12_jpg</t>
  </si>
  <si>
    <t>B 5489 FIA</t>
  </si>
  <si>
    <t>YETI SURYATI</t>
  </si>
  <si>
    <t>PRM ARAGAM MEGA SERANGBARU REGENCY F24 BKS</t>
  </si>
  <si>
    <t>B3W A/T</t>
  </si>
  <si>
    <t>MH3SEG71ONJ105343</t>
  </si>
  <si>
    <t>E32WEO140347</t>
  </si>
  <si>
    <t>SO3485484</t>
  </si>
  <si>
    <t>anita_s</t>
  </si>
  <si>
    <t>bobi_aulia_syafiq</t>
  </si>
  <si>
    <t>dian_lieska_ocviany</t>
  </si>
  <si>
    <t>dimas_wahyu_pratama</t>
  </si>
  <si>
    <t>efendy</t>
  </si>
  <si>
    <t>fauzan-elzanu</t>
  </si>
  <si>
    <t>hari_sabintang</t>
  </si>
  <si>
    <t>hendy-andiawan</t>
  </si>
  <si>
    <t>heri_kiswanto</t>
  </si>
  <si>
    <t>kisworo_b_saryo</t>
  </si>
  <si>
    <t>marini_syamsir</t>
  </si>
  <si>
    <t>michael</t>
  </si>
  <si>
    <t>muhamad_irgi_fahrezi</t>
  </si>
  <si>
    <t>muslih_hardianto</t>
  </si>
  <si>
    <t>okcta_leri_marisa</t>
  </si>
  <si>
    <t>pandu_zaid_ismi</t>
  </si>
  <si>
    <t>rafi_muzzhaffar</t>
  </si>
  <si>
    <t>rahma-nofa-arif</t>
  </si>
  <si>
    <t>rainah</t>
  </si>
  <si>
    <t>ricky_gunawan</t>
  </si>
  <si>
    <t>seno_sunawar_s_kom</t>
  </si>
  <si>
    <t>suhrawarman</t>
  </si>
  <si>
    <t>yeti_suryati</t>
  </si>
  <si>
    <t>\</t>
  </si>
  <si>
    <t>%</t>
  </si>
  <si>
    <t>Ground Truth</t>
  </si>
  <si>
    <t>KEBON PISANG RT5/7 WIJAYA KUSUMA JB</t>
  </si>
  <si>
    <t>R5F04R25L0 MT</t>
  </si>
  <si>
    <t>00250</t>
  </si>
  <si>
    <t>N01550771</t>
  </si>
  <si>
    <t>9B49061H881AO</t>
  </si>
  <si>
    <t>JL HAMKA RT 002 RW 003 KEL TAROK DIPO KEC GUGUK PANJANG BUKITTINGGI</t>
  </si>
  <si>
    <t>150CC</t>
  </si>
  <si>
    <t>MH8DL11AZGJ129642</t>
  </si>
  <si>
    <t>/18082016</t>
  </si>
  <si>
    <t>KP GUDANG KOPI SELATAN RT/RW 03/01 MEKARSARI ANYAR SERANG</t>
  </si>
  <si>
    <t>MH1KC921XKK031171</t>
  </si>
  <si>
    <t>jean_pierrot_urban_gozali</t>
  </si>
  <si>
    <t>B 3796 UBJ</t>
  </si>
  <si>
    <t>JEAN PIERROT URBAN GOZALI</t>
  </si>
  <si>
    <t>JL STR HIJAU VIII/J4/2 RT/16/10JU</t>
  </si>
  <si>
    <t>1DY</t>
  </si>
  <si>
    <t>00113 CC</t>
  </si>
  <si>
    <t>MH31DY002DJ148802</t>
  </si>
  <si>
    <t>1DY148810</t>
  </si>
  <si>
    <t>K00181753</t>
  </si>
  <si>
    <t>9B4908I6111NA</t>
  </si>
  <si>
    <t>CLUSTER PRAMUKA REGENCY BLOK D6 KARANGTENGAH CIANJUR</t>
  </si>
  <si>
    <t>DIAN LIESKA OCVIANY</t>
  </si>
  <si>
    <t>KOMP PERTAMINA BLOK W/10 RT8/16 JU</t>
  </si>
  <si>
    <t>Y1G02N15LO AT</t>
  </si>
  <si>
    <t>MH1JFT113FK053794</t>
  </si>
  <si>
    <t>CITRA GARDEN 6 BLK H11/54 RT11/15 JAKBAR</t>
  </si>
  <si>
    <t>KIJANG INOVA 2.OV</t>
  </si>
  <si>
    <t>MHFAW8EM2M0218495</t>
  </si>
  <si>
    <t>JL KEAMANAN DLM RT14/6 TM SHARI JB</t>
  </si>
  <si>
    <t>D1B02N12L2</t>
  </si>
  <si>
    <t>MH1JM2112HK213635</t>
  </si>
  <si>
    <t>JL KH MARZUKI YAHYA RT 009 RW 021 BAK-TIJAYA SUKMAJAYA DEPOK</t>
  </si>
  <si>
    <t>MH350C006EK803611</t>
  </si>
  <si>
    <t>KP RAWA BAMBU RT 03 RW 09 KALI BARU M-EDAN SATRIA BEKASI</t>
  </si>
  <si>
    <t>P07564853</t>
  </si>
  <si>
    <t>KP PULO MANGGA RT 005 RW 005 GROGOL L-IMO DEPOK</t>
  </si>
  <si>
    <t>B 1389 WBJ</t>
  </si>
  <si>
    <t>JL.TOMAT NO.33 RT.003/007 PONDOK CABE ILIR PAMULANG KOTA TANGERANG SELATAN</t>
  </si>
  <si>
    <t>MRHGM2660BP130779</t>
  </si>
  <si>
    <t>03(UPT CIPUTAT</t>
  </si>
  <si>
    <t>KISWORO B SARYO</t>
  </si>
  <si>
    <t>KEMANGGISAN PULO II RT2/9 JAKBAR</t>
  </si>
  <si>
    <t>9B49066QY81E*</t>
  </si>
  <si>
    <t>DSN III RT 1 RW 7 DS MANDALA KEC DUKU-PUNTANG KAB CIREBON</t>
  </si>
  <si>
    <t>MH3RG4760LK004779</t>
  </si>
  <si>
    <t>Q01289141</t>
  </si>
  <si>
    <t>JL BUDI MULIA/27 RT12/5 PDM JAKUT</t>
  </si>
  <si>
    <t>XPAND1.5LULT(4X2)AT</t>
  </si>
  <si>
    <t>4A91DP8634</t>
  </si>
  <si>
    <t>KAMP GUSTI KBN PALA NO.27 RT10/14JU</t>
  </si>
  <si>
    <t>K1H02N14L0</t>
  </si>
  <si>
    <t>P P MANSION CLUSTEER SAPPHIRE BLK SC2-1 RT02 RW11 SERUA DPK</t>
  </si>
  <si>
    <t>MH1JBP113EK353B99</t>
  </si>
  <si>
    <t>M03964893</t>
  </si>
  <si>
    <t>PERUM DASANA INDAH I SN 3/5 RT 06/05 BJ NANGKA KLP DUA KAB.TANGERANG</t>
  </si>
  <si>
    <t>NC11D1CF A/T</t>
  </si>
  <si>
    <t>I07502820</t>
  </si>
  <si>
    <t>01(SAMSAT KELAPA DUA)</t>
  </si>
  <si>
    <t>B-3638-NUC</t>
  </si>
  <si>
    <t>CILENGGANG RT.009/003 KEL.CILENGGANG KEC.SERPONG KOTA TANGERANG SELATAN</t>
  </si>
  <si>
    <t>MH1JF911XCK719743</t>
  </si>
  <si>
    <t>02 SRP</t>
  </si>
  <si>
    <t>JL.H.MEAN RT04/10 KARANG TIMUR KARANG TENGAH KOTA TANGERANG</t>
  </si>
  <si>
    <t>01</t>
  </si>
  <si>
    <t>05 (UPT CILEDUG)</t>
  </si>
  <si>
    <t>TMN ALAMANDA BLK F11 75 RT04 RW19 KAR-ANGSATRIA TBN UTR BKS</t>
  </si>
  <si>
    <t>MH1KF4115JK210874</t>
  </si>
  <si>
    <t>000633810</t>
  </si>
  <si>
    <t>JL JA'ABAH NO 37D RT2/1 TENGAH JT</t>
  </si>
  <si>
    <t>000271255</t>
  </si>
  <si>
    <t>9B4906IX721NN</t>
  </si>
  <si>
    <t>RAINAH</t>
  </si>
  <si>
    <t>BLOK GABUGAN DS TEGALWANGI RT 08 RW 0-2 KEC WERU KAB CIREBON</t>
  </si>
  <si>
    <t>X1B02R07L0 A/T</t>
  </si>
  <si>
    <t>108 CC</t>
  </si>
  <si>
    <t>MH1JFR112FK111798</t>
  </si>
  <si>
    <t>PRM MEGA REGENCY F24 33 RT04 RW14 SUK-ARAGAM SERANGBARU BKS</t>
  </si>
  <si>
    <t>E32WE0140347</t>
  </si>
  <si>
    <t>S03485484</t>
  </si>
  <si>
    <t>anita_s_1</t>
  </si>
  <si>
    <t>KEBON PISANG RT5/7 WIJAYAROSUNA MERK WARNA ABU-ABU</t>
  </si>
  <si>
    <t>0170/A14/170217</t>
  </si>
  <si>
    <t>anita_s_10</t>
  </si>
  <si>
    <t>ANITA</t>
  </si>
  <si>
    <t>KEBON PISANG RT5/7 PENGESAHAN VALIDATION</t>
  </si>
  <si>
    <t>ALISTRIK00250</t>
  </si>
  <si>
    <t>anita_s_11</t>
  </si>
  <si>
    <t>NO 04464604</t>
  </si>
  <si>
    <t>BLA</t>
  </si>
  <si>
    <t>KEBON PISANG</t>
  </si>
  <si>
    <t>BERLAKUDATEOFEXPIRESAMPAI:17-02-:0170/A14/170217</t>
  </si>
  <si>
    <t>POLYOGO,S.I.M.T.C.C.P.</t>
  </si>
  <si>
    <t>anita_s_12</t>
  </si>
  <si>
    <t>KEBON PENGESAHAN VALIDATION</t>
  </si>
  <si>
    <t>9B4906IH881A0</t>
  </si>
  <si>
    <t>anita_s_2</t>
  </si>
  <si>
    <t>B BLA</t>
  </si>
  <si>
    <t>ANITA S MERK KEBON PISANG RT5/7 PENGESAHAN VALIDATION ABU-ABU</t>
  </si>
  <si>
    <t>R5F 04R25LO MT</t>
  </si>
  <si>
    <t>anita_s_3</t>
  </si>
  <si>
    <t>KEBON PISANG WARNA ABU-ABU</t>
  </si>
  <si>
    <t>anita_s_4</t>
  </si>
  <si>
    <t>KEBON PISANG RT5/7 PENGESAHAN ABU-ABU</t>
  </si>
  <si>
    <t>0170/014/170217</t>
  </si>
  <si>
    <t>anita_s_5</t>
  </si>
  <si>
    <t>KEBON PISANG RT5/7 PENGESAHAN VALIDATION ABU-ABU</t>
  </si>
  <si>
    <t>MH1MC31/XGK00012B</t>
  </si>
  <si>
    <t>B4576BLA</t>
  </si>
  <si>
    <t>anita_s_6</t>
  </si>
  <si>
    <t>KEBON PISANG RT5/7 JB PENGESAHAN VALIDATION</t>
  </si>
  <si>
    <t>anita_s_7</t>
  </si>
  <si>
    <t>KARISUMBERENERGI</t>
  </si>
  <si>
    <t>anita_s_8</t>
  </si>
  <si>
    <t>KEBON PISANG RT5/7 ABU-ABU PENGESAHAN VALIDATION</t>
  </si>
  <si>
    <t>MH1MC31/XGK000128</t>
  </si>
  <si>
    <t>anita_s_9</t>
  </si>
  <si>
    <t>984 906IH881A0</t>
  </si>
  <si>
    <t>E 3472 BAB</t>
  </si>
  <si>
    <t>CLUSTER PRAMUKA REIGENCYBLOKINGER KARANGTENGAH CIANJUR</t>
  </si>
  <si>
    <t>SAMP 06 NOV 2024</t>
  </si>
  <si>
    <t>3472 WAB</t>
  </si>
  <si>
    <t>CLUSTER PRAMUKA ADDRESS KARANGTENGAH CIANJUR PENGESAHAN VALIDATION</t>
  </si>
  <si>
    <t>CLUSTER FRAMUKA  KARANGTENGAH CIANJUR</t>
  </si>
  <si>
    <t>CLUSTER FRAMUKA KARANGTENGAH CIANJUR</t>
  </si>
  <si>
    <t>CLUSTER FRAMUKA KARANGTEN GAH CIANJUR</t>
  </si>
  <si>
    <t>MH1KF411SKK705996</t>
  </si>
  <si>
    <t>BOBI AUL SYAFIQ</t>
  </si>
  <si>
    <t>CLUSTER FRAMUKA REGENCYBLOKIDS KARANGTENGAH CIANJUR</t>
  </si>
  <si>
    <t>SAMP</t>
  </si>
  <si>
    <t>3472 B</t>
  </si>
  <si>
    <t>CLUSTER RAMUKA KARANGTEN AH CIANJUR</t>
  </si>
  <si>
    <t>X1HO2N351 A/T</t>
  </si>
  <si>
    <t>SEPEDA OR</t>
  </si>
  <si>
    <t>149 8</t>
  </si>
  <si>
    <t>MA1KP4115KK705996</t>
  </si>
  <si>
    <t>F 3472</t>
  </si>
  <si>
    <t>BOBI AULI</t>
  </si>
  <si>
    <t>SYAFIQ ADDRESS CLUSTER RAMUKA REGENCYBURDAY ID NOHAMADARIS, BESARPO S.H.S.LK, KARANGTENGAH CIANJUR</t>
  </si>
  <si>
    <t>X1HO2N35M1</t>
  </si>
  <si>
    <t>419/06. 10700</t>
  </si>
  <si>
    <t>BOBI</t>
  </si>
  <si>
    <t>CLUSTER KARANGTEN GAH CIANJUR</t>
  </si>
  <si>
    <t>X1HO2N35 A/T</t>
  </si>
  <si>
    <t>CLUSTER PRAMUKA REIGENCYBLINATIONAMING KARANGTENGAH CIANJUR HONDA WARNA HITAM</t>
  </si>
  <si>
    <t>CLUSTER PRAMUKA REIGENCYBLOK-DAN KARANGTENGAH CIANJUR HONDA PENGESAHAN VALIDATION WARNA HITAM</t>
  </si>
  <si>
    <t>KF41E1</t>
  </si>
  <si>
    <t>CLUSTER PRAMUKA KARANGTENGAH CIANJUR</t>
  </si>
  <si>
    <t>B 3352</t>
  </si>
  <si>
    <t>KOMP PER TAMINA BL OK W/ 10 PURNOMO YOGO, SJ.K. POL</t>
  </si>
  <si>
    <t>Y1G02</t>
  </si>
  <si>
    <t>SEPED OTOR</t>
  </si>
  <si>
    <t>MH1 JFT ZFK053794</t>
  </si>
  <si>
    <t>JFTIELO</t>
  </si>
  <si>
    <t>ITAMEI</t>
  </si>
  <si>
    <t>HO2029195</t>
  </si>
  <si>
    <t>B4906FT</t>
  </si>
  <si>
    <t>DIAN LIESKA OCV IANY</t>
  </si>
  <si>
    <t>KOMP PERTAMINA BLOK 10 PENGESAHAN VALIDATION</t>
  </si>
  <si>
    <t>Y1G02N1 5LO AT</t>
  </si>
  <si>
    <t>9B4906FT</t>
  </si>
  <si>
    <t>SURAT TANDANO</t>
  </si>
  <si>
    <t>DIAN LIESKA OCVIANY NIK TPKITAS KITAP</t>
  </si>
  <si>
    <t>KOMP PERTAMINA BLOK 10 TIONNUMBERT PENGESAHAN VALIDATION</t>
  </si>
  <si>
    <t>AMEII</t>
  </si>
  <si>
    <t>9B4906F 221DI</t>
  </si>
  <si>
    <t>KOMP PERTAMINA BL OK W/ 10 PENGESAHAN VALIDATION</t>
  </si>
  <si>
    <t>HITAMAI</t>
  </si>
  <si>
    <t>METRO</t>
  </si>
  <si>
    <t>TUJV</t>
  </si>
  <si>
    <t>KOMP PERTAMINA BLOK W/ PURNOMO YOGO,SJ.K.</t>
  </si>
  <si>
    <t>Y1G02N1 OLO AT</t>
  </si>
  <si>
    <t>MH1JF3FK053794</t>
  </si>
  <si>
    <t>JFTIEL3726</t>
  </si>
  <si>
    <t>POLNRP7307</t>
  </si>
  <si>
    <t>HITAMBIH</t>
  </si>
  <si>
    <t>PERPANJANG</t>
  </si>
  <si>
    <t>DIAN LIESKA OCVIANY NIK/TDP/KITAS/KITAP KOMP PERTAMINA BLOK W/10 PURNOMO YOGO,SJ.K,LYCA POL NRP73674187 MERK</t>
  </si>
  <si>
    <t>Y1G02N15L0</t>
  </si>
  <si>
    <t>SPD. MO OR</t>
  </si>
  <si>
    <t>MH1JFT13FK053794NOURUTPENDAFTARAN</t>
  </si>
  <si>
    <t>LISTRIK</t>
  </si>
  <si>
    <t>9B4906FT 221DI</t>
  </si>
  <si>
    <t>PERPANJANGAN</t>
  </si>
  <si>
    <t>DIAN LIESKA OCVIANY IDCARDNUMBERATION NIK/TDP/ KITAS/KITAP KOMP PERTAMINA BLOK W/10RTBEISTRATION/18/16 PURNOMO POLNRP YOGO,S.I.K,LXI.R</t>
  </si>
  <si>
    <t>MH1JFT13FK053794</t>
  </si>
  <si>
    <t>JFT1E108726</t>
  </si>
  <si>
    <t>PENGESAHANVALIDATION</t>
  </si>
  <si>
    <t>HITAMEI</t>
  </si>
  <si>
    <t>MO202919</t>
  </si>
  <si>
    <t>NUMBER</t>
  </si>
  <si>
    <t>DIAN LIE SKA OCV IANY</t>
  </si>
  <si>
    <t>KOMP PERTAMINA BLOK W/10 ATIONNUMBER</t>
  </si>
  <si>
    <t>TNKB</t>
  </si>
  <si>
    <t>B4906FT22101</t>
  </si>
  <si>
    <t>0.5</t>
  </si>
  <si>
    <t>BERMOTOR</t>
  </si>
  <si>
    <t>UJV</t>
  </si>
  <si>
    <t>DIAN LIE SKA OCVIANY</t>
  </si>
  <si>
    <t>MH1JFT1SFK053794</t>
  </si>
  <si>
    <t>DIAN LIESKA OCV IANY NIK TDP KITAS KITAP</t>
  </si>
  <si>
    <t>KOMP PERTAMINA BL OK IDCARD MEGIETRATION/NUMBSTA 10 POL 73G70187</t>
  </si>
  <si>
    <t>SPD. MOT OR</t>
  </si>
  <si>
    <t>MH1JFT1</t>
  </si>
  <si>
    <t>AMA</t>
  </si>
  <si>
    <t>1111 -2025</t>
  </si>
  <si>
    <t>SURAT</t>
  </si>
  <si>
    <t>DIAN LIE SKA</t>
  </si>
  <si>
    <t>BL</t>
  </si>
  <si>
    <t>001 10</t>
  </si>
  <si>
    <t>PURNOMOPOLNRPYOGO7307S.I.KLICA</t>
  </si>
  <si>
    <t>KOMP PERTAMINA BLOK W/10 ATIONNUMBER JU PENGESAHAN VALIDATION</t>
  </si>
  <si>
    <t>MH10FT.03FK053794</t>
  </si>
  <si>
    <t>hari_sabintang_1</t>
  </si>
  <si>
    <t>BA 2979 LX</t>
  </si>
  <si>
    <t>HAMKA RT 002 RW 003 KEL TAROK DIPOKEC GUGUK PANJANG BUKITTINGGI SUZUKI WARNA HITAM PENGESAHAN</t>
  </si>
  <si>
    <t>FU150</t>
  </si>
  <si>
    <t>CGA11D129250</t>
  </si>
  <si>
    <t>MHIDL1TAZGJ129642</t>
  </si>
  <si>
    <t>hari_sabintang_10</t>
  </si>
  <si>
    <t>JL HAMKA RT 002 RW 003 KEL BUKITTINGGI</t>
  </si>
  <si>
    <t>MHBDL11AZGJ129642</t>
  </si>
  <si>
    <t>CGA1D129250</t>
  </si>
  <si>
    <t>hari_sabintang_11</t>
  </si>
  <si>
    <t>JL HAMKA RT 002 RW 003 KEL TAROK DIPOKEC GUGUK PANJANG BUKITTINGGI</t>
  </si>
  <si>
    <t>hari_sabintang_12</t>
  </si>
  <si>
    <t>hari_sabintang_2</t>
  </si>
  <si>
    <t>JLHAMKA RT 002 RW 003 KEL TAROK DIPO KEC GUGUK PANJANG SUZUKI</t>
  </si>
  <si>
    <t>CGA ID129250</t>
  </si>
  <si>
    <t>MHBOL11AZGJ129642</t>
  </si>
  <si>
    <t>NIK/VINCGAID129250</t>
  </si>
  <si>
    <t>hari_sabintang_3</t>
  </si>
  <si>
    <t>JL BUKITTINGGI TAROK DIPOKEC GUGUK</t>
  </si>
  <si>
    <t>BERLAKUSAMPAI:18AGUSTUS2021</t>
  </si>
  <si>
    <t>hari_sabintang_4</t>
  </si>
  <si>
    <t>JLHAMKA RT RW KEL TAROK DIPOKEC GUGUK PANJANG</t>
  </si>
  <si>
    <t>BUKITTINGGI SUZUKI</t>
  </si>
  <si>
    <t>2016 CC</t>
  </si>
  <si>
    <t>hari_sabintang_5</t>
  </si>
  <si>
    <t>hari_sabintang_6</t>
  </si>
  <si>
    <t>MH8DL11AZGJ128642</t>
  </si>
  <si>
    <t>hari_sabintang_7</t>
  </si>
  <si>
    <t>JL HAMKA RT 002 RW 003 KEL TAROK DIPOKEC GUGUK PANJANG BUKITTINGGI SUZUKI WARNA HITAM PENGESAHAN</t>
  </si>
  <si>
    <t>hari_sabintang_8</t>
  </si>
  <si>
    <t>JL HAMKA RT 002 RW 003 KEL TAROK DIPOKEC GUGUK PANJANG BUKITTINGGI SUZUKI WARNA HITAM</t>
  </si>
  <si>
    <t>hari_sabintang_9</t>
  </si>
  <si>
    <t>heri_kiswanto_1</t>
  </si>
  <si>
    <t>HERI</t>
  </si>
  <si>
    <t>KISWANTO</t>
  </si>
  <si>
    <t>KP GUDANG KOPI SELATAN HONDA WARNA :HITAM MERAH PENGESAHAN VALIDATION</t>
  </si>
  <si>
    <t>MIH1KOR/XKKK031171</t>
  </si>
  <si>
    <t>HITAMMERAH</t>
  </si>
  <si>
    <t>heri_kiswanto_10</t>
  </si>
  <si>
    <t>KP GUDANG KOPI SELATAN RTRW03/01MEKARSARIA NIK/TDP/KITAS/KITAP</t>
  </si>
  <si>
    <t>149 16</t>
  </si>
  <si>
    <t>MH1KC921XKKK031171</t>
  </si>
  <si>
    <t>.HITAM</t>
  </si>
  <si>
    <t>Q03245328H1 0309</t>
  </si>
  <si>
    <t>heri_kiswanto_11</t>
  </si>
  <si>
    <t>KP GUDANG KOPI SELATAN ATRAWORMEGARMARKING</t>
  </si>
  <si>
    <t>heri_kiswanto_12</t>
  </si>
  <si>
    <t>KP GUDANG KOPI SELATAN WAR-SERANG</t>
  </si>
  <si>
    <t>heri_kiswanto_2</t>
  </si>
  <si>
    <t>KP GUDANG KOPI SELATAN AAIRYURIDYMEKARIARIARIA WARSERANG</t>
  </si>
  <si>
    <t>MH1KOB2KKK031171</t>
  </si>
  <si>
    <t>BERLAKU</t>
  </si>
  <si>
    <t>0309 Q03245328H1</t>
  </si>
  <si>
    <t>heri_kiswanto_3</t>
  </si>
  <si>
    <t>KP GUDANG KOPI SELATAN</t>
  </si>
  <si>
    <t>149 ,16</t>
  </si>
  <si>
    <t>MH1KC921KKKK031171</t>
  </si>
  <si>
    <t>0APP2021</t>
  </si>
  <si>
    <t>heri_kiswanto_4</t>
  </si>
  <si>
    <t>heri_kiswanto_5</t>
  </si>
  <si>
    <t>KP GUDANG KOPI SELATAN MEKARSARPANYAR-SERANG :HITAM MERAH PENGESAHAN VALIDATION</t>
  </si>
  <si>
    <t>P5E02R22M1 HONDA</t>
  </si>
  <si>
    <t>MH1KC921XKKKK03171</t>
  </si>
  <si>
    <t>heri_kiswanto_6</t>
  </si>
  <si>
    <t>KP GUDANG KOPI SELATAN AIRWORKANGGARSHANG</t>
  </si>
  <si>
    <t>149, 16</t>
  </si>
  <si>
    <t>MH1KC921KKK031171</t>
  </si>
  <si>
    <t>heri_kiswanto_7</t>
  </si>
  <si>
    <t>SURAT TANDANOMORKENDARAANB</t>
  </si>
  <si>
    <t>KP GUDANGKOPI SELATAN RV RWB D MEKARARAI IYARSERANG</t>
  </si>
  <si>
    <t>UATAN</t>
  </si>
  <si>
    <t>MH1KC92XKKK031171</t>
  </si>
  <si>
    <t>KC92E1021994</t>
  </si>
  <si>
    <t>HITANMERAH</t>
  </si>
  <si>
    <t>BENSN</t>
  </si>
  <si>
    <t>Q0325328H1</t>
  </si>
  <si>
    <t>heri_kiswanto_8</t>
  </si>
  <si>
    <t>KP GUDANGKOPI SELATAN AHAXING</t>
  </si>
  <si>
    <t>SINK</t>
  </si>
  <si>
    <t>P5E02R22M M/T</t>
  </si>
  <si>
    <t>80-APP2021</t>
  </si>
  <si>
    <t>heri_kiswanto_9</t>
  </si>
  <si>
    <t>KP GUDANG KOPI SELATAN AARNTOONMEKARSURANGRUNG KOIS:</t>
  </si>
  <si>
    <t>jean_pierrot_urban_gozali_1</t>
  </si>
  <si>
    <t>83796 UBJ</t>
  </si>
  <si>
    <t>JEAN PIERROT URBAN GOZA</t>
  </si>
  <si>
    <t>JL STR HIJAUVIII/14/2/1 20JU PERPANJANGAN MERK</t>
  </si>
  <si>
    <t>MH3101002DJ148802</t>
  </si>
  <si>
    <t>9B490816111NA</t>
  </si>
  <si>
    <t>jean_pierrot_urban_gozali_10</t>
  </si>
  <si>
    <t>JL PERPANJANGAN</t>
  </si>
  <si>
    <t>MODEUNASBOB4908161611</t>
  </si>
  <si>
    <t>jean_pierrot_urban_gozali_11</t>
  </si>
  <si>
    <t>JL STR HIJAU VIII/J4/2 RT16/10JU WARNA</t>
  </si>
  <si>
    <t>001 13 CC</t>
  </si>
  <si>
    <t>jean_pierrot_urban_gozali_12</t>
  </si>
  <si>
    <t>JL STR HIJAUVIII/J4/2 RT16/10JU PENGESAHAN WARNA</t>
  </si>
  <si>
    <t>MH310Y002DJ148802</t>
  </si>
  <si>
    <t>MODEUKASHO84908161111</t>
  </si>
  <si>
    <t>1DY14881</t>
  </si>
  <si>
    <t>jean_pierrot_urban_gozali_2</t>
  </si>
  <si>
    <t>3796 UBJ</t>
  </si>
  <si>
    <t>GOZALI</t>
  </si>
  <si>
    <t>JEAN PIERROT URBAN JL STR HIJAUAVIII/J4/2 PERPANJANGAN PENGESAHAN VALIDATION MERK WARNA PUTIH</t>
  </si>
  <si>
    <t>CC</t>
  </si>
  <si>
    <t>PUTIH2013</t>
  </si>
  <si>
    <t>0064 /U12/270413</t>
  </si>
  <si>
    <t>jean_pierrot_urban_gozali_3</t>
  </si>
  <si>
    <t>0064/U12/270413</t>
  </si>
  <si>
    <t>1DY1488</t>
  </si>
  <si>
    <t>jean_pierrot_urban_gozali_4</t>
  </si>
  <si>
    <t>8 3796 UBJ</t>
  </si>
  <si>
    <t>JEAN PI ERROT URBAN GOZALI</t>
  </si>
  <si>
    <t>JL STR HIJAU /VIII/J4/2 RT16/10JU WARNA</t>
  </si>
  <si>
    <t>BENSIN.</t>
  </si>
  <si>
    <t>jean_pierrot_urban_gozali_5</t>
  </si>
  <si>
    <t>JEAN PIERROT URBAN GO ZALI</t>
  </si>
  <si>
    <t>JL STR HIJAU VIII/J4/2 RT16/10JU</t>
  </si>
  <si>
    <t>1DY14881O</t>
  </si>
  <si>
    <t>jean_pierrot_urban_gozali_6</t>
  </si>
  <si>
    <t>JL STR</t>
  </si>
  <si>
    <t>jean_pierrot_urban_gozali_7</t>
  </si>
  <si>
    <t>JL PERPANJANGAN PENGESAHAN VALIDATION</t>
  </si>
  <si>
    <t>jean_pierrot_urban_gozali_8</t>
  </si>
  <si>
    <t>JL STR HIJAU VIII/J4/2 RT16/10JU WARNA PUTIH 1 2</t>
  </si>
  <si>
    <t>KUSAMPAIDATEOFEXPRE</t>
  </si>
  <si>
    <t>MH3</t>
  </si>
  <si>
    <t>jean_pierrot_urban_gozali_9</t>
  </si>
  <si>
    <t>kisworo_b_saryo_1</t>
  </si>
  <si>
    <t>KISWORO SARYO</t>
  </si>
  <si>
    <t>PULO  PENGESAHAN VALIDATION</t>
  </si>
  <si>
    <t>NF12A1C MT.</t>
  </si>
  <si>
    <t>MH1JBF1188 001374</t>
  </si>
  <si>
    <t>MH1JBF1188001374</t>
  </si>
  <si>
    <t>JBF1E10014</t>
  </si>
  <si>
    <t>SILVERABU-ABU</t>
  </si>
  <si>
    <t>kisworo_b_saryo_10</t>
  </si>
  <si>
    <t>KEMANGGISAN PULO II</t>
  </si>
  <si>
    <t>INF12A1C MT</t>
  </si>
  <si>
    <t>MHIJBF1</t>
  </si>
  <si>
    <t>9849066QY81 E</t>
  </si>
  <si>
    <t>kisworo_b_saryo_11</t>
  </si>
  <si>
    <t>KEMANGGISAN PULO WARNA W SILVER ABU-ABU</t>
  </si>
  <si>
    <t>MH1JBF18BK001374</t>
  </si>
  <si>
    <t>0593/A15/191016</t>
  </si>
  <si>
    <t>kisworo_b_saryo_12</t>
  </si>
  <si>
    <t>KEMANGGISAN PULO II PENGESAHAN VALIDATION</t>
  </si>
  <si>
    <t>SPD MOTORA</t>
  </si>
  <si>
    <t>MHIJBF118BK001374</t>
  </si>
  <si>
    <t>kisworo_b_saryo_2</t>
  </si>
  <si>
    <t>KEMANGGIGAN PULO II  PENGESAHAN VALIDATION</t>
  </si>
  <si>
    <t>MH1JBF118B</t>
  </si>
  <si>
    <t>JBF1E1001464001374</t>
  </si>
  <si>
    <t>kisworo_b_saryo_3</t>
  </si>
  <si>
    <t>ORO SARYO</t>
  </si>
  <si>
    <t>KEMANGGISAN PULO II  POLRI PENGESAHAN VALIDATION</t>
  </si>
  <si>
    <t>MH1JBF1 18BK001374</t>
  </si>
  <si>
    <t>LISTRIK00125</t>
  </si>
  <si>
    <t>kisworo_b_saryo_4</t>
  </si>
  <si>
    <t>MH1JBF1 1BBK001374</t>
  </si>
  <si>
    <t>9B49066QY81E</t>
  </si>
  <si>
    <t>18-10 2026</t>
  </si>
  <si>
    <t>kisworo_b_saryo_5</t>
  </si>
  <si>
    <t>KISWORO B</t>
  </si>
  <si>
    <t>KEMANGGISAN PENGESAHAN VALIDATION</t>
  </si>
  <si>
    <t>MH1JBF1</t>
  </si>
  <si>
    <t>kisworo_b_saryo_6</t>
  </si>
  <si>
    <t>KSWORO B</t>
  </si>
  <si>
    <t>SAN II PENGESAHAN VALIDATION</t>
  </si>
  <si>
    <t>HI-TAM</t>
  </si>
  <si>
    <t>kisworo_b_saryo_7</t>
  </si>
  <si>
    <t>kisworo_b_saryo_8</t>
  </si>
  <si>
    <t>KEMANGGISAND POLRI</t>
  </si>
  <si>
    <t>SEPEPOIN MOTOR</t>
  </si>
  <si>
    <t>SPD 20R1 MOTOR</t>
  </si>
  <si>
    <t>MH1JBF1POLRI</t>
  </si>
  <si>
    <t>kisworo_b_saryo_9</t>
  </si>
  <si>
    <t>KEMANGGISAN PULO II ATZ/SJARBARBAR PENGESAHAN VALIDATION</t>
  </si>
  <si>
    <t>8 283</t>
  </si>
  <si>
    <t>TRA GARDEN BLK IDCARD NIK/TDP/NIB/KITASKITAP /SARTATIVIS D35</t>
  </si>
  <si>
    <t>TRA GARDEN BLK</t>
  </si>
  <si>
    <t>NUMPANG NOVA OV</t>
  </si>
  <si>
    <t>CRO/MINIBUS</t>
  </si>
  <si>
    <t>BERLAKU SAMPAI 0058/A35/05102</t>
  </si>
  <si>
    <t>BENSINSILVERMETALIK</t>
  </si>
  <si>
    <t>CITRA GARDEN BLK JAKBAN KONBES POL NRP 73070287</t>
  </si>
  <si>
    <t>KIJANG</t>
  </si>
  <si>
    <t>MICRO/M</t>
  </si>
  <si>
    <t>MUFAW8912H0218495</t>
  </si>
  <si>
    <t>BENSINMETALIK</t>
  </si>
  <si>
    <t>RO1 352858</t>
  </si>
  <si>
    <t>3C4 900GUYW1WE</t>
  </si>
  <si>
    <t>05 10-</t>
  </si>
  <si>
    <t>MUFAW32H2H0218495</t>
  </si>
  <si>
    <t>CITRA GARDEN BLK IDCARD NUMBE TRATIONBUNDERIS JAKBAI POLNRP 73070287</t>
  </si>
  <si>
    <t>MUFAWOZH2H0218495</t>
  </si>
  <si>
    <t>SILVERMETAL</t>
  </si>
  <si>
    <t>MERTURLALULINTAS</t>
  </si>
  <si>
    <t>CI JAKBAN RMBOBOPURNOMO YOGO, POL YOGOBALLE STNK</t>
  </si>
  <si>
    <t>KIJAN INOVA OV</t>
  </si>
  <si>
    <t>MOBIL NUMPANG</t>
  </si>
  <si>
    <t>MICRO/KINIBUS</t>
  </si>
  <si>
    <t>TAHUN REGISTRASI 2021</t>
  </si>
  <si>
    <t>BERLAKU SAMPAI 0158/A35/051021</t>
  </si>
  <si>
    <t>3C4</t>
  </si>
  <si>
    <t>MICHAEI</t>
  </si>
  <si>
    <t>CITRA ARDEN BLK IDCARD /15 JAKBAI</t>
  </si>
  <si>
    <t>KIJAN INOVA 2. OV</t>
  </si>
  <si>
    <t>MICRO/I INIBUS</t>
  </si>
  <si>
    <t>1TRA91</t>
  </si>
  <si>
    <t>VALIDATION</t>
  </si>
  <si>
    <t>900GUYW1WE</t>
  </si>
  <si>
    <t>MOR</t>
  </si>
  <si>
    <t>IUK B</t>
  </si>
  <si>
    <t>MICHAEL CITRA GARDEN BLK NIK/TDP/NIB/KITAS/KITAP: ID D35 THEANITINGIASANRITAL</t>
  </si>
  <si>
    <t>MOBIL ENUMPANG</t>
  </si>
  <si>
    <t>MICRO/K INIBUS</t>
  </si>
  <si>
    <t>MUTAMBEN/H0218495</t>
  </si>
  <si>
    <t>/051021</t>
  </si>
  <si>
    <t>B 2332</t>
  </si>
  <si>
    <t>CI RA G RDEN BLK IDCARD NUMBERATION-WRIMBERT /15 JAKBAI</t>
  </si>
  <si>
    <t>YOTA</t>
  </si>
  <si>
    <t>K JANG NOVA OV</t>
  </si>
  <si>
    <t>ICRO/M NIBUS</t>
  </si>
  <si>
    <t>MUFAW812M0218495</t>
  </si>
  <si>
    <t>TRA91</t>
  </si>
  <si>
    <t>4 900GUYW1WE</t>
  </si>
  <si>
    <t>BNBARU</t>
  </si>
  <si>
    <t>CI RA 6 RDEN BLK KONBES POL NRP</t>
  </si>
  <si>
    <t>JANG NOVA OV</t>
  </si>
  <si>
    <t>BIL NUMPANG</t>
  </si>
  <si>
    <t>O/H NIBUS</t>
  </si>
  <si>
    <t>MUFAW802M0218495</t>
  </si>
  <si>
    <t>VAL</t>
  </si>
  <si>
    <t>CITRA GARDEN BLK 1111/15 JAKBAI POL NRP 73070287</t>
  </si>
  <si>
    <t>ICRO INIBUS</t>
  </si>
  <si>
    <t>MUFAWBE 12M0218495</t>
  </si>
  <si>
    <t>KHANBAKARISUMBERENERG</t>
  </si>
  <si>
    <t>1TRA912</t>
  </si>
  <si>
    <t>10- 2026</t>
  </si>
  <si>
    <t>CITRA GARDEN BLK IDCARDNU /15 JAKBAI</t>
  </si>
  <si>
    <t>KHANBAKARSUMBERENERGI</t>
  </si>
  <si>
    <t>MOBILENUMPANG</t>
  </si>
  <si>
    <t>MUFAM3512H0218495</t>
  </si>
  <si>
    <t>okcta_leri_marisa_1</t>
  </si>
  <si>
    <t>1389 WBJ</t>
  </si>
  <si>
    <t>JL.  MRP PONDOK CABE I.I... TR FAMUL ANG KOTA TANGERANG SELATAN</t>
  </si>
  <si>
    <t>CITY GM2 15 E A/T</t>
  </si>
  <si>
    <t>MRHGM26608P130779</t>
  </si>
  <si>
    <t>OCCUPT CIPUTAT</t>
  </si>
  <si>
    <t>okcta_leri_marisa_10</t>
  </si>
  <si>
    <t>OKCTA LERT MARISA</t>
  </si>
  <si>
    <t>JL... TOMAT NO.33 PONDOK CABE ILIR PAMUL ANG KOTA TANGERANG SELATAN PENGESAHAN VALIDATION</t>
  </si>
  <si>
    <t>CITY GM2 15E A/T</t>
  </si>
  <si>
    <t>L.1.5A75807180</t>
  </si>
  <si>
    <t>03UPT CIPUTAT</t>
  </si>
  <si>
    <t>12- 08-2027</t>
  </si>
  <si>
    <t>okcta_leri_marisa_11</t>
  </si>
  <si>
    <t>1389-WBJ</t>
  </si>
  <si>
    <t>JL. TOMAT NO.33 RT. PONDOK CABE ILIR FAMUL ANG KOTA TANGERANG SELATAN</t>
  </si>
  <si>
    <t>MAHGM2660EP130779</t>
  </si>
  <si>
    <t>okcta_leri_marisa_12</t>
  </si>
  <si>
    <t>1389 WBJLERIMARISA</t>
  </si>
  <si>
    <t>OKCTA</t>
  </si>
  <si>
    <t>PONDOK CABE</t>
  </si>
  <si>
    <t>CITY GP12 1.5 E. A/T</t>
  </si>
  <si>
    <t>IIRHGM2660EP130779</t>
  </si>
  <si>
    <t>MRHGM2660EP130779</t>
  </si>
  <si>
    <t>okcta_leri_marisa_2</t>
  </si>
  <si>
    <t>B 1389 BJ</t>
  </si>
  <si>
    <t>JI... TOMAT NO.33 PONDOK CABE T.I... IR PAMUL ANG KOTA TANGETANG SELATAN</t>
  </si>
  <si>
    <t>MRHBM2660EP130779</t>
  </si>
  <si>
    <t>L15475807180</t>
  </si>
  <si>
    <t>OCUPT CIPUTAT</t>
  </si>
  <si>
    <t>okcta_leri_marisa_3</t>
  </si>
  <si>
    <t>JL... TOMAT NO.33 RT. 003/ IDCARDNUMBER/BATIONNUMBER PONDOK CABE ILIR FAMUL ANG KOTA TANGERANG SELATAN</t>
  </si>
  <si>
    <t>MRHBM26608P130779</t>
  </si>
  <si>
    <t>okcta_leri_marisa_4</t>
  </si>
  <si>
    <t>13891 BJ</t>
  </si>
  <si>
    <t>JI... TOMAT NO.33 PONDOK CABE ILIR PAMUL ANG KOTA TANGERANG SELATAN PENGESAHAN VALIDATION</t>
  </si>
  <si>
    <t>CITY GM2 15 EA/T</t>
  </si>
  <si>
    <t>okcta_leri_marisa_5</t>
  </si>
  <si>
    <t>JL.. TOMAT NO.33 PONDOK CABE ILIR PAMULANG KOTA TANGERANG SELATAN PENGESAHAN VALIDATION</t>
  </si>
  <si>
    <t>MRHGM2640EP130779</t>
  </si>
  <si>
    <t>12- -80- 2027</t>
  </si>
  <si>
    <t>okcta_leri_marisa_6</t>
  </si>
  <si>
    <t>PENUMPANG</t>
  </si>
  <si>
    <t>INRHGM264DEP130779</t>
  </si>
  <si>
    <t>12 -80 2027</t>
  </si>
  <si>
    <t>okcta_leri_marisa_7</t>
  </si>
  <si>
    <t>1389 WBJMARISA</t>
  </si>
  <si>
    <t>OKCTA LERT</t>
  </si>
  <si>
    <t>PONDOK HONDA BENSIN WARNA</t>
  </si>
  <si>
    <t>CITY GM2</t>
  </si>
  <si>
    <t>MOBIL PENUMFAHG</t>
  </si>
  <si>
    <t>MAHBM2660EP130779</t>
  </si>
  <si>
    <t>03UFT CIPUTAT</t>
  </si>
  <si>
    <t>okcta_leri_marisa_8</t>
  </si>
  <si>
    <t>KEPOLISIAN NEGARA REPUBLIK INDONESIA</t>
  </si>
  <si>
    <t>SURAT TANDA NOWORKENDARAAKMOTOR</t>
  </si>
  <si>
    <t>JL TOMAT NO.33 RT.003/007 NIK/TDP/NIB/KITASKITAP PONDOK CABE I.I.I.I.R. FAMULANG KOTA TANGERANG SELATAN</t>
  </si>
  <si>
    <t>03UPT</t>
  </si>
  <si>
    <t>okcta_leri_marisa_9</t>
  </si>
  <si>
    <t>JL TOMAT NO.33 PONDOK CABE ILTR FAMULANG KOTA TANGERANG SELATAN PENGESAHAN VALIDATION</t>
  </si>
  <si>
    <t>MRHBM2660BP130779</t>
  </si>
  <si>
    <t>L.1.5A758071.80</t>
  </si>
  <si>
    <t>pandu_zaid_ilmi_1</t>
  </si>
  <si>
    <t>PANDU</t>
  </si>
  <si>
    <t>KP PULO MANGGA RT 005 RWOOSGROGOL IMO DEPOK</t>
  </si>
  <si>
    <t>2S6 JUPITER -MX 135 CC</t>
  </si>
  <si>
    <t>MH32880127K235837</t>
  </si>
  <si>
    <t>pandu_zaid_ilmi_10</t>
  </si>
  <si>
    <t>PANDU ZAID</t>
  </si>
  <si>
    <t>KP IMO DEPOK</t>
  </si>
  <si>
    <t>2S6</t>
  </si>
  <si>
    <t>MH32860027K235837</t>
  </si>
  <si>
    <t>pandu_zaid_ilmi_11</t>
  </si>
  <si>
    <t>KP PULO MANGGA RT 005 IMO DEPOK</t>
  </si>
  <si>
    <t>pandu_zaid_ilmi_12</t>
  </si>
  <si>
    <t>KP PULO MANGGA IMO DEPOK GESAHAN VALIDATION</t>
  </si>
  <si>
    <t>pandu_zaid_ilmi_2</t>
  </si>
  <si>
    <t>BERLAKUDATEOFEXPIRESAMPAI:04SEP2023</t>
  </si>
  <si>
    <t>pandu_zaid_ilmi_3</t>
  </si>
  <si>
    <t>KP IMO DEPOK VALIDATION</t>
  </si>
  <si>
    <t>00135CC</t>
  </si>
  <si>
    <t>pandu_zaid_ilmi_4</t>
  </si>
  <si>
    <t>KP PULO MANGGA RT 005 RWOODGROUMBEROGOL IMO DEPOK</t>
  </si>
  <si>
    <t>SEP</t>
  </si>
  <si>
    <t>pandu_zaid_ilmi_5</t>
  </si>
  <si>
    <t>KP PULO MANGGA RT 005 RWOODGROGOL  IMO DEPOK YAMAHA MERK TYPE JENIS MODEL TAHUNPEMBUATAN WARNA HITAM BENSIN HITAM GESAHAN VALIDATION 2S6 JUPITER-MX 135 CC BAHAN BAKAR SEPEDA MOTOR SEPEDA MOTOR 2007 WARNATNKB TNKB TAHUNREGISTRASI 2018 NOMORBPKB 20110</t>
  </si>
  <si>
    <t>KIA</t>
  </si>
  <si>
    <t>pandu_zaid_ilmi_6</t>
  </si>
  <si>
    <t>pandu_zaid_ilmi_7</t>
  </si>
  <si>
    <t>B 61432 ND</t>
  </si>
  <si>
    <t>KP PULO MANGGA 005 IMO DEPOK HITAM PE. GESAHAN VALIDATION</t>
  </si>
  <si>
    <t>BERLAKUSAMPAI:04SEP2023</t>
  </si>
  <si>
    <t>pandu_zaid_ilmi_8</t>
  </si>
  <si>
    <t>KP PULO MANGGA RT 005 IMO DEPOK HITAM VALIDATION</t>
  </si>
  <si>
    <t>2S6 135 CC</t>
  </si>
  <si>
    <t>BERLAKUSAMPAI:04</t>
  </si>
  <si>
    <t>pandu_zaid_ilmi_9</t>
  </si>
  <si>
    <t>KP PULO MANGGA RT 005 RW-08GROGOL L- IMO DEPOK GESAHAN VALIDATION</t>
  </si>
  <si>
    <t>GUNAWAN</t>
  </si>
  <si>
    <t>KEAM ANAN DLM RT1DCARD NUMBERATION/NOMERRT JB</t>
  </si>
  <si>
    <t>PEDA MOTOR</t>
  </si>
  <si>
    <t>12HK213635</t>
  </si>
  <si>
    <t>0502/A14/150620</t>
  </si>
  <si>
    <t>JL KEAMANAN DLM RT1 IDCARD JB</t>
  </si>
  <si>
    <t>9B4 906ID311AW</t>
  </si>
  <si>
    <t>RICKY</t>
  </si>
  <si>
    <t>JL KEAMANAN DLM RT100MPARD NUMBERATION/NOMERT KONBESPOLNRP 73070</t>
  </si>
  <si>
    <t>D1B02N12L AT</t>
  </si>
  <si>
    <t>LISTRIK 00110</t>
  </si>
  <si>
    <t>MHIJM2112HK213635.</t>
  </si>
  <si>
    <t>JL KEAMANAN DLM RT1 BBCARDAMERATIONSKINGMAPT NIB KITAS KITAP D15 POLNRP</t>
  </si>
  <si>
    <t>D1802N12L AT</t>
  </si>
  <si>
    <t>STNK</t>
  </si>
  <si>
    <t>JB</t>
  </si>
  <si>
    <t>NOMORBPKB NO1563685</t>
  </si>
  <si>
    <t>12HK213635 URUT</t>
  </si>
  <si>
    <t>DATEOFEXPIRE</t>
  </si>
  <si>
    <t>24- 02-2027</t>
  </si>
  <si>
    <t>PERPANJANGANSTNK</t>
  </si>
  <si>
    <t>RIO</t>
  </si>
  <si>
    <t>B 705</t>
  </si>
  <si>
    <t>RICK UNAWAN</t>
  </si>
  <si>
    <t>JL REA ANAN DLM RT NUMBERTION/MOMBERT JB</t>
  </si>
  <si>
    <t>MH13</t>
  </si>
  <si>
    <t>JL KEAN ANAN DLM RTI NUMBERATION/NOMBERT JB</t>
  </si>
  <si>
    <t>D1B02N</t>
  </si>
  <si>
    <t>MHIJ</t>
  </si>
  <si>
    <t>IERAHPUTIH</t>
  </si>
  <si>
    <t>B4 906ID311AW</t>
  </si>
  <si>
    <t>MPAI 24-02-2027</t>
  </si>
  <si>
    <t>RICK</t>
  </si>
  <si>
    <t>JL KEAN ANAN DLM RT1 IDCARD NUMBERATIONNOMBERAT JB</t>
  </si>
  <si>
    <t>B 705 BLB</t>
  </si>
  <si>
    <t>JL KEAMANAN DLM RT1 NUMBERATION/NOMBERT JB HONDA WARNA MERAH PUTIH</t>
  </si>
  <si>
    <t>JL KEAMANAN DLM RT1 NUMBERATION/NOWERAT JB PENGESAHAN VALIDATION</t>
  </si>
  <si>
    <t>MHIJM2112HK 213635</t>
  </si>
  <si>
    <t>JL KEAMANAN DLM RT1 IDCARD NUMBER/AS/NONOMENT JB</t>
  </si>
  <si>
    <t>0502 /A14/150620</t>
  </si>
  <si>
    <t>-02-2027</t>
  </si>
  <si>
    <t>seno_sunawar_s_kom_1</t>
  </si>
  <si>
    <t>SENO SUNAWAR KOM</t>
  </si>
  <si>
    <t>EDAN SATRIA</t>
  </si>
  <si>
    <t>seno_sunawar_s_kom_10</t>
  </si>
  <si>
    <t>SENO SUNAWAR S KOM NIK TDP</t>
  </si>
  <si>
    <t>KP BAMBU RT EDAN SATRIA BEKASI PENGESAHAN VALIDATION MERAH</t>
  </si>
  <si>
    <t>seno_sunawar_s_kom_11</t>
  </si>
  <si>
    <t>KP BAMBU EDAN SATRIA BEKASI PENGESAHAN VALIDATION</t>
  </si>
  <si>
    <t>125CC</t>
  </si>
  <si>
    <t>seno_sunawar_s_kom_12</t>
  </si>
  <si>
    <t>KP BAMBU RT 03 RW M- EDAN SATRIA BEKASI PENGESAHAN VALIDATION</t>
  </si>
  <si>
    <t>seno_sunawar_s_kom_2</t>
  </si>
  <si>
    <t>SENO SUNAWAR S KOM NIK TDP KITAS KITAP</t>
  </si>
  <si>
    <t>SATRIA BEKASI</t>
  </si>
  <si>
    <t>MH3SEF520KJID2955</t>
  </si>
  <si>
    <t>1544/18.0.2020</t>
  </si>
  <si>
    <t>seno_sunawar_s_kom_3</t>
  </si>
  <si>
    <t>SENOSUNAWARKOMNIKTDPKITASKITAP</t>
  </si>
  <si>
    <t>KP BAMBU RT RW KALYBALYBARU M</t>
  </si>
  <si>
    <t>EDAN SATRIA BEKASI YAMAHA WARNA W</t>
  </si>
  <si>
    <t>seno_sunawar_s_kom_4</t>
  </si>
  <si>
    <t>KP BAMBU RT 03 RW 889-KALIBARU M- EDAN SATRIA BEKASI</t>
  </si>
  <si>
    <t>MH3SEF520KJ0/2955</t>
  </si>
  <si>
    <t>seno_sunawar_s_kom_5</t>
  </si>
  <si>
    <t>KP EDAN SATRIA BEKASI PENGESAHAN VALIDATION MERAH</t>
  </si>
  <si>
    <t>seno_sunawar_s_kom_6</t>
  </si>
  <si>
    <t>KP BAMBU RT 03 RW IDCARD NUMBERATIONMIMISSIU M- EDAN SATRIA BEKASI PENGESAHAN VALIDATION</t>
  </si>
  <si>
    <t>seno_sunawar_s_kom_7</t>
  </si>
  <si>
    <t>KP BAMBU RT 03 M- EDAN SATRIA BEKASI</t>
  </si>
  <si>
    <t>seno_sunawar_s_kom_8</t>
  </si>
  <si>
    <t>KP BAMBU RT 03 RW IBCANDARU M-</t>
  </si>
  <si>
    <t>EDAN SATRIA BEKASI</t>
  </si>
  <si>
    <t>BERLAKUSAMPAI:18</t>
  </si>
  <si>
    <t>seno_sunawar_s_kom_9</t>
  </si>
  <si>
    <t>KP BAMBU RT 03 RW M- EDAN SATRIA BEKASI PENGESAHAN VALIDATION MERAH</t>
  </si>
  <si>
    <t>suhrawarman_1</t>
  </si>
  <si>
    <t>YUSUF,</t>
  </si>
  <si>
    <t>EXX</t>
  </si>
  <si>
    <t>SUHRAWARMAN JL KH MARZUKI YAHYA RTIDCARD STNK</t>
  </si>
  <si>
    <t>TIJAYA SUKMAJAYA</t>
  </si>
  <si>
    <t>50 C 135 HC M/T</t>
  </si>
  <si>
    <t>MH350C00/5K SURAT</t>
  </si>
  <si>
    <t>suhrawarman_10</t>
  </si>
  <si>
    <t>JL KH MARZUKI YAHYA RT-009/BWWW- TIJAYA SUKMAJAYA DEPOK</t>
  </si>
  <si>
    <t>50 C T 135 HC M/T</t>
  </si>
  <si>
    <t>suhrawarman_11</t>
  </si>
  <si>
    <t>JL KH MARZUKI YAHYA  TIJAYA SUKMAJAYA DEPOK PENGESAHAN VALIDATION</t>
  </si>
  <si>
    <t>332/27.04.2019 20100</t>
  </si>
  <si>
    <t>suhrawarman_12</t>
  </si>
  <si>
    <t>JL KH MARZUKI YAHYA TIJAYA SUKMAJAYA DEPOK</t>
  </si>
  <si>
    <t>suhrawarman_2</t>
  </si>
  <si>
    <t>SUHRAWARI MAN</t>
  </si>
  <si>
    <t>JL KH MARZUKI YAHYA RTIDCARD TIJAYA SUKMAJAYA DEPOK</t>
  </si>
  <si>
    <t>50C80367</t>
  </si>
  <si>
    <t>suhrawarman_3</t>
  </si>
  <si>
    <t>135 CC SEKSURAT</t>
  </si>
  <si>
    <t>MH350COO</t>
  </si>
  <si>
    <t>suhrawarman_4</t>
  </si>
  <si>
    <t>JL KH MARZUKI YAHYA RTCOUDCARD TIJAYA SUKMAJAYA DEPOK PENGESA VALIDATION</t>
  </si>
  <si>
    <t>MH350COC</t>
  </si>
  <si>
    <t>PENGESAVALIDATION</t>
  </si>
  <si>
    <t>suhrawarman_5</t>
  </si>
  <si>
    <t>JL KH MARZUKI YAHYA RTCOUDCARD TIJAYA SUKMAJAYA DEPOK</t>
  </si>
  <si>
    <t>BERMOTOR)</t>
  </si>
  <si>
    <t>suhrawarman_6</t>
  </si>
  <si>
    <t>JL KH MARZUKI YAHYA RTCOMRO TIJAYA SUKMAJAYA DEPOK PENGESAHAN VALIDATION</t>
  </si>
  <si>
    <t>YALISTRIK135CC</t>
  </si>
  <si>
    <t>suhrawarman_7</t>
  </si>
  <si>
    <t>MH3500006EK803611</t>
  </si>
  <si>
    <t>suhrawarman_8</t>
  </si>
  <si>
    <t>201 4</t>
  </si>
  <si>
    <t>suhrawarman_9</t>
  </si>
  <si>
    <t>JL KH MARZUKI YAHYA RTC60SANUMBERI TIOHMUNUMBEK- TIJAYA SUKMAJAYA DEPOK</t>
  </si>
  <si>
    <t>BOBI AUDIA</t>
  </si>
  <si>
    <t>CLUSTER PRAMUKA REGENCYBLOK'DS INMBER</t>
  </si>
  <si>
    <t>XIHO2N3509 A/T</t>
  </si>
  <si>
    <t>149 CC MH1KF4111KK705996</t>
  </si>
  <si>
    <t>MH1KF4111KK705996KF41E1708686</t>
  </si>
  <si>
    <t>SYAFIO BOBI AULIA</t>
  </si>
  <si>
    <t>NUMBERO- CLUSTER PRAMUKA</t>
  </si>
  <si>
    <t>10700 419/06 11.2019</t>
  </si>
  <si>
    <t>CLUSTER PRAMUKA</t>
  </si>
  <si>
    <t>NOWADABIS,S.K.S.S.IK,I</t>
  </si>
  <si>
    <t>BODI AULIA</t>
  </si>
  <si>
    <t>SYAFIQ NIK/TDP/KITAS/KITAP WOHAMADARIS,S.MALK</t>
  </si>
  <si>
    <t>XIHO2N35MAI A/T</t>
  </si>
  <si>
    <t>SEPEDA PIOTOR</t>
  </si>
  <si>
    <t>201 9</t>
  </si>
  <si>
    <t>MH1KF4116KK705996708686</t>
  </si>
  <si>
    <t>BOBI AUL</t>
  </si>
  <si>
    <t>ID CLUSTER FRAMUKA REGENCYBLORDS UMB</t>
  </si>
  <si>
    <t>X1HO2N35191 A/T</t>
  </si>
  <si>
    <t>MAIKF410KKKK705996</t>
  </si>
  <si>
    <t>HITAM VALI</t>
  </si>
  <si>
    <t>PO7918292 NUMBER</t>
  </si>
  <si>
    <t>B BOBI</t>
  </si>
  <si>
    <t>AULI SYAFIQ NOHAMADARIS, CLUSTER RAMUKA</t>
  </si>
  <si>
    <t>SEPIDA MOTOR</t>
  </si>
  <si>
    <t>HITAM PENGES HAN TION VALI</t>
  </si>
  <si>
    <t>SYAFIQ NIK/TDPKITAS/KITAP ID NOHAMADARIS, S.H.S.LK,</t>
  </si>
  <si>
    <t>THIKP4111KKK705996</t>
  </si>
  <si>
    <t>KT41E1708686</t>
  </si>
  <si>
    <t>DOCUMENT-NUMBER PO7918292</t>
  </si>
  <si>
    <t>CLUSTER RAMUKA</t>
  </si>
  <si>
    <t>MH1KF411-KK705996</t>
  </si>
  <si>
    <t>A HITAM VALID</t>
  </si>
  <si>
    <t>CLUSTER PRAMUKA REGENCYBUSARDA/2/1'10-</t>
  </si>
  <si>
    <t>HONDA XIHO2N35M A/I</t>
  </si>
  <si>
    <t>XIHO2N35M MOTOR</t>
  </si>
  <si>
    <t>SEPEDA SEPEDA MOTOR</t>
  </si>
  <si>
    <t>SEPEDA 2019</t>
  </si>
  <si>
    <t>P07918292</t>
  </si>
  <si>
    <t>CLUSTER PRAMUKA NUMBERO-</t>
  </si>
  <si>
    <t>HONDA X1HO2N35M1 A/T</t>
  </si>
  <si>
    <t>X1HO2N35M1 MOTOR</t>
  </si>
  <si>
    <t>MOTOR SEPEDA</t>
  </si>
  <si>
    <t>2019 149 CC</t>
  </si>
  <si>
    <t>149 CC MH1KF4115KK705996</t>
  </si>
  <si>
    <t>MH1KF4115KK705996708686KF41EI</t>
  </si>
  <si>
    <t>CLUSTER PRAMUKA NAIMBERO-</t>
  </si>
  <si>
    <t>708686KF41E1</t>
  </si>
  <si>
    <t>LIESKA DIAN</t>
  </si>
  <si>
    <t>X11 KOMP PEI TAMINA BL OK WZ 10 PURNOMO</t>
  </si>
  <si>
    <t>HUNDA</t>
  </si>
  <si>
    <t>Y1GOZI AT SEPED OTOR</t>
  </si>
  <si>
    <t>SEPED OTOR SPD. UR</t>
  </si>
  <si>
    <t>SPD. 2015</t>
  </si>
  <si>
    <t>2015 00110</t>
  </si>
  <si>
    <t>MH1JF1LFK053794JFTIE10726</t>
  </si>
  <si>
    <t>JFTIE10</t>
  </si>
  <si>
    <t>NRP 73071 HITAM MALIDATION</t>
  </si>
  <si>
    <t>PINGESAIIAN</t>
  </si>
  <si>
    <t>ITAMET</t>
  </si>
  <si>
    <t>BARANCATHER</t>
  </si>
  <si>
    <t>10 OUOPURNOMO</t>
  </si>
  <si>
    <t>Y1GO2N1 5LO AT</t>
  </si>
  <si>
    <t>LITAL</t>
  </si>
  <si>
    <t>LIESKA UCVIANY</t>
  </si>
  <si>
    <t>10 PURNOMO PERTAMINA BLUK NRP73670287</t>
  </si>
  <si>
    <t>AM I</t>
  </si>
  <si>
    <t>BL OK REGISTRATION/IG URNOMO YOGO, KOMP PERTAMINA W 10</t>
  </si>
  <si>
    <t>MH1JF1113FK053794</t>
  </si>
  <si>
    <t>9B4906FI221DI</t>
  </si>
  <si>
    <t>3352 IUJV</t>
  </si>
  <si>
    <t>DIAN SKA OCVIANY KOMP PERIAMINA X11</t>
  </si>
  <si>
    <t>Y1G02N SLO AT</t>
  </si>
  <si>
    <t>SPD. OR</t>
  </si>
  <si>
    <t>MH1JFTFK053794</t>
  </si>
  <si>
    <t>POL NRP 7307 HITAM</t>
  </si>
  <si>
    <t>PINGESAHAN</t>
  </si>
  <si>
    <t>El 2015</t>
  </si>
  <si>
    <t>188924844444444-8</t>
  </si>
  <si>
    <t>DIAN LIESKA OCVIANY NIK/TDPKITAS/KITAP KOMP PERTAMINA OREGINIKATION/AUSERICA I</t>
  </si>
  <si>
    <t>Y1G02N15LG AT</t>
  </si>
  <si>
    <t>9B4906FT 221D1</t>
  </si>
  <si>
    <t>B PEN 5</t>
  </si>
  <si>
    <t>4889/U12/1111115</t>
  </si>
  <si>
    <t>DIAN LIESKA OCVIANY NIK/TDP KITAS/KITAP KOMP CACATION</t>
  </si>
  <si>
    <t>Y1G02N1FLO AT</t>
  </si>
  <si>
    <t>IFT1E105/726</t>
  </si>
  <si>
    <t>984906FJ221DI</t>
  </si>
  <si>
    <t>4800/012/111111115</t>
  </si>
  <si>
    <t>IANY NINGDENUMBERS 381 URNOMO YOGO</t>
  </si>
  <si>
    <t>Y1GOZN15LO AT</t>
  </si>
  <si>
    <t>MAIJF11SFK053794</t>
  </si>
  <si>
    <t>IFT1E1053726</t>
  </si>
  <si>
    <t>ITAM PENGES</t>
  </si>
  <si>
    <t>B4906FT221DI</t>
  </si>
  <si>
    <t>NUMBER B 3352 BJV</t>
  </si>
  <si>
    <t>3352 UJV DIAN LIESKA OCV IANY</t>
  </si>
  <si>
    <t>COMPANY KOMP PERTAMINA BL OK 10KI8/10 10 PURNOMO YOGO SJ.K,LXCA</t>
  </si>
  <si>
    <t>SEPEDA MOTOR MOT OR</t>
  </si>
  <si>
    <t>3FK053794MHIJFT13726MF11E104</t>
  </si>
  <si>
    <t>HITAM PINGESAHAN</t>
  </si>
  <si>
    <t>Partei</t>
  </si>
  <si>
    <t>N02029125</t>
  </si>
  <si>
    <t>NUMBER B 3352 UJV</t>
  </si>
  <si>
    <t>DIAN LIE! ISKA OCVIANY PERPANJANGAN STNK iKITAP</t>
  </si>
  <si>
    <t>Y1G02N15L0 SEPEDA AT</t>
  </si>
  <si>
    <t>SEPEDA MOTOR SPD. MOT OR</t>
  </si>
  <si>
    <t>MH1JFT113RK053794</t>
  </si>
  <si>
    <t>POL NRP 73070187</t>
  </si>
  <si>
    <t>BENSIN AMA</t>
  </si>
  <si>
    <t>SR4906FT</t>
  </si>
  <si>
    <t>NUMBER/ KOMP PERTAMINA BLOK W/10 RIONNUMBER I PURNOMO YOGOSIKBERRA</t>
  </si>
  <si>
    <t>SPD. MUI OR</t>
  </si>
  <si>
    <t>WH1JFT:D3FK053794</t>
  </si>
  <si>
    <t>BN MICHAG</t>
  </si>
  <si>
    <t>IRA GARDEN BLK LAOMRANY BASKITOM/NIB/KITASKITAP D35</t>
  </si>
  <si>
    <t>NOVA OV</t>
  </si>
  <si>
    <t>NUMPANG CRO/MINIBUS</t>
  </si>
  <si>
    <t>01998 MHFA-88 2M0218495</t>
  </si>
  <si>
    <t>MHFA-882M0218495</t>
  </si>
  <si>
    <t>POL NRP SILVER</t>
  </si>
  <si>
    <t>C4 200GUYW1WE</t>
  </si>
  <si>
    <t>4058/A35/05102</t>
  </si>
  <si>
    <t>NIK/TDP/NIB KITAS/KITAP: 035</t>
  </si>
  <si>
    <t>KIJANG INOVA 2 OV</t>
  </si>
  <si>
    <t>POBIL PENUMPANG</t>
  </si>
  <si>
    <t>MICRO/N INIBUS</t>
  </si>
  <si>
    <t>HUFAMOG-2H0218495</t>
  </si>
  <si>
    <t>LTRA912677</t>
  </si>
  <si>
    <t>3C4 200GUYW1WE</t>
  </si>
  <si>
    <t>CITRA GARDEN BLK JAKBAI MEOBOPURNOMO MOMBESPOL B.I.K,M.T.C.J. 73070287</t>
  </si>
  <si>
    <t>OV KIJANG INOVA</t>
  </si>
  <si>
    <t>HJFA488K2H0218495</t>
  </si>
  <si>
    <t>304 900GUYW1WE</t>
  </si>
  <si>
    <t>B 2832 BAY</t>
  </si>
  <si>
    <t>BN MICHAEL</t>
  </si>
  <si>
    <t>NIK/TDP/NIB KITAS/KITAP D35</t>
  </si>
  <si>
    <t>VLITANOZIZHD210475</t>
  </si>
  <si>
    <t>1TRA212677</t>
  </si>
  <si>
    <t>SILVER METAL K</t>
  </si>
  <si>
    <t>SIX 900GUYW1WE</t>
  </si>
  <si>
    <t>2832 BAY BN</t>
  </si>
  <si>
    <t>NIK/TDP/NIB/KITAS/KITAP C GARDEN BLK TOMBANJAKE VIS D35</t>
  </si>
  <si>
    <t>KIJAH INOVA</t>
  </si>
  <si>
    <t>KIJAH OV MOBIL NUMPANG</t>
  </si>
  <si>
    <t>NUMPANG MTCRO/DANIBUS</t>
  </si>
  <si>
    <t>POL SILVER</t>
  </si>
  <si>
    <t>METALIK DENSIN PENGES AHAN</t>
  </si>
  <si>
    <t>00/05/05/05/021</t>
  </si>
  <si>
    <t>MICHAE</t>
  </si>
  <si>
    <t>CITRA ARDEN BLK /15 JAKBAY BAYBOBO PURNOMO YOGO BAKM.T.C.JA KOMBES POL NRP</t>
  </si>
  <si>
    <t>KIJAN INOVA 2. OV ENUMPANG</t>
  </si>
  <si>
    <t>MOBIL ENUMPANG MICROA INIBUS</t>
  </si>
  <si>
    <t>MICROA 202</t>
  </si>
  <si>
    <t>202 01998</t>
  </si>
  <si>
    <t>MUFAMBL12M02184951TRA21</t>
  </si>
  <si>
    <t>AHAN SILVER METAL IK PENGE</t>
  </si>
  <si>
    <t>900GUYW1WE 058/A35/05102</t>
  </si>
  <si>
    <t>NIK/TDP/NIB/KITAS/KITAP: ARU</t>
  </si>
  <si>
    <t>TUYOTA KIJANG</t>
  </si>
  <si>
    <t>KIJANG INOVA 2. OV MOBIL</t>
  </si>
  <si>
    <t>ENUMPANG MICRO/B</t>
  </si>
  <si>
    <t>POL NRP</t>
  </si>
  <si>
    <t>V051021</t>
  </si>
  <si>
    <t>CI RA G GOMRANIT QOISTBATIONANGAMBERA MBODO PURNOMO YOGO BI.M.M.T.C.M.</t>
  </si>
  <si>
    <t>BI NUMPANG</t>
  </si>
  <si>
    <t>CCPO/M NIBUS</t>
  </si>
  <si>
    <t>MUFAWOI2110210495</t>
  </si>
  <si>
    <t>ILVER METALIK INGESAHAN VAI</t>
  </si>
  <si>
    <t>R01352858 DOCUMENTNUMBER</t>
  </si>
  <si>
    <t>:4 900GUYW1WE</t>
  </si>
  <si>
    <t>D21</t>
  </si>
  <si>
    <t>NIB KITAP: D35 ET RA 6 RDEN BLK AUTHINATIONAL BAMBOBO PURNOMOYOGO</t>
  </si>
  <si>
    <t>UXB N1BUS</t>
  </si>
  <si>
    <t>FRA91</t>
  </si>
  <si>
    <t>ILVER METALIK NGES AHAN VAL</t>
  </si>
  <si>
    <t>:4900GUYW1WE</t>
  </si>
  <si>
    <t>D35 CITRA GARDEN BLK JAKBAI AYBOBOPURNOMO YOGO BIKMICK</t>
  </si>
  <si>
    <t>MOBIL ENUMPANG ICRO INIBUS</t>
  </si>
  <si>
    <t>ICRO INIBUS 2021</t>
  </si>
  <si>
    <t>01998 MUFAWBE 12N0218495</t>
  </si>
  <si>
    <t>MUFAWBE12N0218495TRA91.</t>
  </si>
  <si>
    <t>RD1352858</t>
  </si>
  <si>
    <t>3C4 DOOGUYW1WE</t>
  </si>
  <si>
    <t>05.</t>
  </si>
  <si>
    <t>MOBIL ENUMPANG INIBUS</t>
  </si>
  <si>
    <t>2021 01790</t>
  </si>
  <si>
    <t>01790 12M0218495 MMPANOE</t>
  </si>
  <si>
    <t>12M0218495MMPANOELTRA912</t>
  </si>
  <si>
    <t>Ro1352858</t>
  </si>
  <si>
    <t>304 DOUGUYW1WE</t>
  </si>
  <si>
    <t>CITRA GARDEN BLK PURNOMO YOGO, JAKDAI</t>
  </si>
  <si>
    <t>MOBIL PLNUMPANG</t>
  </si>
  <si>
    <t>MICROYM INIBUS</t>
  </si>
  <si>
    <t>TRA912677</t>
  </si>
  <si>
    <t>:2021</t>
  </si>
  <si>
    <t>KEAM ANAN DLM RT100MPARPI MEGISTIONATIONEART JB KONDERBOLNEP TITERMOTORS</t>
  </si>
  <si>
    <t>HONDA AT</t>
  </si>
  <si>
    <t>:D1802N12L2 PEDA MOTOR</t>
  </si>
  <si>
    <t>MERAH PUTIH PENGESAH</t>
  </si>
  <si>
    <t>NO1563685 9B4</t>
  </si>
  <si>
    <t>2020 NO1563685</t>
  </si>
  <si>
    <t>JL KEAMANAN DLM RT1 NUMBERTION/NOMBERT JB KOMBESPOLNRP BODOPURHOMO SIK.</t>
  </si>
  <si>
    <t>:2020</t>
  </si>
  <si>
    <t>NIKTDP/NIB/KITAS KITAP JL KEAMANAN DLM RT100MPANKER HUMBRATIONENOMERRY PURMOMO YOGO,S.I.A.</t>
  </si>
  <si>
    <t>SEPEDAMOTOR-</t>
  </si>
  <si>
    <t>1JH2181215148</t>
  </si>
  <si>
    <t>9849061D311AM</t>
  </si>
  <si>
    <t>OWNER NIK/TDP JL KEAMANAN DLM RT1 I NIB KITAS KITAP: D15</t>
  </si>
  <si>
    <t>D1802N121 AT</t>
  </si>
  <si>
    <t>DEPEDA MOTOR</t>
  </si>
  <si>
    <t>YOGO JL KEA HNAN DLM RT PREGISTRATION/MUMBERT JB POLNRP 73076</t>
  </si>
  <si>
    <t>JL KEA! ANAN DLM RT1 MUMBERATIONZEROMERT JB POLNRP</t>
  </si>
  <si>
    <t>D1B02N AT</t>
  </si>
  <si>
    <t>MHIS2HK213665</t>
  </si>
  <si>
    <t>IERAH PUTIH</t>
  </si>
  <si>
    <t>JL KEAN ANAN DLM RT1 FL D PRESISTRATION/NOMBERT JB URMONO OGO</t>
  </si>
  <si>
    <t>MHIJ12HK213635</t>
  </si>
  <si>
    <t>IERAII PUTIB PEN</t>
  </si>
  <si>
    <t>TNKB COLOR ITAM</t>
  </si>
  <si>
    <t>JL KEAMANAN DLM RT1 COMPANY PREGISTRATIOR/MOMBERT JB NEOROBURHOMOYOGA YOGO H</t>
  </si>
  <si>
    <t>HONDA D1802N12L2 AT</t>
  </si>
  <si>
    <t>201 00110</t>
  </si>
  <si>
    <t>6 705 BES</t>
  </si>
  <si>
    <t>JL KEAMANAN DLM RT1 COMPANY TEOSTRATIOBENOMABRAT JB KONBESPOLNRP 73076</t>
  </si>
  <si>
    <t>SEPEDA MOTOR SPD MOTOR</t>
  </si>
  <si>
    <t>SPD 2011</t>
  </si>
  <si>
    <t>2011 00110</t>
  </si>
  <si>
    <t>MH13H2112HI1M2121215148</t>
  </si>
  <si>
    <t>9B4 906ID311AW 0502/A14/150620</t>
  </si>
  <si>
    <t>DROPURMOMOYOGO JL KEAMANAN DLM RT1 COMPANY REGISTRATIONSTSPER/BERT JB POLNAP 7367</t>
  </si>
  <si>
    <t>2017 00110</t>
  </si>
  <si>
    <t>MHIJH2112HK213635</t>
  </si>
  <si>
    <t>9B4 906ID311AW 0502</t>
  </si>
  <si>
    <t>FIRES BIAB</t>
  </si>
  <si>
    <t>24 -02-2027</t>
  </si>
  <si>
    <t>CLUSTER PRAMUKA REGEN KARANGTENGAH CIANJUR</t>
  </si>
  <si>
    <t>LIST 149 CC</t>
  </si>
  <si>
    <t>KAMBERVINMH1KF4115KK705996</t>
  </si>
  <si>
    <t>BOBI AULI ADDRESS CLUSTER RAMUKA REGE ID MOHAM BESAKP S.H.S.LK,</t>
  </si>
  <si>
    <t>CLUSTER PRAMUKA REGENCYBLONDS KARANGTENGAH CIANJUR HONDA PENGESAHAN VALIDATION WARNA HITAM</t>
  </si>
  <si>
    <t>KOMP PEP TAMINA BL OK W/ 10 PURNOMO YOGO SJ.K. POL</t>
  </si>
  <si>
    <t>NUMBER B 3352</t>
  </si>
  <si>
    <t>DIAN LIESKA OCVIANY NIK/TDP/KITAS/KITAP KOMP PERTAMINA BLOK W PURNOMO YOGO,SJ.K,LYCA POL NRP73674187 MERK</t>
  </si>
  <si>
    <t>DIAN LIESKA OCVIANY NIK/TDP/ KITAS/KITAP KOMP PERTAMINA BLOK W/10RTBEISTRATION/18/16 PURNOMO POL YOGO,S.I.K,LXI.R</t>
  </si>
  <si>
    <t>KOMP PERTAMINA BLOK W/10 ATIONNUMBER PENGES</t>
  </si>
  <si>
    <t>ITAMA</t>
  </si>
  <si>
    <t>PENGESAHANIDATION</t>
  </si>
  <si>
    <t>10009/U12/111115</t>
  </si>
  <si>
    <t>KOMP PERTAMINA BL OK 10 POL 73G70187</t>
  </si>
  <si>
    <t>MH1JFT1 3FK053794</t>
  </si>
  <si>
    <t>DIAN LIE SKA KOMP PERTAM OCVIANY NIK/ NUMBER/ KITAP</t>
  </si>
  <si>
    <t>PPOLYOGS.I.KLICA</t>
  </si>
  <si>
    <t>KOMP PERTAMINA BLOK W/10 JU PENGESAHAN VALIDATION</t>
  </si>
  <si>
    <t>TRA GARDEN BLK NI</t>
  </si>
  <si>
    <t>PENGESHANVALIDATION</t>
  </si>
  <si>
    <t>0058/A35/05102</t>
  </si>
  <si>
    <t>CITRA GARDEN BLK IDCARD NUME TRATIONBUNDERIS JAKBAI POLNRP 73070287</t>
  </si>
  <si>
    <t>CI JAKBAN MBOBOPURNOMO YOGO, POL YOGOBALLE STNK</t>
  </si>
  <si>
    <t>BERLAKU SAMPA 0158/A35/051021</t>
  </si>
  <si>
    <t>0158/A35/051021</t>
  </si>
  <si>
    <t>P IUK B</t>
  </si>
  <si>
    <t>MICHAEL CITRA GARDEN BLK ID D35 THEANITINGIASANRITAL</t>
  </si>
  <si>
    <t>JAKBAN</t>
  </si>
  <si>
    <t>CI RA G RDEN BLK IDCARD NUMBER/BATION/MINDER1 /15 JAKBAI</t>
  </si>
  <si>
    <t>JANG NOVA OV OAHANBAKARSUMBERENERGI:</t>
  </si>
  <si>
    <t>CITRA GARDEN BLK IDCARD /15 JAKBAI</t>
  </si>
  <si>
    <t>MUFAW3512H0218495</t>
  </si>
  <si>
    <t>LIST 00110</t>
  </si>
  <si>
    <t>JL KEAMANAN DLM RT100MPAN NUMBERATION/NOMERT KONBESPOLNRP 73070</t>
  </si>
  <si>
    <t>GISTRATION</t>
  </si>
  <si>
    <t>JL KEAMANAN DLM RT1 IDCA NIB KITAS KITAP D15 POLNRP</t>
  </si>
  <si>
    <t>JL REA ANAN DLM RT IDCARI NUMBERTION/MOMBERT JB</t>
  </si>
  <si>
    <t>SA MPAI 24-02-2027</t>
  </si>
  <si>
    <t>JL KEAMANAN DLM RT1 IDCARD NUMBERATION/NOMBERT JB HONDA WARNA MERAH PUTIH</t>
  </si>
  <si>
    <t>JL KEAMANAN DLM RT1 IDCARD NUMBERATION/NOWERAT JB PENGESAHAN VALIDATION</t>
  </si>
  <si>
    <t>DATEOF</t>
  </si>
  <si>
    <t>MBERE 3472 BAB</t>
  </si>
  <si>
    <t>CLUSTER PRAMUKA REGENCYBLOKIDAEUS KARANGTENGAH CIANJUR</t>
  </si>
  <si>
    <t>MH1KF4116KK705996</t>
  </si>
  <si>
    <t>CLUSTER PRAMUKA  KARANGTENGAH CIANJUR PENGESAHAN VALIDATION</t>
  </si>
  <si>
    <t>X1HO2N3 5M1 A/T</t>
  </si>
  <si>
    <t>BOBI AULIA</t>
  </si>
  <si>
    <t>MH1KF4111KK705996</t>
  </si>
  <si>
    <t>CLUSTER FRAMUKA REGENCYBLUAUNUMBER GAH KARANGTEN CIANJUR</t>
  </si>
  <si>
    <t>MH1KF4115KKK705996</t>
  </si>
  <si>
    <t>CLUSTER RAMUKA REGENCYBLUKININERRINHERSO KARANGTE AH CIANJUR</t>
  </si>
  <si>
    <t>X1HO2N35A A/T</t>
  </si>
  <si>
    <t>149 OC</t>
  </si>
  <si>
    <t>MH1KF411FKK705996</t>
  </si>
  <si>
    <t>CLUSTER RAMUKA REGENC NUMBERTATIONNUMBR</t>
  </si>
  <si>
    <t>CLUSTER RAMUKA KARANGTEN GAH CIANJUR</t>
  </si>
  <si>
    <t>CLUSTER PRAMUKA KARANGTENGAH CIANJUR HONDA WARNA HITAM</t>
  </si>
  <si>
    <t>MH1KF411 5KK705996</t>
  </si>
  <si>
    <t>CLUSTER PRAMUKA REGENCYBLORIDIOUS KARANGTENGAH CIANJUR HONDA PENGESAHAN VALIDATION WARNA HITAM</t>
  </si>
  <si>
    <t>DIAN LIESKA OCVIANY NIK TDP KITAS KITAP X</t>
  </si>
  <si>
    <t>KOMP PEP TAMINA BLOK W/10 RT8/16 URNOMO YOGO, SJ.K. POL</t>
  </si>
  <si>
    <t>Y1G021</t>
  </si>
  <si>
    <t>MH1JFT1ZFK053794</t>
  </si>
  <si>
    <t>JFT1E10</t>
  </si>
  <si>
    <t>KOMP PERTAMINA BLOK 10 ATIONNUMBER PENGESAHAN VALIDATION</t>
  </si>
  <si>
    <t>LIST POWER 00110</t>
  </si>
  <si>
    <t>KOMP PENGESAHAN VALIDATION WARNA</t>
  </si>
  <si>
    <t>SPD MOT OR</t>
  </si>
  <si>
    <t>TAMAH</t>
  </si>
  <si>
    <t>KOMP PERTAMINA BL OK 10 8/16 JU PENGESAHAN VALIDATION</t>
  </si>
  <si>
    <t>Y1G02N1 5L0 AT</t>
  </si>
  <si>
    <t>MA1JFT113FK053794</t>
  </si>
  <si>
    <t>AMEI</t>
  </si>
  <si>
    <t>TION</t>
  </si>
  <si>
    <t>KOMP PER TAMINA BLOI W/ 10 PURNOMO POL YOGO,SJ.K.AIGA</t>
  </si>
  <si>
    <t>WARNA</t>
  </si>
  <si>
    <t>Y1G02N1 LO AT</t>
  </si>
  <si>
    <t>SEPEDA OTOR</t>
  </si>
  <si>
    <t>JFT1E103726</t>
  </si>
  <si>
    <t>POLYOGOSJ.K.AIGA</t>
  </si>
  <si>
    <t>PROFESSIONITAMBIHI</t>
  </si>
  <si>
    <t>H02029195</t>
  </si>
  <si>
    <t>KENDARAAN BERM TOR</t>
  </si>
  <si>
    <t>KOMP PER TAMINA BL OK W/10 POL NRP73674187 MERK</t>
  </si>
  <si>
    <t>11-11 2025</t>
  </si>
  <si>
    <t>OR</t>
  </si>
  <si>
    <t>DIAN LIE  KOMP PERTAMINA BLOK URNOMO YOGO, SJ.K,I,K.A POL 73670187</t>
  </si>
  <si>
    <t>Y1G02N1FL0 AT</t>
  </si>
  <si>
    <t>11-11 -2025</t>
  </si>
  <si>
    <t>PERPANJANGAN TNK</t>
  </si>
  <si>
    <t>ATIONNUMBEI POL</t>
  </si>
  <si>
    <t>TAMBIH</t>
  </si>
  <si>
    <t>DIAN LIE SKA OCVIANY REGISTRATION/NUMBER KOMP PERTAMINA BL OK 10 RT8/ JU URNOMO MERK PURNOMOYOGO,SL.K.AIGA</t>
  </si>
  <si>
    <t>ITAMEIBIH</t>
  </si>
  <si>
    <t>MENTNUMBER</t>
  </si>
  <si>
    <t>9B4906FT22101</t>
  </si>
  <si>
    <t>SAMP 10009/U12/111115</t>
  </si>
  <si>
    <t>DIAN LIE SKA OCVIANY NIK TI KITAS KITAP</t>
  </si>
  <si>
    <t>KOMP PERTAMINA BL OK W/ 10 ATIONNUMBER POL NRP 73G70187</t>
  </si>
  <si>
    <t>MH1JFT11 3FK053794</t>
  </si>
  <si>
    <t>AMET383</t>
  </si>
  <si>
    <t>4889/012/111115</t>
  </si>
  <si>
    <t>DIREKTURLAULINTAS</t>
  </si>
  <si>
    <t>DIAN LIE SKA OCVIA PERPANJANGAN</t>
  </si>
  <si>
    <t>KOMP PER TAMINA BL</t>
  </si>
  <si>
    <t>POLNRP73G70187</t>
  </si>
  <si>
    <t>X11 ADDRESS KOMP PERTAMINA BLOK W/ JU PURNOMO YOGO, SJ.K,LYCA ESPOL 73070287</t>
  </si>
  <si>
    <t>TRA GARDEN BLK NI NUMBERTIONSKITARERY/ D35</t>
  </si>
  <si>
    <t>AND CANTA AMERICAN</t>
  </si>
  <si>
    <t>MBERTIONSKITARERY</t>
  </si>
  <si>
    <t>NOVAOVGASHANBAKARISUMBERENERGI:SILVERMETALIK</t>
  </si>
  <si>
    <t>C4</t>
  </si>
  <si>
    <t>0158/A35/05102</t>
  </si>
  <si>
    <t>CITRA GARDEN BLK IDCARD /SH/WTII/15 JAKBAI</t>
  </si>
  <si>
    <t>MUFAW3H2H0218495</t>
  </si>
  <si>
    <t>NIK/TDP/NIB/KITASKITAP ADDRESS CITRA GARDEN BLK JAKBAI AMBOBOPURNOMO YOGO, KONBES POLNRP 73070287</t>
  </si>
  <si>
    <t>MICRO/MINIOUS</t>
  </si>
  <si>
    <t>MUFAW82H2H0218495</t>
  </si>
  <si>
    <t>IORKENDARAANBERMOTOR</t>
  </si>
  <si>
    <t>CI JAKBAI WITH KOMBOBO POL NRP STNK</t>
  </si>
  <si>
    <t>ICRO/ MINIBUS</t>
  </si>
  <si>
    <t>2H0218495</t>
  </si>
  <si>
    <t>KAKARISUMBERENERGI</t>
  </si>
  <si>
    <t>ICRO/MINIBUS</t>
  </si>
  <si>
    <t>MENTNUMBER F01352858</t>
  </si>
  <si>
    <t>00 900GUYW1WE</t>
  </si>
  <si>
    <t>CITRA ARDEN BLK 1111/34/15 JAKBA</t>
  </si>
  <si>
    <t>DAYALISTRIK MHFAWBE 12H0218495 NO</t>
  </si>
  <si>
    <t>LTRA91</t>
  </si>
  <si>
    <t>C4 900GUYW1WE</t>
  </si>
  <si>
    <t>DIREKTUR</t>
  </si>
  <si>
    <t>RATION B</t>
  </si>
  <si>
    <t>MICHAEL CITRA GARDEN NIK/TDP/NIB KITAS/KITAP: D35 BLK</t>
  </si>
  <si>
    <t>MICRO/ INIBUS</t>
  </si>
  <si>
    <t>MHFAW8E12M0218495</t>
  </si>
  <si>
    <t>0058/A35/051021</t>
  </si>
  <si>
    <t>CI RA G RDEN BLK JAKBAN</t>
  </si>
  <si>
    <t>JANG INOVA</t>
  </si>
  <si>
    <t>CI RA 6 RDEN BLK THECARD-NUMBERTION-PORTI KOMBES POL NRP 3070287</t>
  </si>
  <si>
    <t>JANG NOVA 2. OV</t>
  </si>
  <si>
    <t>CITRA GARDEN BLK IDCARDNUM TRATIONAMINDER1/15 JAKBAI KONBES POL NRP 73070287</t>
  </si>
  <si>
    <t>MHFAWBE 12M0218495</t>
  </si>
  <si>
    <t>SPARTHCHACK</t>
  </si>
  <si>
    <t>TRA912</t>
  </si>
  <si>
    <t>9 900GUYW1WE</t>
  </si>
  <si>
    <t>CITRA GARDEN BLK 1111/15 JAKBAI</t>
  </si>
  <si>
    <t>KARISUMBERBNERGI</t>
  </si>
  <si>
    <t>CITRA GARDEN BLK IDCARD /SUNSTRATIONARMART/15 JAKBAI</t>
  </si>
  <si>
    <t>PERPANJA</t>
  </si>
  <si>
    <t>KEAM ANAN DLM RT1 IDCARD NUMBERATIONNOMBERT JB</t>
  </si>
  <si>
    <t>EPEDA MOTOR</t>
  </si>
  <si>
    <t>JL KEAMANAN DLM RT1 DOMPAN NUMBERKATION/NOMBERT JB</t>
  </si>
  <si>
    <t>JL KEAMANAN DLM RT1 IDCARD NUMBERATION/NOMBERT JB KOMBESPOLNAP 73071</t>
  </si>
  <si>
    <t>SEPEDA-MOTOR</t>
  </si>
  <si>
    <t>MH1JM2112HK213635.</t>
  </si>
  <si>
    <t>JL KEAMANAN DLM RT I NIK/TDP/NIB KITAS/KITAP D15 KONBESPORMOYOGO 73071</t>
  </si>
  <si>
    <t>RICKY JNAWAN</t>
  </si>
  <si>
    <t>BUATAN</t>
  </si>
  <si>
    <t>12213635050214150620</t>
  </si>
  <si>
    <t>BERLAKU SAMPAI: 24-02-2027</t>
  </si>
  <si>
    <t>PERPANJANGASTNK</t>
  </si>
  <si>
    <t>JL KOMBES POLNRP 73076</t>
  </si>
  <si>
    <t>D18021 12L2 AT</t>
  </si>
  <si>
    <t>PED MOTOR</t>
  </si>
  <si>
    <t>2HK213635NOURUTPENDAFTARAN0502/A14/150620</t>
  </si>
  <si>
    <t>24- 02- 2027</t>
  </si>
  <si>
    <t>JL KEA ANAN</t>
  </si>
  <si>
    <t>JL KEAN ANAN DLM RT1DCARD NUMBERATIONNOMBERT B</t>
  </si>
  <si>
    <t>D1802N</t>
  </si>
  <si>
    <t>MH13 121 2HK213635</t>
  </si>
  <si>
    <t>MBERATIONNOMBERT</t>
  </si>
  <si>
    <t>JM21E15148</t>
  </si>
  <si>
    <t>502/A14/15</t>
  </si>
  <si>
    <t>JL KEAI ANAN DLM RT1 IDCARD NUMBERTION/NOMBERT JB</t>
  </si>
  <si>
    <t>JM21215148</t>
  </si>
  <si>
    <t>JL KEAMANAN DLM RT1 IDCARD NUMBER/ATIONENOMBERT JB POLNRP 73076 HONDA WARNA MERAH PUTIH</t>
  </si>
  <si>
    <t>JL KEAMANAN DLM RT1 IDCARD NUMBERATION/MOMBERT JB PENGESAHAN VALIDATION</t>
  </si>
  <si>
    <t>4705 BLB</t>
  </si>
  <si>
    <t>JL KEAMANAN DLM RT1 IDCARI NUMBERATIONOMBERAT JB</t>
  </si>
  <si>
    <t>MH13M2112HK213635.</t>
  </si>
  <si>
    <t>OFEXPIRE</t>
  </si>
  <si>
    <t>CLUSTER PRAMUKA KARANGTEN GAH CIANJUR</t>
  </si>
  <si>
    <t>M41KF411EKK705996</t>
  </si>
  <si>
    <t>CLUSTER PRAMUKA KARANGTENGAH CIANJUR PENGESAHAN VALIDATION</t>
  </si>
  <si>
    <t>GHIMDIRISS.K.S.LKV ADDRESS CLUSTER FRAMUKA NUMBERO- KARANGTENGAH CIANJUR</t>
  </si>
  <si>
    <t>RICALPOWER 149 CC</t>
  </si>
  <si>
    <t>ON</t>
  </si>
  <si>
    <t>CLUSTER SYAFIQ KARANGTEN GAH CIANJUR</t>
  </si>
  <si>
    <t>MH1KF4115KKK70596</t>
  </si>
  <si>
    <t>NUMBE. PO7918292</t>
  </si>
  <si>
    <t>NUMBER F 3472</t>
  </si>
  <si>
    <t>MH1KF415KK705996</t>
  </si>
  <si>
    <t>CLUSTER RAMUKA REGENCYBLOKINDS2 KARANGTE AH CIANJUR</t>
  </si>
  <si>
    <t>X1HO2N35M A/T</t>
  </si>
  <si>
    <t>SEPEDA 'OR</t>
  </si>
  <si>
    <t>MH1KF411KK705996</t>
  </si>
  <si>
    <t>KF41E1908686</t>
  </si>
  <si>
    <t>F 3472 AB</t>
  </si>
  <si>
    <t>KARANGTEI GAH CIANJUR</t>
  </si>
  <si>
    <t>NUMBER F 3472 AB</t>
  </si>
  <si>
    <t>CLUSTER E RAMUKA KARANGTEN GAH CIANJUR</t>
  </si>
  <si>
    <t>CLUSTER PRAMUKA NYMBERO- KARANGTENGAH CIANJUR HONDA WARNA HITAM</t>
  </si>
  <si>
    <t>NUMBER F 3472 WAB</t>
  </si>
  <si>
    <t>CLUSTER PRAMUKA REIGENCYBLONDRING KARANGTENGAH CIANJUR PENGESAHAN VALIDATION</t>
  </si>
  <si>
    <t>MH1KF4 115KK705996</t>
  </si>
  <si>
    <t>KOMP PERTAMINA BLOK W PURNOMO YOGO,SJ.K POL STNK</t>
  </si>
  <si>
    <t>Y1G02 LO AT</t>
  </si>
  <si>
    <t>SEPED</t>
  </si>
  <si>
    <t>JFTIELO726</t>
  </si>
  <si>
    <t>DIAN IESKA OCVIANY NIK TDP IDCARD KITAS KITAP</t>
  </si>
  <si>
    <t>KOMP PERTAMINA BL OK 10 RT8/16 JU PENGESAHAN VALIDATION</t>
  </si>
  <si>
    <t>MH1JFT1U3FK053794</t>
  </si>
  <si>
    <t>KOMP PERTAMINA BLOK PENGESAHAN VALIDATION</t>
  </si>
  <si>
    <t>TRANY1G02N15L0</t>
  </si>
  <si>
    <t>809/U12/111115</t>
  </si>
  <si>
    <t>PURNOMO YOGO POLNRP PENGESAHAN VALIDATION</t>
  </si>
  <si>
    <t>MHIJFT113FK0537</t>
  </si>
  <si>
    <t>IITAMA</t>
  </si>
  <si>
    <t>B UJV</t>
  </si>
  <si>
    <t>DIAN ESKA KOMP PERTAMINA BLOI W/. 10 J X11 PURNOMO YOGO, SJ.K.AKGA</t>
  </si>
  <si>
    <t>Y1G02N LO AT</t>
  </si>
  <si>
    <t>SPD-</t>
  </si>
  <si>
    <t>MH1JF 3FK053794</t>
  </si>
  <si>
    <t>PORT</t>
  </si>
  <si>
    <t>ANDRIGINAITAMBIHI</t>
  </si>
  <si>
    <t>221DI</t>
  </si>
  <si>
    <t>TANDANOM OR KENDARAAN BERM TOR</t>
  </si>
  <si>
    <t>DIAN LIESKA OCVIANY KOMP PERTAMINA BLOK W/10 ATIONNUMBER JU URNOMO YOGO,SJ.K,LICA POL NRP 73670187</t>
  </si>
  <si>
    <t>BERM TOR</t>
  </si>
  <si>
    <t>DIAN LIES OCVIANY KOMP PERTAMINA BLOK W/ REGIST ATIONNUMBER PURNOMO YOGO, SJ.K,I.A POL 73670187 MERK</t>
  </si>
  <si>
    <t>GRINTANDDRAW</t>
  </si>
  <si>
    <t>DIAN LIESKA OCVIANY NIK TDP KITAS KITAP</t>
  </si>
  <si>
    <t>IDCARI REGISTRATION/NUMBER ADDRESS KOMP PERTAMINA BLOK W/ 10 ST 8/ JU</t>
  </si>
  <si>
    <t>184906FT221DI</t>
  </si>
  <si>
    <t>DIAN LIE SKA OCVIANY NIK/TDP/KITAS/KITAP KOMP PER TAMINA BL OK W/10 ATION NUMBER URNOMO YOGO, MERK KNOMOYOGO,EL/K.B.I.I.B.</t>
  </si>
  <si>
    <t>MH1JFTSFK053794</t>
  </si>
  <si>
    <t>ITAMEIB</t>
  </si>
  <si>
    <t>NO2029195</t>
  </si>
  <si>
    <t>DIAN LIESKA OCVIANY ADDRESS KOMP PERTAMINA BL OK W/10 PURNOMO YOGO, SIK,LICA POL NRP 73070187</t>
  </si>
  <si>
    <t>NOMOR</t>
  </si>
  <si>
    <t>MH1JFT113FK05379</t>
  </si>
  <si>
    <t>HITAMA</t>
  </si>
  <si>
    <t>KOMP PERTAMINA BLOK W/ 10 JU</t>
  </si>
  <si>
    <t>B4906F</t>
  </si>
  <si>
    <t>C TRA GARDEN BLK NIK/TDP/NIB KITAS/KITAP: D35  AMBOBOPURNOMO YOBO,BILLILTCA POL NRP MERK</t>
  </si>
  <si>
    <t>207 TIME</t>
  </si>
  <si>
    <t>NUMPANG</t>
  </si>
  <si>
    <t>NO/MINIBUS</t>
  </si>
  <si>
    <t>F01352858</t>
  </si>
  <si>
    <t>82832 BRY</t>
  </si>
  <si>
    <t>CITRA GARDEN BLK JAKBAI POL NRP 73070287</t>
  </si>
  <si>
    <t>MICRO INIBUS</t>
  </si>
  <si>
    <t>MHFAWBE12M0218495</t>
  </si>
  <si>
    <t>MUFAN82H2H0218495</t>
  </si>
  <si>
    <t>CITRA GARDEN BLK JAKBAI POLNRP</t>
  </si>
  <si>
    <t>MHFAWBEN2H0218495</t>
  </si>
  <si>
    <t>05 -2026</t>
  </si>
  <si>
    <t>CI JAKBAI M508 PURNOMO NRP STNK</t>
  </si>
  <si>
    <t>INOVA OV</t>
  </si>
  <si>
    <t>MOBIL NUMPANG WARNA TNKB</t>
  </si>
  <si>
    <t>BERLAKUSAMPAI058/A35/05102</t>
  </si>
  <si>
    <t>VERMETALIK</t>
  </si>
  <si>
    <t>058/A35/05102</t>
  </si>
  <si>
    <t>CITRA ARDEN</t>
  </si>
  <si>
    <t>KIJANI INOVA 2. OV</t>
  </si>
  <si>
    <t>SURAT TANDA ESIAN NATIONAL POLIC INDONESIA</t>
  </si>
  <si>
    <t>MICHAEL /KITAS/KITAP: D35 CITRA GARDEN BLK IDCARO/IMBERTAS/RITAP ID /15 JAKBAN</t>
  </si>
  <si>
    <t>CI RA G RDEN BLK IDCARD JAKBAI</t>
  </si>
  <si>
    <t>LISTRIK 01998</t>
  </si>
  <si>
    <t>MUFAW81</t>
  </si>
  <si>
    <t>CI RA CO RDEN BLK NUMBERATION-PRIMBERT KOMBESPOL NRP 3070287</t>
  </si>
  <si>
    <t>10 10 10 10</t>
  </si>
  <si>
    <t>0/1 NIBUS</t>
  </si>
  <si>
    <t>1 CALPOWER 01998</t>
  </si>
  <si>
    <t>MHFAW802M0218495</t>
  </si>
  <si>
    <t>CITRA GARDEN BLK H11/15 JAKBAN KOMBES POL NRP 73070287</t>
  </si>
  <si>
    <t>MUFAWBE 12M0218495 NOURUTPENDAFTARAN</t>
  </si>
  <si>
    <t>CITRA GARDEN BLK IDCARI /15 JAKBAI</t>
  </si>
  <si>
    <t>12M0218495</t>
  </si>
  <si>
    <t>-1TRA912</t>
  </si>
  <si>
    <t>I..TAM</t>
  </si>
  <si>
    <t>CITRA GARDEN BLK JAKBANIMIL AMBOBO PURNOMO YOGO B.I.KM.T.C.C.A.</t>
  </si>
  <si>
    <t>-1TRA912677</t>
  </si>
  <si>
    <t>PERPANJ AI SAN NK</t>
  </si>
  <si>
    <t>KEAM ANAN DLM RT1 IDCARD NUMBERATION/NOMBLAT B</t>
  </si>
  <si>
    <t>SOURCESBENSIN</t>
  </si>
  <si>
    <t>JL KEAMANAN DLM RT1 IDCARD NUMBERTIONATIONERRI JB</t>
  </si>
  <si>
    <t>JL OMBESPOLNAP 7307:</t>
  </si>
  <si>
    <t>3M21E1215148</t>
  </si>
  <si>
    <t>JL KEAMANAN DLM RT1DCA NIB KITAS/KITAP D15</t>
  </si>
  <si>
    <t>MHIJM2112HK213685.</t>
  </si>
  <si>
    <t>JL POLNRP 73076</t>
  </si>
  <si>
    <t>:D18021 12L2 AT</t>
  </si>
  <si>
    <t>JL REA ANAN DLM RT1 DOMPAN NUMBERATION/NOMBERT JB</t>
  </si>
  <si>
    <t>BERLAKUSAMPAI:24~02-2027</t>
  </si>
  <si>
    <t>PERPANJANGANTNK</t>
  </si>
  <si>
    <t>JL KEAI ANAN DLM RT1 IDCARD NUMBERTIONNOMBERT JB</t>
  </si>
  <si>
    <t>BLB</t>
  </si>
  <si>
    <t>RICK CUNAWAN</t>
  </si>
  <si>
    <t>JL KEA ANAN DLM RT1 JB</t>
  </si>
  <si>
    <t>1ERAHPUTIH</t>
  </si>
  <si>
    <t>NUMBER B 705 BLB</t>
  </si>
  <si>
    <t>JL KEAMANAN DLM RT IDCARD NUMBERATIONNOMBERT JB HONDA WARNA MERAH PUTIH</t>
  </si>
  <si>
    <t>MHIJM2112HK213635 NOURUTPENDAFTARAN 0502/A14/150620</t>
  </si>
  <si>
    <t>BERLAKUSAMPAI:24-02-2027</t>
  </si>
  <si>
    <t>RE TION NUMBER</t>
  </si>
  <si>
    <t>JL KEAMANAN DLM RT1 IDCARD NUMBERATION/NOVERAT JB PENGESAHAN VALIDATION</t>
  </si>
  <si>
    <t>NO1563 685</t>
  </si>
  <si>
    <t>JL KEAMANAN DLM RT1 IDCARD NUMBERTION/NOMBERT JB</t>
  </si>
  <si>
    <t>MH1312112HK213635.</t>
  </si>
  <si>
    <t>bobi_aulia_syafiq_10_rotated</t>
  </si>
  <si>
    <t>bobi_aulia_syafiq_11_rotated</t>
  </si>
  <si>
    <t>bobi_aulia_syafiq_12_rotated</t>
  </si>
  <si>
    <t>bobi_aulia_syafiq_1_rotated</t>
  </si>
  <si>
    <t>CLUSTER PRAMUKA REGENCY CARDNUMBERATION KARANGTEN GAH CIANJUR</t>
  </si>
  <si>
    <t>bobi_aulia_syafiq_2_rotated</t>
  </si>
  <si>
    <t>CLUSTER PRAMUKA REGENCYBLOKDG KARANGTER GAH CIANJUR</t>
  </si>
  <si>
    <t>DOCUMENTNUMBE. PO7918292</t>
  </si>
  <si>
    <t>bobi_aulia_syafiq_3_rotated</t>
  </si>
  <si>
    <t>bobi_aulia_syafiq_4_rotated</t>
  </si>
  <si>
    <t>E 3472 B</t>
  </si>
  <si>
    <t>CLUSTER KARANGTEI AH CIANJUR</t>
  </si>
  <si>
    <t>X1HO2N3512 A/T</t>
  </si>
  <si>
    <t>bobi_aulia_syafiq_5_rotated</t>
  </si>
  <si>
    <t>KEND BARU</t>
  </si>
  <si>
    <t>BOBI AULI ADDRESS CLUSTER RAMUKA NOHAMADARIS,S. KARANGTEI GAH CIANJUR</t>
  </si>
  <si>
    <t>bobi_aulia_syafiq_6_rotated</t>
  </si>
  <si>
    <t>CLUSTER RAMUKA KARANGTEI GAH CIANJUR</t>
  </si>
  <si>
    <t>X1HO2N35N A/T</t>
  </si>
  <si>
    <t>bobi_aulia_syafiq_7_rotated</t>
  </si>
  <si>
    <t>CLUSTER PRAMUKA REGENCY CARDNUMBERATION KARANGTENGAH CIANJUR HONDA WARNA HITAM</t>
  </si>
  <si>
    <t>PO791 8292</t>
  </si>
  <si>
    <t>bobi_aulia_syafiq_8_rotated</t>
  </si>
  <si>
    <t>CLUSTER PRAMUKA REGENCYBLOKINGBON KARANGTENGAH CIANJUR PENGESAHAN VALIDATION</t>
  </si>
  <si>
    <t>bobi_aulia_syafiq_9_rotated</t>
  </si>
  <si>
    <t>dian_lieska_ocviany_10_rotated</t>
  </si>
  <si>
    <t>DIAN IESKA OCV IANY</t>
  </si>
  <si>
    <t>KOMP PERTAMINA BLOK 10 TIONNUMBER PENGESAHAN VALIDATION</t>
  </si>
  <si>
    <t>MH1DFT113FK053794</t>
  </si>
  <si>
    <t>AME</t>
  </si>
  <si>
    <t>dian_lieska_ocviany_11_rotated</t>
  </si>
  <si>
    <t>DIAN LIESKA OCV IANY KITAP</t>
  </si>
  <si>
    <t>KOMP PERTAMINA BLOK 10 RT8/16 PENGESAHAN VALIDATION</t>
  </si>
  <si>
    <t>dian_lieska_ocviany_12_rotated</t>
  </si>
  <si>
    <t>DIAN LIESKA OCVIANY ADDRESS KOMP PERTAMINA BL OK 10 PURNOMO YOGO S.I.K,M.K.C.S. POLNRP 73670287 PENGESAHAN VALIDATION</t>
  </si>
  <si>
    <t>dian_lieska_ocviany_1_rotated</t>
  </si>
  <si>
    <t>KOMP PEP TAMINA BLOK W PURNOMO YOGO SJ.K. POL</t>
  </si>
  <si>
    <t>ITAME</t>
  </si>
  <si>
    <t>2025 1111111111111111111111111</t>
  </si>
  <si>
    <t>dian_lieska_ocviany_2_rotated</t>
  </si>
  <si>
    <t>KOMP PER TAMINA BLOK W/ ATIONNUMBRI X11 PURNOMO YOGO, SJ.K.</t>
  </si>
  <si>
    <t>W</t>
  </si>
  <si>
    <t>MH1JFCFK053794</t>
  </si>
  <si>
    <t>MARKITAMA</t>
  </si>
  <si>
    <t>10202919 5</t>
  </si>
  <si>
    <t>784906FT 221DI</t>
  </si>
  <si>
    <t>1111111111111111111111111</t>
  </si>
  <si>
    <t>dian_lieska_ocviany_3_rotated</t>
  </si>
  <si>
    <t>SURAT TANDANON BERM TOR</t>
  </si>
  <si>
    <t>DIAN LIESKA OCVIANY NIK/TP/KITAS/KITAP KOMP PERTAMINA BLOK W/. 10 ATION/NUMBER JU URNOMO YOGO, S.I.K.I.I.S.J. POL NRP73670187</t>
  </si>
  <si>
    <t>SPD MO OR</t>
  </si>
  <si>
    <t>TAMB</t>
  </si>
  <si>
    <t>dian_lieska_ocviany_4_rotated</t>
  </si>
  <si>
    <t>OR BERM TOR</t>
  </si>
  <si>
    <t>DIAN LIES OCVIANY KOMP PEP TAMINA BLOK W/10 PURNOMO YOGO, POL</t>
  </si>
  <si>
    <t>SAMP 0009/012/111115</t>
  </si>
  <si>
    <t>dian_lieska_ocviany_5_rotated</t>
  </si>
  <si>
    <t>B 3352 IJV</t>
  </si>
  <si>
    <t>DIAN LIE SKA OCVIANY REGISTRATION NUMBER</t>
  </si>
  <si>
    <t>KOMP PERTAMINA BLOK 10 RT8/ JU</t>
  </si>
  <si>
    <t>NIK/VINMH1JFT13FK053794</t>
  </si>
  <si>
    <t>B4906FT 221DI</t>
  </si>
  <si>
    <t>889/U12/111115</t>
  </si>
  <si>
    <t>dian_lieska_ocviany_6_rotated</t>
  </si>
  <si>
    <t>JV</t>
  </si>
  <si>
    <t>DIAN LIE SKA OCVIANY /KITAP</t>
  </si>
  <si>
    <t>KOMP PERTAMINA BL OK</t>
  </si>
  <si>
    <t>AMEHB</t>
  </si>
  <si>
    <t>dian_lieska_ocviany_7_rotated</t>
  </si>
  <si>
    <t>PERPANJANGAN STNK</t>
  </si>
  <si>
    <t>DIAN LIESKA OCVIANY ADDRESS KOMP PERTAMINA BLOK W/ 10 PURNOMO YOGO SJ.K,LXCA POL NRP 73070187</t>
  </si>
  <si>
    <t>dian_lieska_ocviany_8_rotated</t>
  </si>
  <si>
    <t>DIAN LIE SKA OCVIA NIK/TDPKITASKITAP STNK KOMP PER TAMINA BLOK X11 MERK W/ 10</t>
  </si>
  <si>
    <t>SAMP 1800/012/1111115</t>
  </si>
  <si>
    <t>dian_lieska_ocviany_9_rotated</t>
  </si>
  <si>
    <t>PURNOMO YOGOS.I.K.B.R POL NRP73670287 PENGESAHAN VALIDATION</t>
  </si>
  <si>
    <t>MH10FT03FK053794</t>
  </si>
  <si>
    <t>michael_10_rotated</t>
  </si>
  <si>
    <t>CITRA GARDEN BLK JAKBAI KOMBES POL NRP 73070287</t>
  </si>
  <si>
    <t>SILVER</t>
  </si>
  <si>
    <t>michael_11_rotated</t>
  </si>
  <si>
    <t>CITRA GARDEN BLK /NUNDENTION/15 JAKBAI</t>
  </si>
  <si>
    <t>MUFAW85K2H0218495</t>
  </si>
  <si>
    <t>1.TRA91267</t>
  </si>
  <si>
    <t>304900GUYW1WE</t>
  </si>
  <si>
    <t>michael_12_rotated</t>
  </si>
  <si>
    <t>CITRA GARDEN BLK JAKBAI NOMBESPOL NRP 73070287</t>
  </si>
  <si>
    <t>MUFAWOEN2H0218495</t>
  </si>
  <si>
    <t>michael_1_rotated</t>
  </si>
  <si>
    <t>DIREKTURALULINTAS</t>
  </si>
  <si>
    <t>TRA GARDEN BLK NIB/KITAS/KITAP D35</t>
  </si>
  <si>
    <t>NOURUTPENDAFTARAN</t>
  </si>
  <si>
    <t>BERLAKUSAMPAI</t>
  </si>
  <si>
    <t>N01352858</t>
  </si>
  <si>
    <t>/05102</t>
  </si>
  <si>
    <t>michael_2_rotated</t>
  </si>
  <si>
    <t>CI JAKBAI AMBOBOPURNOMO YOGO, NONDES POL NRP</t>
  </si>
  <si>
    <t>HIGRO/MINIGUS</t>
  </si>
  <si>
    <t>URUTPENDAFTARAN0058/A35</t>
  </si>
  <si>
    <t>michael_3_rotated</t>
  </si>
  <si>
    <t>CITRA ARDEN BLK TYLCARONOMBERTATOMPERI/1 JAKBAI</t>
  </si>
  <si>
    <t>MHFAW8L 12H0218495</t>
  </si>
  <si>
    <t>-1TRA91</t>
  </si>
  <si>
    <t>michael_4_rotated</t>
  </si>
  <si>
    <t>ILIK</t>
  </si>
  <si>
    <t>CITRA GARDEN</t>
  </si>
  <si>
    <t>MHFAWBS12M0218495</t>
  </si>
  <si>
    <t>NOMBESPOLNRP</t>
  </si>
  <si>
    <t>ABENSIN</t>
  </si>
  <si>
    <t>michael_5_rotated</t>
  </si>
  <si>
    <t>TO YOTA</t>
  </si>
  <si>
    <t>OBIL NUMPANG</t>
  </si>
  <si>
    <t>MUFAW82M0218495</t>
  </si>
  <si>
    <t>michael_6_rotated</t>
  </si>
  <si>
    <t>CI RA E RDEN BLK GOMRAN NUMBERTBATION-PUMBERT 15 JAKBAN KOMBESPOL NRP</t>
  </si>
  <si>
    <t>MHFAW82M0218495</t>
  </si>
  <si>
    <t>05-10- 2026</t>
  </si>
  <si>
    <t>michael_7_rotated</t>
  </si>
  <si>
    <t>UMBER B 2832 BRY</t>
  </si>
  <si>
    <t>CITRA GARDEN BLK 1111754KTI1/15 JAKBAN KOMBES POL NRP 73070287</t>
  </si>
  <si>
    <t>michael_8_rotated</t>
  </si>
  <si>
    <t>CITRA GARDEN BLK IDCARD NUMBERTOMTOMANGER/15 JAKBAI POL NRP 73070287</t>
  </si>
  <si>
    <t>MHFAW8E 12M0218495</t>
  </si>
  <si>
    <t>michael_9_rotated</t>
  </si>
  <si>
    <t>CITRA GARDEN BLK JAKBAI KOMBES POL</t>
  </si>
  <si>
    <t>ricky_gunawan_10_rotated</t>
  </si>
  <si>
    <t>JL KEAMANAN DLM RT1 IDCARD NUMBERATION/MOMBERT JB</t>
  </si>
  <si>
    <t>ricky_gunawan_11_rotated</t>
  </si>
  <si>
    <t>JL KEAMANAN DLM RTI IDCARD NUMBERATIONNOMBERT JB SPOLNRP 73071</t>
  </si>
  <si>
    <t>ricky_gunawan_12_rotated</t>
  </si>
  <si>
    <t>JL KEAMANAN KOMBES POL NRF 73070</t>
  </si>
  <si>
    <t>ricky_gunawan_1_rotated</t>
  </si>
  <si>
    <t>KEAM ANAN DLM RT IDCARD NUMBERATION/NOMBEAT JB HONDA WARNA ME RAH PUTIH PE NGESAHA VALIDATION MERK</t>
  </si>
  <si>
    <t>9B4 906 ID311AW</t>
  </si>
  <si>
    <t>ricky_gunawan_2_rotated</t>
  </si>
  <si>
    <t>JL KEA ANAN DLM RT IDCARD REGISTRATIONOMEERI JB KOMBESPOLNRP</t>
  </si>
  <si>
    <t>24 02-2027</t>
  </si>
  <si>
    <t>ricky_gunawan_3_rotated</t>
  </si>
  <si>
    <t>RIC</t>
  </si>
  <si>
    <t>JL KOMBES POLNRP</t>
  </si>
  <si>
    <t>3D18021 12L2 AT</t>
  </si>
  <si>
    <t>EPED MOTOR</t>
  </si>
  <si>
    <t>ricky_gunawan_4_rotated</t>
  </si>
  <si>
    <t>JL KEA ANAN DLM RT IDCARD NUMBERATION NOMBER</t>
  </si>
  <si>
    <t>ricky_gunawan_5_rotated</t>
  </si>
  <si>
    <t>JL KEAN ANAN DLM RTI NUMBERATIONNOMBERT</t>
  </si>
  <si>
    <t>D1B02N 2L2 AT</t>
  </si>
  <si>
    <t>2HK213635.</t>
  </si>
  <si>
    <t>ricky_gunawan_6_rotated</t>
  </si>
  <si>
    <t>JL KEAI OMBESPOLNRP 7307-</t>
  </si>
  <si>
    <t>ricky_gunawan_7_rotated</t>
  </si>
  <si>
    <t>JL KEAMANAN DLM RT1 NUMBER/TION/NOMBERRIT  POLNRP 73071 HONDA WARNA MERAH PUTIH</t>
  </si>
  <si>
    <t>ricky_gunawan_8_rotated</t>
  </si>
  <si>
    <t>JL KEAMANAN DLM RT1 IDCARD NUMBERATIONENOMERRI JB PENGESAHAN VALIDATION</t>
  </si>
  <si>
    <t>D1B02N12L2 AT</t>
  </si>
  <si>
    <t>ricky_gunawan_9_rotated</t>
  </si>
  <si>
    <t>JL KEAMANAN DLM RT1 IDCARD REGISTRATION/NOMBERT JB</t>
  </si>
  <si>
    <t>MHI3M2112HK213635</t>
  </si>
  <si>
    <t>DATEEXPIRE</t>
  </si>
  <si>
    <t>CLUSTER PRAMUKA REIGENCYBLOKINGSON KARANGTENGAH CIANJUR</t>
  </si>
  <si>
    <t>CLUSTER FRAMUKA REGENCYBLOKDS KARANGTENGAH CIANJUR</t>
  </si>
  <si>
    <t>POWER 149 CC</t>
  </si>
  <si>
    <t>CLUSTER FRAMUKA REGEN KARANGTENGAH CIANJUR</t>
  </si>
  <si>
    <t>LIST POWER 149 CC</t>
  </si>
  <si>
    <t>NUMBER F 3472 BAB</t>
  </si>
  <si>
    <t>CLUSTER FRAMUKA REGENCYBLOKIDU KARANGTEN GAH CIANJUR</t>
  </si>
  <si>
    <t>CLUSTER FRAMUKA REGENCYBLOKB KARANGTEN GAH CIANJUR</t>
  </si>
  <si>
    <t>X1 HO2N35M1 A/T</t>
  </si>
  <si>
    <t>NUMBE PO7918292</t>
  </si>
  <si>
    <t>SAMP 419/06.11.2019</t>
  </si>
  <si>
    <t>CLUSTER FRAMUKA REGENCYBLOKIDS NUMB TO KARANGTENGAH CIANJUR</t>
  </si>
  <si>
    <t>MH1KF411EKK705996</t>
  </si>
  <si>
    <t>CLUSTER RAMUKA REGEN KARANGTEN AH CIANJUR</t>
  </si>
  <si>
    <t>X1HO2N3517 A/T</t>
  </si>
  <si>
    <t>MH1KP411FKK705996</t>
  </si>
  <si>
    <t>CLUSTER FRAMUKA REGE KARANGTENGAH CIANJUR</t>
  </si>
  <si>
    <t>X1 HO2N35M1</t>
  </si>
  <si>
    <t>REGIST NUMBER</t>
  </si>
  <si>
    <t>ER</t>
  </si>
  <si>
    <t>CLUSTER FRAMUKA REGENCYBLANDSON KARANGTEN GAH CIANJUR</t>
  </si>
  <si>
    <t>X1HO2N3581 A/T</t>
  </si>
  <si>
    <t>SEPEDA 110 TOR</t>
  </si>
  <si>
    <t>NOV</t>
  </si>
  <si>
    <t>REGIST NUMBER F 3472 WAB</t>
  </si>
  <si>
    <t>CLUSTER PRAMUKA REIGENCYBLOKDS KARANGTENGAH CIANJUR</t>
  </si>
  <si>
    <t>VEHICLE REGISTRATION CERTIFICATE</t>
  </si>
  <si>
    <t>NUMBER F WAB</t>
  </si>
  <si>
    <t>CLUSTER PRAMUKA REGENCYBLONDOMBERGER KARANGTENGAH CIANJUR</t>
  </si>
  <si>
    <t>CLUSTER PRAMUKA REIGENCYBLORINUNBERT KARANGTENGAH CIANJUR</t>
  </si>
  <si>
    <t>DIAN IESKA OCVIANY NUMBERATION</t>
  </si>
  <si>
    <t>KOMP PERTAMINA BLOK W/ 10 RT8/16 JU</t>
  </si>
  <si>
    <t>POWER 00110</t>
  </si>
  <si>
    <t>HH1JFT113FK053794</t>
  </si>
  <si>
    <t>DIAN LIESKA OCVIANY NUMBERATION</t>
  </si>
  <si>
    <t>KOMP PERTAMINA BL OK W/10 ATIONNUMBER</t>
  </si>
  <si>
    <t>11 -11-2025</t>
  </si>
  <si>
    <t>DIAN IESKA OCVIANY NIKTPPKITASKITAP</t>
  </si>
  <si>
    <t>HITAMEIEL</t>
  </si>
  <si>
    <t>NER</t>
  </si>
  <si>
    <t>KOMP PERTAMINA BLOK W/10 RT8/18 JU</t>
  </si>
  <si>
    <t>Y1G021 LO AT</t>
  </si>
  <si>
    <t>JFT1ELO726</t>
  </si>
  <si>
    <t>HITAM-</t>
  </si>
  <si>
    <t>REGIST B UJV</t>
  </si>
  <si>
    <t>DIAN L ADDRESS NUMBERATION/NUMBEI KOMP PERTAMINA X11 JU BLOK W/10 RT8/</t>
  </si>
  <si>
    <t>Y1G02N1 SLO AT</t>
  </si>
  <si>
    <t>MH1JFTCFK053794</t>
  </si>
  <si>
    <t>SURAT TANDA NOM OR KENDARAAN BERM</t>
  </si>
  <si>
    <t>DIAN LIESKA OCVIANY ADDRESS KOMP PERTAMINA BLOK W/10 RT8/16 JU</t>
  </si>
  <si>
    <t>POWER00110</t>
  </si>
  <si>
    <t>SURAT TANDA NOM OR KENDARAAN</t>
  </si>
  <si>
    <t>DIAN LIESKA OCVIANY NIK/TDP/KITAS/KITAP ADDRESS KOMP PERTAMINA BLOK W/10 RT8/16 JU MERK</t>
  </si>
  <si>
    <t>HITAMEIH</t>
  </si>
  <si>
    <t>764906FT221DI</t>
  </si>
  <si>
    <t>SAMP 15009/012/11115</t>
  </si>
  <si>
    <t>NUMBERATION</t>
  </si>
  <si>
    <t>KOMP PERTAMINA BLOK W/10 RT8/</t>
  </si>
  <si>
    <t>SILINDER/DAYALIST POWER 00110</t>
  </si>
  <si>
    <t>NIK/VIN</t>
  </si>
  <si>
    <t>RE REG ON BER B 3352 UJV</t>
  </si>
  <si>
    <t>OF I ER</t>
  </si>
  <si>
    <t>DIAN LIESKA OCVIAN NIK/TDP/KITAS/KITAP ADDRESS KOMP PERTAMINA IDCARD NUMBERATION NUMBER BLOK W/10 RT8/ JU</t>
  </si>
  <si>
    <t>ITAMEELB</t>
  </si>
  <si>
    <t>1B4906FT221DI</t>
  </si>
  <si>
    <t>SAMP 4009/U12/1111115</t>
  </si>
  <si>
    <t>VEHICLEREGISTRATION CERTIFICATE</t>
  </si>
  <si>
    <t>KOMP PERTAMINA BL OK W</t>
  </si>
  <si>
    <t>KOMP PERTAMINA BL OK WARNA HITAM</t>
  </si>
  <si>
    <t>MHIJFT11</t>
  </si>
  <si>
    <t>TET1E1053726</t>
  </si>
  <si>
    <t>11 -2025</t>
  </si>
  <si>
    <t>MH1JFT03FK053794</t>
  </si>
  <si>
    <t>TION NUMBER 8 2832 BRY</t>
  </si>
  <si>
    <t>KIJANG INOVA 2. OV</t>
  </si>
  <si>
    <t>MUFAW35-2H0218495</t>
  </si>
  <si>
    <t>304900GUYM1WE</t>
  </si>
  <si>
    <t>NUMBER B 2832 BRY</t>
  </si>
  <si>
    <t>KIJANG INOVA 2.0V</t>
  </si>
  <si>
    <t>MUFAW83H2H0218495</t>
  </si>
  <si>
    <t>POWER 01998</t>
  </si>
  <si>
    <t>MUFAMBGN2M0218495NOURUTPENDAFTARAN</t>
  </si>
  <si>
    <t>RO1</t>
  </si>
  <si>
    <t>MICHAC</t>
  </si>
  <si>
    <t>TRA</t>
  </si>
  <si>
    <t>HITAM 2021 TNKB LICENSEPLATE COLOR INOVA 2.0V PENUMPANG TAHUNREGISTRASI R01 352858</t>
  </si>
  <si>
    <t>1800/MINIBUS</t>
  </si>
  <si>
    <t>KHANBAKARSUMBERENENDI</t>
  </si>
  <si>
    <t>INOVA2.0V</t>
  </si>
  <si>
    <t>00 8/A35/051021</t>
  </si>
  <si>
    <t>UMBER 8 2832</t>
  </si>
  <si>
    <t>CI /15 JAKBAI TORATLALU TOT</t>
  </si>
  <si>
    <t>KIJASTINOVA 2.0V</t>
  </si>
  <si>
    <t>MOBIL SANUMPANG</t>
  </si>
  <si>
    <t>MICRO/ MINIBUS</t>
  </si>
  <si>
    <t>BERLAKUSAMPA058/A35/051021</t>
  </si>
  <si>
    <t>058/A35/051021</t>
  </si>
  <si>
    <t>MHFAW8L 12M0218495</t>
  </si>
  <si>
    <t>LTRA917</t>
  </si>
  <si>
    <t>NUMBER B 2832</t>
  </si>
  <si>
    <t>MICRO/AINIBUS</t>
  </si>
  <si>
    <t>DAYALIST POWER MUFAMBEN2H0218495</t>
  </si>
  <si>
    <t>NIKVIN</t>
  </si>
  <si>
    <t>BERENERGI:EDENSIN</t>
  </si>
  <si>
    <t>NUMBER 8 2832</t>
  </si>
  <si>
    <t>CI RA G. RDEN</t>
  </si>
  <si>
    <t>JANG INOVA 2.0V</t>
  </si>
  <si>
    <t>BIL ENUMPANG</t>
  </si>
  <si>
    <t>I 01998</t>
  </si>
  <si>
    <t>TRA91677</t>
  </si>
  <si>
    <t>BERENERGIEENSINMETALIK</t>
  </si>
  <si>
    <t>BIL</t>
  </si>
  <si>
    <t>MUFAW8E2M0218495</t>
  </si>
  <si>
    <t>1TRA91677</t>
  </si>
  <si>
    <t>EENSINMETALIK</t>
  </si>
  <si>
    <t>NUMBER 8 2832 BRY</t>
  </si>
  <si>
    <t>TION NUMBER B 2832 BRY</t>
  </si>
  <si>
    <t>MUFAN8012H0218495</t>
  </si>
  <si>
    <t>CI TRA GARDEN</t>
  </si>
  <si>
    <t>KIJANG INOVA</t>
  </si>
  <si>
    <t>MUFAW8E12M0218495</t>
  </si>
  <si>
    <t>ITRA912677</t>
  </si>
  <si>
    <t>JL KEAMANAN DLM RT1 IDCARD NUMBER/RATION/NOMERRI JB</t>
  </si>
  <si>
    <t>ALIST POWER 00110</t>
  </si>
  <si>
    <t>NUMBER B 4705 BL</t>
  </si>
  <si>
    <t>JL KEAMANAN DLM RT1 IDCARD NUMBERATION/NOMBERI JB</t>
  </si>
  <si>
    <t>9B4906ID311AN</t>
  </si>
  <si>
    <t>NUMBER B 4705 BLB</t>
  </si>
  <si>
    <t>JL KEAMANAN DLM RT1 IDCARD NUMBERATIONNOMERT JB</t>
  </si>
  <si>
    <t>PERPANJAIANISTNK</t>
  </si>
  <si>
    <t>KEAMANAN DLM RT1 IDCARD NUMBERATION/NOMERRT JB</t>
  </si>
  <si>
    <t>BEPEDA MOTOR</t>
  </si>
  <si>
    <t>NOMORBPKBBWSTAUBER</t>
  </si>
  <si>
    <t>JL KEAMANAN DLM RT1 IBCARDNUMBERKINGSHIMALIST JB</t>
  </si>
  <si>
    <t>JM21E.215148</t>
  </si>
  <si>
    <t>JL EA ANAN DLM RT1 IDCARD NUMBERATION/MOMERRT JB</t>
  </si>
  <si>
    <t>NBAKAR/SUNBERENERGIBENSIN</t>
  </si>
  <si>
    <t>TION NUMBER</t>
  </si>
  <si>
    <t>JL KEA ANAN DLM RT1 IDCARD NUMBERATIONE/NOMBERT JB</t>
  </si>
  <si>
    <t>D1 802N12L2 AT</t>
  </si>
  <si>
    <t>JM21E215148</t>
  </si>
  <si>
    <t>BERENERGI:BENSIN</t>
  </si>
  <si>
    <t>JL KEAN ANAN DLM RT1 ADDRESS</t>
  </si>
  <si>
    <t>D YALIST POWER 00110</t>
  </si>
  <si>
    <t>MH1JM212HK213635</t>
  </si>
  <si>
    <t>9B4906ID311AM</t>
  </si>
  <si>
    <t>JL KEAMANAN DLM RT1 IDCARD NUMBERATION/NOMEERI JB HONDA WARNA MERAH PUTIH</t>
  </si>
  <si>
    <t>JL KEAMANAN DLM RT1 IDCARD</t>
  </si>
  <si>
    <t>JL KEAMANAN DLM RT1 IDCARD NUMBERATIONENOMBERT JB</t>
  </si>
  <si>
    <t>D1 B02N12L2 AT</t>
  </si>
  <si>
    <t>984906ID311AN</t>
  </si>
  <si>
    <t>CLUSTER PRAMUKA REGENC KARANGTE GAH CIANJUR</t>
  </si>
  <si>
    <t>MH1KF411 SKK705996</t>
  </si>
  <si>
    <t>CLUSTER PRAMUKA REGENCY KARANGTENGAH CIANJUR PENGESAHAN VALIDATION</t>
  </si>
  <si>
    <t>CLUSTER KARANGTENGAH CIANJUR</t>
  </si>
  <si>
    <t>CLUSTER FRAMUKA REGENCY  KARANGTE GAH CIANJUR</t>
  </si>
  <si>
    <t>X1HO2N3 A/T</t>
  </si>
  <si>
    <t>BERLAKUSAMP06NOV2024</t>
  </si>
  <si>
    <t>CLUSTER FRAMUKA REGENCYBLICARDS KARANGTEN GAH CIANJUR</t>
  </si>
  <si>
    <t>CLUSTER AMUKA BLORDNUMBERATION</t>
  </si>
  <si>
    <t>KARANGTE GAH CIANJUR</t>
  </si>
  <si>
    <t>CLUSTER RAMUKA RATIONNUMBE KARANGTE GAH CIANJUR</t>
  </si>
  <si>
    <t>MH1KF41 5KK705996</t>
  </si>
  <si>
    <t>CLUSTER KARANGTENGAH CIANJUR PENGESAHAN VALIDATION</t>
  </si>
  <si>
    <t>CLUSTER PRAMUKA TRATION NYMBERO- KARANGTENGAH CIANJUR</t>
  </si>
  <si>
    <t>DIAN SKA</t>
  </si>
  <si>
    <t>KOMP PER TAMINA BL OK W/10 POL YOGO,SJK</t>
  </si>
  <si>
    <t>Y1 G021</t>
  </si>
  <si>
    <t>MH1JFT 3FK053794</t>
  </si>
  <si>
    <t>IHITAM</t>
  </si>
  <si>
    <t>DIAN IESKA</t>
  </si>
  <si>
    <t>KOMP PERTAMINA BL OK 10RT8/ PENGESAHAN VALIDATION</t>
  </si>
  <si>
    <t>MH10FT113FK053794</t>
  </si>
  <si>
    <t>B4906FT2210</t>
  </si>
  <si>
    <t>DIAN ESKA OCVIANY KITAP</t>
  </si>
  <si>
    <t>KOMP PERTAMINA BL OK 10 PENGESAHAN VALIDATION</t>
  </si>
  <si>
    <t>LISTRIK00110</t>
  </si>
  <si>
    <t>DIAN IESKA OCVIA</t>
  </si>
  <si>
    <t>KOMP PERTAMINA BLOK 10RT8/ PENGESAHAN VALIDATION</t>
  </si>
  <si>
    <t>TAMA</t>
  </si>
  <si>
    <t>SAMP 11-11-2025</t>
  </si>
  <si>
    <t>DIAN SKA OCVIANY</t>
  </si>
  <si>
    <t>KOMP TAMINA BLOK</t>
  </si>
  <si>
    <t>Y1G02N AT</t>
  </si>
  <si>
    <t>MH1JF ZFK053794</t>
  </si>
  <si>
    <t>MH1JFZFK053794</t>
  </si>
  <si>
    <t>JFT1E10/26</t>
  </si>
  <si>
    <t>OPURNOMOYOGOSLIK.IIIIIIISTNK</t>
  </si>
  <si>
    <t>TAMBI</t>
  </si>
  <si>
    <t>KOMP PEP TAMINA BL OK REGISTRATION/NLIMBER/16</t>
  </si>
  <si>
    <t>MORBPKBAVENTMUARES</t>
  </si>
  <si>
    <t>TAMEREI</t>
  </si>
  <si>
    <t>DIAN</t>
  </si>
  <si>
    <t>REGISTRATIONNUNGER/16</t>
  </si>
  <si>
    <t>KOMP PEP TAMINA BLOK 10 ATIONNUMBEI JU</t>
  </si>
  <si>
    <t>Y1G02N1</t>
  </si>
  <si>
    <t>KOMP PER TAMINA BLOK</t>
  </si>
  <si>
    <t>Y1G02N15L AT</t>
  </si>
  <si>
    <t>MH1JFT13FK053794ENDAFTARAN809/U12/111115</t>
  </si>
  <si>
    <t>PENGESAHAN</t>
  </si>
  <si>
    <t>DIAN LIESKA OCVIA</t>
  </si>
  <si>
    <t>KOMP PER TAMINA BLOK W/10R18/1</t>
  </si>
  <si>
    <t>PINGESAHANVALIDATION</t>
  </si>
  <si>
    <t>8889/U12/111115</t>
  </si>
  <si>
    <t>METROJAYA</t>
  </si>
  <si>
    <t>TAMINA</t>
  </si>
  <si>
    <t>Y1GO2N1</t>
  </si>
  <si>
    <t>SPD MOT</t>
  </si>
  <si>
    <t>MHIJFT3FK05379</t>
  </si>
  <si>
    <t>OPURNOMOYGGOS.K.LIGA</t>
  </si>
  <si>
    <t>KOMP PERTAMINA BLOK W/ 10 NUMBE</t>
  </si>
  <si>
    <t>JMENTNUMBER NO2029195</t>
  </si>
  <si>
    <t>RDEN BLK NU KITAS/KITAP D35</t>
  </si>
  <si>
    <t>C</t>
  </si>
  <si>
    <t>NUMPANG OV</t>
  </si>
  <si>
    <t>TAHUNREGISTRASI</t>
  </si>
  <si>
    <t>BERLAKU SAMPAI 158/A35/05102</t>
  </si>
  <si>
    <t>BEIVERMETALIK</t>
  </si>
  <si>
    <t>158/A35/05102</t>
  </si>
  <si>
    <t>CITRA GARDEN BLK HANGRC/PURKONDYOBILIK,ILC</t>
  </si>
  <si>
    <t>200GUYW1WE</t>
  </si>
  <si>
    <t>8283 BRY</t>
  </si>
  <si>
    <t>CITRA GARDEN BLK TION-DUMBER1/15 JAKBAI</t>
  </si>
  <si>
    <t>MHFAW83N2H0218495</t>
  </si>
  <si>
    <t>MUFAW8342H0218495</t>
  </si>
  <si>
    <t>1.TRA912677</t>
  </si>
  <si>
    <t>CITRA GARDEN BLK</t>
  </si>
  <si>
    <t>KIFAW85Y2H0218495</t>
  </si>
  <si>
    <t>1TRA91267</t>
  </si>
  <si>
    <t>METAL</t>
  </si>
  <si>
    <t>JAKBA</t>
  </si>
  <si>
    <t>M0218495</t>
  </si>
  <si>
    <t>BERLAKUSAMPAI158/A35/051021</t>
  </si>
  <si>
    <t>158/A35/051021</t>
  </si>
  <si>
    <t>CITRA ARDEN BLK /SAGERTION/15 JAKBAI</t>
  </si>
  <si>
    <t>MICRO/ NIBUS</t>
  </si>
  <si>
    <t>MHFAWBE 2H0218495</t>
  </si>
  <si>
    <t>LTRA912</t>
  </si>
  <si>
    <t>ROBBPURNOMOYOGO,</t>
  </si>
  <si>
    <t>557311 D</t>
  </si>
  <si>
    <t>BN KENDARAAN</t>
  </si>
  <si>
    <t>DEN  BLK NUMBER//</t>
  </si>
  <si>
    <t>:CITRA DEN</t>
  </si>
  <si>
    <t>AW852M0218495</t>
  </si>
  <si>
    <t>BERLAKUSAMPAI058/835/05102</t>
  </si>
  <si>
    <t>NAP/BC/VIBACHOTOGRAPHILLA</t>
  </si>
  <si>
    <t>058/835/05102</t>
  </si>
  <si>
    <t>MIC HAEL</t>
  </si>
  <si>
    <t>CI RA RDEN BLK JAKBAI</t>
  </si>
  <si>
    <t>OBI NUMPANG</t>
  </si>
  <si>
    <t>MUFAW8I2M0218495</t>
  </si>
  <si>
    <t>KITAS KITAP</t>
  </si>
  <si>
    <t>:CI</t>
  </si>
  <si>
    <t>CITRA GARDEN BLK NUMBER/11/15 JAKBAI</t>
  </si>
  <si>
    <t>:1TRA912</t>
  </si>
  <si>
    <t>CITRA GARDEN BLK JAKBA</t>
  </si>
  <si>
    <t>KIJANG NOVA 2 OV</t>
  </si>
  <si>
    <t>CRO/M NIBUS</t>
  </si>
  <si>
    <t>MHFAW80 2M0218495</t>
  </si>
  <si>
    <t>ZC4900GUYW1WE</t>
  </si>
  <si>
    <t>05..... 10- 2026</t>
  </si>
  <si>
    <t>ICRO/M INIBUS</t>
  </si>
  <si>
    <t>MUFAWBE12M0218495</t>
  </si>
  <si>
    <t>KEAM ANAN DLM RT NUMBERATIONNOMBURI JB</t>
  </si>
  <si>
    <t>KONBESPOLNRPTMP</t>
  </si>
  <si>
    <t>JM21E1 215148</t>
  </si>
  <si>
    <t>KEAMANAN DLM RT1 NUMBERATIONEMOMERWERI</t>
  </si>
  <si>
    <t>RAHPUTIH</t>
  </si>
  <si>
    <t>JL KEAMANAN DLM RT1DOMPARD NUMBERIASTION/BERT RIBESPOLNRP</t>
  </si>
  <si>
    <t>-JM21E1215148</t>
  </si>
  <si>
    <t>JL KEAMANAN</t>
  </si>
  <si>
    <t>D1802N12L</t>
  </si>
  <si>
    <t>MHIJH2112HK213635.</t>
  </si>
  <si>
    <t>0.0</t>
  </si>
  <si>
    <t>:JL</t>
  </si>
  <si>
    <t>D1 8021</t>
  </si>
  <si>
    <t>KEPOLISIAN GARA</t>
  </si>
  <si>
    <t>TANDA</t>
  </si>
  <si>
    <t>MBERKINGRONIZATIO</t>
  </si>
  <si>
    <t>02- 2027</t>
  </si>
  <si>
    <t>RICK NAWAN</t>
  </si>
  <si>
    <t>:JL REA ANAN DLM</t>
  </si>
  <si>
    <t>JL KEAN ANAN DLM RT1IDCARD NUMBERATION/NOMERAT JB</t>
  </si>
  <si>
    <t>24-02- 2027</t>
  </si>
  <si>
    <t>JL KEAMANAN DLM RT1 NDCARDYUMBERKINDREMEMKERS JB  HONDA WARNA MERAH PUTIH</t>
  </si>
  <si>
    <t>132112213635050214150620</t>
  </si>
  <si>
    <t>BERLAKU SAMPAI:24 02-2027</t>
  </si>
  <si>
    <t>JL KEAMANAN DLM RT14/00111101010010101001 JB  PENGESAHAN VALIDATION</t>
  </si>
  <si>
    <t>MH1JM2 12HK213635</t>
  </si>
  <si>
    <t>JL KEAMANAN DLM RT1 IDCARD NUMBERATIONNOWERAT JB</t>
  </si>
  <si>
    <t>CLUSTER PRAMUKA REGENC KARANGTEN GAH CIANJUR</t>
  </si>
  <si>
    <t>CLUSTER FRAMUKA REGENCYBLIGARDSINISSIN KARANGTEN GAH CIANJUR</t>
  </si>
  <si>
    <t>CLUSTER AMUKA BLONUMBERATION</t>
  </si>
  <si>
    <t>KOMP PER TAMINA BL OK W/10 POL YOGO,SJ.K.</t>
  </si>
  <si>
    <t>B4906FT22103</t>
  </si>
  <si>
    <t>TAMEI</t>
  </si>
  <si>
    <t>OPURNOMOYOGOSLIKLISASTNK</t>
  </si>
  <si>
    <t>KOMP PEP TAMINA BL OK REGISTRATION/NLINBER/16</t>
  </si>
  <si>
    <t>MORBPKBAVENTMARER</t>
  </si>
  <si>
    <t>TAMBLEI</t>
  </si>
  <si>
    <t>REGISTRATIONNUNGER/LO</t>
  </si>
  <si>
    <t>OPURNOMOYGGOSLKLIGA</t>
  </si>
  <si>
    <t>CITRA GARDEN BLK HANGRC/PURKONDYOBAIK,KIC</t>
  </si>
  <si>
    <t>CITRA GARDEN BLK TION-DUMBERT/15 JAKBAI</t>
  </si>
  <si>
    <t>MHFAM83N2H0218495</t>
  </si>
  <si>
    <t>MUFAM8342H0218495</t>
  </si>
  <si>
    <t>JAKBAI</t>
  </si>
  <si>
    <t>04900GUYW1WE</t>
  </si>
  <si>
    <t>CITRA ARDEN BLK /SAGERATIONAS JAKBAI</t>
  </si>
  <si>
    <t>MHFAWBE 2M0218495</t>
  </si>
  <si>
    <t>ITRA912</t>
  </si>
  <si>
    <t>MBOBOPURNOMOYOGO,</t>
  </si>
  <si>
    <t>HAP/BC/V/EMOTOGRATAATER</t>
  </si>
  <si>
    <t>KITAS KITAP D</t>
  </si>
  <si>
    <t>CITRA GARDEN BLK NUMBERATION-PORT/15 JAKBAI</t>
  </si>
  <si>
    <t>KONBESPOLNRPTINT</t>
  </si>
  <si>
    <t>KEAMANAN DLM RT1 NUMBERATION/MOMERAT</t>
  </si>
  <si>
    <t>JL KEAMANAN DLM RT1DOMPARD NUMBERIASTION/BRART MBESPOLNRP</t>
  </si>
  <si>
    <t>MBERKINGRYONERATI</t>
  </si>
  <si>
    <t>JL KEAMANAN DLM RT1 NDCARDYUMBERKINGRAPHERST JB  HONDA WARNA MERAH PUTIH</t>
  </si>
  <si>
    <t>1312112213635050214150620</t>
  </si>
  <si>
    <t>BERLAKU SAMPAI:24- 02-2027</t>
  </si>
  <si>
    <t>JL KEAMANAN DLM RT14/00/11/10/00/00/00/1 JB  PENGESAHAN VALIDATION</t>
  </si>
  <si>
    <t>JL KEAMANAN DLM RT1 IDCARD NUMBERTIONATION/ERAT JB</t>
  </si>
  <si>
    <t>CLUSTER PRAMUKA REGENC NYMBERO- KARANGTER GAH CIANJUR</t>
  </si>
  <si>
    <t>CLUSTER PRAMUKA NYMBERO- KARANGTENGAH CIANJUR</t>
  </si>
  <si>
    <t>KF41E1 708686</t>
  </si>
  <si>
    <t>BERLAKU SAMP 06 NOV 2024</t>
  </si>
  <si>
    <t>CLUSTER FRAMUKA REGENCYBLOCKDS KARANGTEN GAH CIANJUR</t>
  </si>
  <si>
    <t>CLUSTER AMUKA BLOKDON</t>
  </si>
  <si>
    <t>CLUSTER RAMUKA KARANGTE GAH CIANJUR</t>
  </si>
  <si>
    <t>CLUSTER RAMUKA TATIONNUMBE KARANGTE GAH CIANJUR</t>
  </si>
  <si>
    <t>CLUSTER PRAMUKA DATION NYMBERO- KARANGTENGAH CIANJUR</t>
  </si>
  <si>
    <t>DIAN ESKA</t>
  </si>
  <si>
    <t>Y1 GO21</t>
  </si>
  <si>
    <t>201 5</t>
  </si>
  <si>
    <t>MH1JFT3FK053794</t>
  </si>
  <si>
    <t>KOMP PERTAMINA BL OK 10-RT8/ PENGESAHAN VALIDATION</t>
  </si>
  <si>
    <t>TYIELECTRICALPOWER 00110</t>
  </si>
  <si>
    <t>JF T1E1053726</t>
  </si>
  <si>
    <t>MHLJFT103FK053794</t>
  </si>
  <si>
    <t>LISTRIKER00110</t>
  </si>
  <si>
    <t>SPD- MOTOR</t>
  </si>
  <si>
    <t>JFT1E10 /26</t>
  </si>
  <si>
    <t>OPURHOMOTOGOBLUKLISASTNK</t>
  </si>
  <si>
    <t>TAMET</t>
  </si>
  <si>
    <t>KOMP PEP TAMINA BL OK 10-R18/16</t>
  </si>
  <si>
    <t>Y1GO2N15LO AT</t>
  </si>
  <si>
    <t>MH1JFT1JFK053794</t>
  </si>
  <si>
    <t>JFT1E105 3726</t>
  </si>
  <si>
    <t>10R18/16</t>
  </si>
  <si>
    <t>JFT1E10 3726</t>
  </si>
  <si>
    <t>MH1JFT13FK053794ENDAFTARAN809/012/111115</t>
  </si>
  <si>
    <t>809/012/111115</t>
  </si>
  <si>
    <t>8889/012/111115</t>
  </si>
  <si>
    <t>OPURNOMOTOGOELKA</t>
  </si>
  <si>
    <t>KOMP PERTAMINA BLOK W/ 10 187</t>
  </si>
  <si>
    <t>MENTNUMBER NO2029195</t>
  </si>
  <si>
    <t>RDEN BLK WILL KITAS/KITAP D35</t>
  </si>
  <si>
    <t>CITRA GARDEN BLK NO.000/POLMONDYOGLUX,1000</t>
  </si>
  <si>
    <t>CITRA GARDEN BLK TION-DEPUBER1/15 JAKBAI</t>
  </si>
  <si>
    <t>MHFAW8312H0218495</t>
  </si>
  <si>
    <t>MUFAW8312H0218495</t>
  </si>
  <si>
    <t>MICRO/MINTBUS</t>
  </si>
  <si>
    <t>MUFANGEY2HO218495</t>
  </si>
  <si>
    <t>LTRA91267</t>
  </si>
  <si>
    <t>NOMORBPKBINDENTACHER R01352858</t>
  </si>
  <si>
    <t>BERLAKUSAMPAI 158/A35/051021</t>
  </si>
  <si>
    <t>CITRA ARDEN BLK 754-NTT1/15 JAKBAI</t>
  </si>
  <si>
    <t>MOBIL NUMPANG WARN TNKB</t>
  </si>
  <si>
    <t>MHFAWBE2M0218495</t>
  </si>
  <si>
    <t>BERLAKU SAMPAI</t>
  </si>
  <si>
    <t>ROBEPURNOMOYOGO,</t>
  </si>
  <si>
    <t>DEN  BLK /////////T/OM/DUMREL)</t>
  </si>
  <si>
    <t>CITRA DEN</t>
  </si>
  <si>
    <t>BERLAKU SAMPAI 058/835/05102</t>
  </si>
  <si>
    <t>HOTELING.COMOTOGRAPHY</t>
  </si>
  <si>
    <t>BN. KENDARAAN BARU</t>
  </si>
  <si>
    <t>CI RA RDEN BLK JAKBAN</t>
  </si>
  <si>
    <t>CITRA GARDEN BLK /SENTEI/15 JAKBAI</t>
  </si>
  <si>
    <t>KODE LOKASI 304900GUYW1WE</t>
  </si>
  <si>
    <t>BERLAKU SAMPAI: 05..... 10- 2026</t>
  </si>
  <si>
    <t>MUFAWBE12H0218495</t>
  </si>
  <si>
    <t>KEAM ANAN DLM RT THECREATIONEHOMPATION JB</t>
  </si>
  <si>
    <t>KOWBESPOLNRPTIUT</t>
  </si>
  <si>
    <t>01802N12L2 AT</t>
  </si>
  <si>
    <t>NOMORBPKBOOKPROBENTAURE NO1563685</t>
  </si>
  <si>
    <t>JM21EI 215148</t>
  </si>
  <si>
    <t>0502 A 14150620</t>
  </si>
  <si>
    <t>DLM RT1 REGISTRATION/MOWERAL</t>
  </si>
  <si>
    <t>JL KEAMANAN DLM RT100MPARE THECRTTRATIONSMENTEPT MBESPOLNRP</t>
  </si>
  <si>
    <t>MH1JM2112HK213685.</t>
  </si>
  <si>
    <t>-JM21E12151 48</t>
  </si>
  <si>
    <t>BERLAKU SAMPAI:24-02-2027</t>
  </si>
  <si>
    <t>|PERPANJANGAN</t>
  </si>
  <si>
    <t>JL KEAN ANAN DLM RT11DCARD NEMBERTEATION/MOMBRAT JB</t>
  </si>
  <si>
    <t>JM21E1 5148</t>
  </si>
  <si>
    <t>JL KEAMANAN DLM RT1 PHOTOGRAPHY JB  HONDA WARNA MERAH PUTIH</t>
  </si>
  <si>
    <t>JL KEAMANAN DLM RT1476-TH1000 JB  PENGESAHAN VALIDATION</t>
  </si>
  <si>
    <t>MHIJM2 12HK213635</t>
  </si>
  <si>
    <t>JL KEAMANAN DLM RT1 IDCARD THECHERNATIONERATION JB</t>
  </si>
  <si>
    <t>JM21E12151 48</t>
  </si>
  <si>
    <t>TIONYEAR</t>
  </si>
  <si>
    <t>CLUSTER FRAMUKA REGENCY BLO EGISTRATION NYMBERO- KARANGTENGAH CIANJUR</t>
  </si>
  <si>
    <t>MH1KF4115XK705996</t>
  </si>
  <si>
    <t>BERLAKU SAMPA 06 NOV 2024</t>
  </si>
  <si>
    <t>AULIA SYAFIQ NIK TDPKITAS KITAP</t>
  </si>
  <si>
    <t>CLUSTER PRAMUKA REGENCYEL KARANGTENGAH CIANJUR</t>
  </si>
  <si>
    <t>10700 35234</t>
  </si>
  <si>
    <t>CLUSTER FRAMUKA REGENCYEL KARANGTENGAH CIANJUR</t>
  </si>
  <si>
    <t>CLUSTER FRAMUKA REGENCY BLOF KARANGTENGAH CIANJUR</t>
  </si>
  <si>
    <t>CLUSTER FRAMUKA REGENCY BLOI KARANGT GAH CIANJUR</t>
  </si>
  <si>
    <t>SEPEDA1 TOR</t>
  </si>
  <si>
    <t>OWER 149 CC</t>
  </si>
  <si>
    <t>3MH1KF411K705996</t>
  </si>
  <si>
    <t>KF41E17</t>
  </si>
  <si>
    <t>I 06 NOV 2024</t>
  </si>
  <si>
    <t>BOBI AULIA SYAFIQ NIKTDPKITASKITAR</t>
  </si>
  <si>
    <t>CLUSTER AMUKA REGENC KARANGTEN AH CIANJUR</t>
  </si>
  <si>
    <t>SIN</t>
  </si>
  <si>
    <t>SURAT TANDA NO MOR KENDARAAN NO.: QB/20</t>
  </si>
  <si>
    <t>W AB</t>
  </si>
  <si>
    <t>OWNE  AL ESS STER B RAMUKA ARANGTEN GAH CIANJUR NIKTDPKITASKITAP REGENCY BLOK NOHAMADARIS, ARIS BESARP 11</t>
  </si>
  <si>
    <t>EL EDA MO TOR</t>
  </si>
  <si>
    <t>ENT-NUMBER PO7918292</t>
  </si>
  <si>
    <t>3472 AB</t>
  </si>
  <si>
    <t>BOBI AULI SYAFIQ NIKTDPKITASKITAP</t>
  </si>
  <si>
    <t>CLUSTER RAMUKA REGENCY SLC KARANGTEN GAH CIANJUR</t>
  </si>
  <si>
    <t>X1HO2N35 1 A/T</t>
  </si>
  <si>
    <t>NUMBEE F 3472WAB</t>
  </si>
  <si>
    <t>CLUSTER PRAMUKA REGENCYBLOK TRATIONNAINBERO KARANGTENGAH CIANJUR</t>
  </si>
  <si>
    <t>MH1KF411SKI705996</t>
  </si>
  <si>
    <t>BERLAKU SAMPAI:</t>
  </si>
  <si>
    <t>BOBI AULIA SYAFIQ NIKTDP KITASKITAP</t>
  </si>
  <si>
    <t>CLUSTER PRAMUKA REGENCYBLOK KARANGTENGAH CIANJUR</t>
  </si>
  <si>
    <t>CLUSTER FRAMUKA REGENCY BLOK DOWNZONNUMBERO- KARANGTENGAH CIANJUR</t>
  </si>
  <si>
    <t>UMENTNUMBER PO7918292</t>
  </si>
  <si>
    <t>LTAMA</t>
  </si>
  <si>
    <t>DIAN LIESKA OCVIANY NIK TDPKITASKITAP X</t>
  </si>
  <si>
    <t>KOMP PERTAMINA SANBODOFURNOMO YOGO S.J.K,AXCA KOMBES POL</t>
  </si>
  <si>
    <t>LISTRIP00110</t>
  </si>
  <si>
    <t>JFTIE 26</t>
  </si>
  <si>
    <t>DIAN LIESKA OCVIANY IKTPPKITASKITAP</t>
  </si>
  <si>
    <t>KOMP PERTAMINA BLOK W/ 10R WARNA PENGESAHAN VALIDATION</t>
  </si>
  <si>
    <t>JFT1E1 053726</t>
  </si>
  <si>
    <t>AM</t>
  </si>
  <si>
    <t>ITAMI</t>
  </si>
  <si>
    <t>KOMP PERTAMINA BLOK WARNA PENGESAHAN VALIDATION</t>
  </si>
  <si>
    <t>Y1602N15LO AT</t>
  </si>
  <si>
    <t>UMENTNUMBER</t>
  </si>
  <si>
    <t>DIAN LIESKA OCVIAN NIK/TDP/KITAS ITAP KOMP PERTAMINA BLOK MBODOPURNOW YOGO,S.I.K,M.C.C.F. KOMBES POL NRP 73670287 PENGESAHAN VALIDATION</t>
  </si>
  <si>
    <t>Y1G02N15LO</t>
  </si>
  <si>
    <t>JFT1E1053</t>
  </si>
  <si>
    <t>RATION CER BERMOTOR</t>
  </si>
  <si>
    <t>BER B JV</t>
  </si>
  <si>
    <t>DIAN L ESKA OCVIANY KOMP PERTAMINA ON.NUMBL X11 BLOK 10. 8/ JU ANDODOPURNOM YOGO,SJ.K,LIGA</t>
  </si>
  <si>
    <t>SEPEDADO TOR</t>
  </si>
  <si>
    <t>BERLAKUSAMPA</t>
  </si>
  <si>
    <t>IK U</t>
  </si>
  <si>
    <t>KOMP PER POL NRP 73670187</t>
  </si>
  <si>
    <t>SPD- MO</t>
  </si>
  <si>
    <t>MH1JF11</t>
  </si>
  <si>
    <t>JFT1E</t>
  </si>
  <si>
    <t>JU</t>
  </si>
  <si>
    <t>TANDA NO OR KENDARAAN BERMO</t>
  </si>
  <si>
    <t>DIAN LIE SKA OCV IANY NIKTDPKITASKITAP KOMP PER TAMINA BLOK W/10R1 MERK PURNOMO YOGO S.J.K.I.M.A.A KOMBES POL NRP 73670167</t>
  </si>
  <si>
    <t>Y1GO2N1ELOAT</t>
  </si>
  <si>
    <t>SPD- MO OR</t>
  </si>
  <si>
    <t>MH1JFT11FK053794</t>
  </si>
  <si>
    <t>JFT1E109 726</t>
  </si>
  <si>
    <t>HITAM.</t>
  </si>
  <si>
    <t>ENSH</t>
  </si>
  <si>
    <t>DIAN LIESKA OCVIANY NIKTDPKITASKITAP</t>
  </si>
  <si>
    <t>KOMP PERTAMINA BLOK W/10 KORBES POL NRP 73671887 WARNA</t>
  </si>
  <si>
    <t>SILINDER/DAYA LIST POWER 00110</t>
  </si>
  <si>
    <t>LTAM</t>
  </si>
  <si>
    <t>B4906F 221DI</t>
  </si>
  <si>
    <t>TANDA NOMOR KENDARAAN BERMOTOR</t>
  </si>
  <si>
    <t>DIAN LIESKA X1. RK KOMP PER TAMINA BLOK PURNOW YOGO,S.I.K.N.S.G.A. POL NRP 73071087</t>
  </si>
  <si>
    <t>Y1G02N15LOAT</t>
  </si>
  <si>
    <t>ATAN</t>
  </si>
  <si>
    <t>00 110</t>
  </si>
  <si>
    <t>1JFFK053794</t>
  </si>
  <si>
    <t>21DI</t>
  </si>
  <si>
    <t>DIAN LIESKA OCVIAN NIK TD KITAS KITAP</t>
  </si>
  <si>
    <t>KOMP PERTAMINA BLOK KOMBES POL NRP 736370187</t>
  </si>
  <si>
    <t>Y1GO2N15LO</t>
  </si>
  <si>
    <t>INDON SIAN ATIONAL POLIC INDONE NO.: 20 156265.C</t>
  </si>
  <si>
    <t>DIAN LIE KOMP PER MERK TROPORT TIONUMBER AMBODOPURNOUC YOGO,S.I.K,LICA</t>
  </si>
  <si>
    <t>HONDA SUBERTY</t>
  </si>
  <si>
    <t>Y1GO2N15</t>
  </si>
  <si>
    <t>SE PEDA M</t>
  </si>
  <si>
    <t>SPD- MOT</t>
  </si>
  <si>
    <t>JFT1E105</t>
  </si>
  <si>
    <t>KOMBESPOLNRP73670187</t>
  </si>
  <si>
    <t>DIAN LIESKA OCVIANY CAR</t>
  </si>
  <si>
    <t>KOMP PERTAMINA BLOK W/ 10 WARNA</t>
  </si>
  <si>
    <t>MH10FT03PK053794</t>
  </si>
  <si>
    <t>0202 919</t>
  </si>
  <si>
    <t>BN</t>
  </si>
  <si>
    <t>DEN 6 BLK JAKBA BAYBOBOPURNOMO YOGO S.U.I.J.F.C.C.C.C.C.U.</t>
  </si>
  <si>
    <t>OVA OV</t>
  </si>
  <si>
    <t>WARNATNKB</t>
  </si>
  <si>
    <t>TAHUN REGISTRASI</t>
  </si>
  <si>
    <t>2M0218495 URUTPENDAFTARAN</t>
  </si>
  <si>
    <t>BERLAKUSAMPAI:</t>
  </si>
  <si>
    <t>KONBESPOLNRP73070387</t>
  </si>
  <si>
    <t>CUMENTNUMBER 152 85F</t>
  </si>
  <si>
    <t>CITRA GARDEN 5 BLK REGISTBAT KILL 15 JAKBA NOMBES POL NRP 73070287</t>
  </si>
  <si>
    <t>KIJANG NOVA 2.0V</t>
  </si>
  <si>
    <t>B. 2832 JAY</t>
  </si>
  <si>
    <t>CITRA GARDEN BLK GOMRAN ESTERTION.MUMBERT/ 15 JAKBI</t>
  </si>
  <si>
    <t>TOYOTA-</t>
  </si>
  <si>
    <t>4882M0218495</t>
  </si>
  <si>
    <t>BERLAKU SAMPAI: 05</t>
  </si>
  <si>
    <t>ILVER.METALIK</t>
  </si>
  <si>
    <t>CITRA GARDEN BLK KONEES POL NRP 3070287</t>
  </si>
  <si>
    <t>TOYOT APPLES</t>
  </si>
  <si>
    <t>TYPEFUELENERC MBERENERGI: BENSIN</t>
  </si>
  <si>
    <t>IBUS</t>
  </si>
  <si>
    <t>JYW1WE</t>
  </si>
  <si>
    <t>2M028495</t>
  </si>
  <si>
    <t>ERLAKU SAMPAI:</t>
  </si>
  <si>
    <t>CITRA RDEN BLK KOMBES POL NRP 73070267</t>
  </si>
  <si>
    <t>WARNA TNKB</t>
  </si>
  <si>
    <t>NOMOR BPKB MENT NUMBER 1352858</t>
  </si>
  <si>
    <t>MENT 1352858</t>
  </si>
  <si>
    <t>B 2832 M</t>
  </si>
  <si>
    <t>CIRA RDEN 6 BLK REGISTBAT 10M-NUMBER1 15 JAKBA</t>
  </si>
  <si>
    <t>0/11 NIBUS</t>
  </si>
  <si>
    <t>MBOBOPURNOHOYOGO</t>
  </si>
  <si>
    <t>KOLIBES POLNRP 73070287</t>
  </si>
  <si>
    <t>AHENSIN</t>
  </si>
  <si>
    <t>CITRA GARDEN 6 BLK /54-RT11/15 JAKBA KOMBES POL NRP 73070287 IN</t>
  </si>
  <si>
    <t>BERLAKU SAMPAI: LO- 2026</t>
  </si>
  <si>
    <t>LO- 2026</t>
  </si>
  <si>
    <t>C MICHAEL</t>
  </si>
  <si>
    <t>CITRA GARDEN BLK KOMBES POLNRP 73070287</t>
  </si>
  <si>
    <t>IOVA OV</t>
  </si>
  <si>
    <t>ABL2M0218495</t>
  </si>
  <si>
    <t>8 2832 BRY</t>
  </si>
  <si>
    <t>CITRA GARDEN BLK 1 BOYSTBATION 15 JAKB KOMBES POL NRP 73070287</t>
  </si>
  <si>
    <t>KIJI</t>
  </si>
  <si>
    <t>LICEN</t>
  </si>
  <si>
    <t>BERLAKU SAMPAI: 05 10-2026</t>
  </si>
  <si>
    <t>05 10-2026</t>
  </si>
  <si>
    <t>PERPANJ &amp; SANI STNK</t>
  </si>
  <si>
    <t>NIKTDP NIB KHA KITAP D</t>
  </si>
  <si>
    <t>TRATIONNOMBERT JB</t>
  </si>
  <si>
    <t>B4 906ID3 11AW</t>
  </si>
  <si>
    <t>B 053 LB</t>
  </si>
  <si>
    <t>D180</t>
  </si>
  <si>
    <t>TAHUN REGISTRASI 2020</t>
  </si>
  <si>
    <t>URU PENDAFTARAN: 0502/A14, LSO</t>
  </si>
  <si>
    <t>BERLAKUSAMPAI:202-</t>
  </si>
  <si>
    <t>YO 1563685</t>
  </si>
  <si>
    <t>2 02-</t>
  </si>
  <si>
    <t>JL KEAMANAN DLM RT1 KOMBES POLNRA 73070</t>
  </si>
  <si>
    <t>A</t>
  </si>
  <si>
    <t>D1802N121 MENT</t>
  </si>
  <si>
    <t>SEPE</t>
  </si>
  <si>
    <t>PD MO</t>
  </si>
  <si>
    <t>NOURUTPENDAFTARAN:0502A14/06</t>
  </si>
  <si>
    <t>IITAM.</t>
  </si>
  <si>
    <t>MOME 63685</t>
  </si>
  <si>
    <t>/NIB/KITAS/KITAP RT100MY BODOPURMOMOYOGO S.J.K... KOMBE POLNRP7</t>
  </si>
  <si>
    <t>HON</t>
  </si>
  <si>
    <t>D1802N1</t>
  </si>
  <si>
    <t>LE</t>
  </si>
  <si>
    <t>NDAFTARAN:</t>
  </si>
  <si>
    <t>BERL AKU SAMPAI</t>
  </si>
  <si>
    <t>MERAHPIJTIP</t>
  </si>
  <si>
    <t>NIB KITAS KITAP D</t>
  </si>
  <si>
    <t>EERJ JB</t>
  </si>
  <si>
    <t>ENERGI:BENSIN</t>
  </si>
  <si>
    <t>NO 1563685</t>
  </si>
  <si>
    <t>AT 4705 BLB</t>
  </si>
  <si>
    <t>JL KEAN ANAN DLM</t>
  </si>
  <si>
    <t>10TOR</t>
  </si>
  <si>
    <t>906ID311AW</t>
  </si>
  <si>
    <t>URNGASTNK</t>
  </si>
  <si>
    <t>NAWAN</t>
  </si>
  <si>
    <t>JL KEAI NAN DL COMPA</t>
  </si>
  <si>
    <t>BEENSIN</t>
  </si>
  <si>
    <t>THETAM</t>
  </si>
  <si>
    <t>JL KEAMANAN DLM RT100MPARD REGISTRATIONEMENTERT JB</t>
  </si>
  <si>
    <t>ND</t>
  </si>
  <si>
    <t>WARNATNKB :HITAM</t>
  </si>
  <si>
    <t>ESIN</t>
  </si>
  <si>
    <t>JL KEAMANAN DLM RT100M TRATION NOMBERT JB</t>
  </si>
  <si>
    <t>2HK213635NOURUTPENDAFTARAN)5(A11020</t>
  </si>
  <si>
    <t>BERLAKU SAMPAI: 02- 2027</t>
  </si>
  <si>
    <t>B4 906ID31 1AW</t>
  </si>
  <si>
    <t>KF41E1708 686</t>
  </si>
  <si>
    <t>MA1KF4115KK705996</t>
  </si>
  <si>
    <t>CLUSTER FRAMUKA  KARANGTE GAH CIANJUR</t>
  </si>
  <si>
    <t>A/T</t>
  </si>
  <si>
    <t>MH1KF411SKK705996NOURUTPENDAFTARAN419/06.11.2019</t>
  </si>
  <si>
    <t>CLUSTER AMUKA</t>
  </si>
  <si>
    <t>KF41E1 708586</t>
  </si>
  <si>
    <t>MORBPKBESGMONDITACABE</t>
  </si>
  <si>
    <t>KOMP PERTAMINA BL OK 10 TTU</t>
  </si>
  <si>
    <t>KOMP PERTAMINA BL</t>
  </si>
  <si>
    <t>MH1JF113FK053794</t>
  </si>
  <si>
    <t>JFT1E 1053726</t>
  </si>
  <si>
    <t>AMERI</t>
  </si>
  <si>
    <t>9B4906F</t>
  </si>
  <si>
    <t>KOMP TAMINA BL OK</t>
  </si>
  <si>
    <t>Y1G02N</t>
  </si>
  <si>
    <t>MH1JFFK053794</t>
  </si>
  <si>
    <t>JFT1EL</t>
  </si>
  <si>
    <t>NGESAHAN</t>
  </si>
  <si>
    <t>KOMP PEP TAMINA BL OK</t>
  </si>
  <si>
    <t>KOMP PEP TAMINA BL</t>
  </si>
  <si>
    <t>HONDA Y1GO2N1 SLO AT</t>
  </si>
  <si>
    <t>SPD MO</t>
  </si>
  <si>
    <t>JFT1E10 726</t>
  </si>
  <si>
    <t>MO2029</t>
  </si>
  <si>
    <t>KOMP PEP TAMINA BLOK</t>
  </si>
  <si>
    <t>SPD. TOR</t>
  </si>
  <si>
    <t>ENGESAHAN</t>
  </si>
  <si>
    <t>TANDAMINGRAENDARIANBERNOT</t>
  </si>
  <si>
    <t>KOMP TAMINA</t>
  </si>
  <si>
    <t>Y1GO2N1 LO</t>
  </si>
  <si>
    <t>SPD. MOT</t>
  </si>
  <si>
    <t>MORBPKBOWESTAURA</t>
  </si>
  <si>
    <t>SILMETAL</t>
  </si>
  <si>
    <t>BARU</t>
  </si>
  <si>
    <t>BLK THETERNIBAITASKITAPHY</t>
  </si>
  <si>
    <t>OV WARNA</t>
  </si>
  <si>
    <t>STROPSINK</t>
  </si>
  <si>
    <t>OV</t>
  </si>
  <si>
    <t>NOMORBPKB</t>
  </si>
  <si>
    <t>BERLAKU SAMPAI: 058/ 2026</t>
  </si>
  <si>
    <t>METALIK</t>
  </si>
  <si>
    <t>058/ 2026</t>
  </si>
  <si>
    <t>MHFAWBE 2M0218495 NO URUTPENDAFTARAN 158/A35/051021</t>
  </si>
  <si>
    <t>RO</t>
  </si>
  <si>
    <t>1900GUYW1WE</t>
  </si>
  <si>
    <t>BERLAKU SAMPAI 05 10-2026</t>
  </si>
  <si>
    <t>2HK213635 NOURUTPENDAFTARARADA 0502/A14/150620</t>
  </si>
  <si>
    <t>:JM21EI215148</t>
  </si>
  <si>
    <t>DLM</t>
  </si>
  <si>
    <t>KEAMANAN DLM</t>
  </si>
  <si>
    <t>D1802N12L2</t>
  </si>
  <si>
    <t>BUATAN 201</t>
  </si>
  <si>
    <t>NGKA/NIK/VIN:MHIJM2112HK213685</t>
  </si>
  <si>
    <t>TRICALPOWER00110</t>
  </si>
  <si>
    <t>DLM RT</t>
  </si>
  <si>
    <t>SPD OT OR</t>
  </si>
  <si>
    <t>REGISTRATIOMBER</t>
  </si>
  <si>
    <t>JL KEA ANAN DLM RT</t>
  </si>
  <si>
    <t>D1802N1 2L2 AT</t>
  </si>
  <si>
    <t>151 48</t>
  </si>
  <si>
    <t>ERAHPUTIH</t>
  </si>
  <si>
    <t>JL KEAMANAN DLM RT</t>
  </si>
  <si>
    <t>Breakdown Case per Image (CRAFT, Detection Only)</t>
  </si>
  <si>
    <t>Field yang ditulis dibawah ini adalah value yang seharusnya didapatkan berdasarkan gambar output dari model</t>
  </si>
  <si>
    <t>Issue Anchor -&gt; Masalah yang ada pada get_value_anchor</t>
  </si>
  <si>
    <t>Issue Value -&gt; Masalah yang ada pada get_value</t>
  </si>
  <si>
    <t>Issue Anchor</t>
  </si>
  <si>
    <t>Issue Value</t>
  </si>
  <si>
    <t>isi_silinder, nomor_rangka, jenis, merk, tahun_registrasi, nomor_bpkb, berlaku_sampai</t>
  </si>
  <si>
    <t>nomor_bpkb dan berlaku sampai</t>
  </si>
  <si>
    <t>nomor_registrasi, alamat, merk, jenis, tahun_pembuatan, isi_silinder, nomor_rangka, warna_tnkb, tahun_registrasi, nomor_bpkb</t>
  </si>
  <si>
    <t>nomor_bpkb, kode_lokasi</t>
  </si>
  <si>
    <t>nomor_registrasi, merk, tahun_pembuatan, isi_silinder, nomor_rangka, warna_tnkb, tahun_registrasi, nomor_bpkb, berlaku_sampai</t>
  </si>
  <si>
    <t>nomor_bpkb, berlaku_sampai</t>
  </si>
  <si>
    <t>nomor_registrasi, isi_silinder</t>
  </si>
  <si>
    <t>nomor_registrasi, type, tahun_pembuatan, isi_silinder, nomor_rangka, tahun_registrasi, kode_lokasi</t>
  </si>
  <si>
    <t xml:space="preserve">warna_tnkb, tahun_registrasi, nomor_bpkb, kode_lokasi </t>
  </si>
  <si>
    <t>nomor_registrasi, isi_silinder, tahun_registrasi, tahun_registrasi, nomor_bpkb, kode_lokasi</t>
  </si>
  <si>
    <t>nomor_mesin, nomor_bpkb, kode_lokasi</t>
  </si>
  <si>
    <t>nomor_registrasi, merk, jenis, isi_silinder, nomor_mesin, warna_tnkb, tahun_registrasi, nomor_bpkb</t>
  </si>
  <si>
    <t>tahun_pembuatan, isi_silinder, nomor_bpkb</t>
  </si>
  <si>
    <t>merk, tahun_pembuatan, isi_silinder, nomor_rangka, nomor_mesin, tahun_registrasi, nomor_bpkb</t>
  </si>
  <si>
    <t>tahun_pembuatan, isi_silinder, nomor_rangka, warna_tnkb, tahun_registrasi, nomor_bpkb</t>
  </si>
  <si>
    <t>tahun_pembuatan, isi_silinder, nomor_rangka, nomor_bpkb, kode_lokasi</t>
  </si>
  <si>
    <t>nomor_registrasi, isi_silinder, warna_tnkb, nomor_bpkb, kode_lokasi</t>
  </si>
  <si>
    <t xml:space="preserve">warna_tnkb, nomor_bpkb, kode_lokasi </t>
  </si>
  <si>
    <t>merk, tahun_pembuatan</t>
  </si>
  <si>
    <t>nomor_registrasi, merk, jenis, isi_silinder, nomor_bpkb</t>
  </si>
  <si>
    <t>nomor_registrasi, merk, tahun_registrasi, nomor_bpkb, kode_lokasi</t>
  </si>
  <si>
    <t>nomor_registrasi, tahun_pembuatan, isi_silinder, nomor_rangka, nomor_bpkb, berlaku_sampai</t>
  </si>
  <si>
    <t>nomor_registrasi, warna_tnkb, tahun_registrasi, nomor_bpkb, kode_lokasi</t>
  </si>
  <si>
    <t>bahan_bakar, nomor_bpkb</t>
  </si>
  <si>
    <t>nomor_registrasi, merk, jenis, tahun_pembuatan, isi_silinder, tahun_registrasi</t>
  </si>
  <si>
    <t>nomor_registrasi, merk, isi_silinder, warna_tnkb</t>
  </si>
  <si>
    <t>nomor_registasi, nama_pemilik</t>
  </si>
  <si>
    <t>nomor_registrasi, jenis, isi_silinder, warna_tnkb, nomor_bpkb</t>
  </si>
  <si>
    <t>nomor_registrasi, merk, isi_silinder, nomor_bpkb</t>
  </si>
  <si>
    <t>merk, isi_silinder, nomor_rangka, bahan_bakar, nomor_bpkb, bahak_bakar</t>
  </si>
  <si>
    <t>nomor_registrasi, jenis, model, bahan_bakar, warna_tnkb, nomor_bpkb, kode_lokasi</t>
  </si>
  <si>
    <t>model, kode_lokasi</t>
  </si>
  <si>
    <t>merk, jenis, isi_silinder, nomor_mesin, bahan_bakar, warna_tnkb, nomor_bpkb</t>
  </si>
  <si>
    <t>isi_silinder, nomor_rangka, kode_lokasi</t>
  </si>
  <si>
    <t>nama_pemilik , alamat, model, tahun_pembuatan, isi_silinder, nomor_rangka, kode_lokasi</t>
  </si>
  <si>
    <t>merk, jenis, isi_silinder, nomor_rangka, warna, bahan_bakar, tahun_registrasi, nomor_bpkb, kode_lokasi</t>
  </si>
  <si>
    <t>warna, bahan_bakar, nomor_bpkb</t>
  </si>
  <si>
    <t>nomor_registrasi, isi_silinder, bahan_bakar, warna_tnkb, nomor_bpkb</t>
  </si>
  <si>
    <t>nomor_registrasi, isi_silinder, bahan_bakar, warna_tnkb, berlau_sampai</t>
  </si>
  <si>
    <t>merk, jenis, isi_silinder, nomor_rangka, nomor_mesin, bahan_bakar, warna_tnkb, tahun_registrasi</t>
  </si>
  <si>
    <t>tahun_pembuatan, nomor_rangka</t>
  </si>
  <si>
    <t>merk, jenis, isi_silinder, nomor_rangka, bahan_bakar, warna_tnkb, nomor_bpbk, kode_lokasi</t>
  </si>
  <si>
    <t>nama_meliki, alamat, tahun_pembuatan, nomor_rangka, nomor_mesin</t>
  </si>
  <si>
    <t>nomor_registrasi, jenis, isi_silinder, bahan_bakar, warna_tnkb, tahun_registrasi, nomor_bpkb</t>
  </si>
  <si>
    <t>nomor_registrasi, merk, jenis, isi_silinder, nomor_rangka, bahan_bakar, tahun_registrasi, nomor_bpkb, kode_lokasi</t>
  </si>
  <si>
    <t>nomor_registrasi, bahan_bakar, warna_tnkb, tahun_registrasi, nomor_bpkb</t>
  </si>
  <si>
    <t xml:space="preserve">isi_silinder, nomor_rangka, warna_tnkb, tahun_registrasi, tahun_registrasi, nomor_bpkb </t>
  </si>
  <si>
    <t>merk, isi_silinder, nomor_bpkb</t>
  </si>
  <si>
    <t>nomor_registrasi, tahun_pembuatan, nomor_rangka, nomor_bpkb, berlaku_sampai</t>
  </si>
  <si>
    <t>bahan_bakar, nomor_bpkb, kode_lokasi</t>
  </si>
  <si>
    <t xml:space="preserve">nomor_registrasi, bahan_bakar, warna_tnkb, tahun_registrasi, nomor_bpkb, </t>
  </si>
  <si>
    <t>merk, nomor_bpkb</t>
  </si>
  <si>
    <t>merk, tahun_pembuatan, isi_silinder, bahan_bakar, nomor_bpkb, kode_lokasi</t>
  </si>
  <si>
    <t>nomor_registrasi, merk, isi_silinder, bahan_bakar, tahun_registrasi, nomor_bpkb</t>
  </si>
  <si>
    <t>nomor_registrasi, model, bahan_bakar, tahun_registrasi, nomor_bpkb, berlaku_sampai</t>
  </si>
  <si>
    <t>merk, isi_silinder, nomor_mesin, bahan_bakar, tahun_registrasi, nomor_bpkb</t>
  </si>
  <si>
    <t>tahun_pembuatan, nomor_bpkb, kode_lokasi</t>
  </si>
  <si>
    <t>nomor_rangka, bahan_bakar, warna_tnkb, tahun_registrasi, nomor_bpkb, kode_lokasi, berlaku_sampai</t>
  </si>
  <si>
    <t>nomor_registrasi, nama_pemilik, alamat, nomor_bpkb, kode_lokasi</t>
  </si>
  <si>
    <t>nomor_registrasi, merk, tahun_pembuatan, bahan_bakar, warna_tnkb, tahun_registrasi, nomor_bpkb</t>
  </si>
  <si>
    <t>CLUSTER PRAMUKA REGENC NYMBERO KARANGTED GAH CIANJUR</t>
  </si>
  <si>
    <t>CLUSTER PRAMUKA  KARANGTENGAH CIANJUR</t>
  </si>
  <si>
    <t>EGISTRASIMBER 347</t>
  </si>
  <si>
    <t>CLUSTER FRAMUKA  KARANGTER GAH CIANJUR</t>
  </si>
  <si>
    <t>BERLAKU SAMPA NOV 2024</t>
  </si>
  <si>
    <t>41 9/06.11.2019</t>
  </si>
  <si>
    <t>CLUSTER PRAMUKA  KARANGTENGAH CIANJUR HONDA WARNA HITAM</t>
  </si>
  <si>
    <t>MH1KF4115KK705996 419/06.11.2019</t>
  </si>
  <si>
    <t>KOMP PER TAMINA BL OK</t>
  </si>
  <si>
    <t>JFT1ELO 726</t>
  </si>
  <si>
    <t>04906FT221DT</t>
  </si>
  <si>
    <t>SAMP 0011012/1111115</t>
  </si>
  <si>
    <t>KOMP PERTAMINA BL OK RT8/ DU</t>
  </si>
  <si>
    <t xml:space="preserve">TRICKLPOWER" 00110 </t>
  </si>
  <si>
    <t>REGIST B 3352 UJV</t>
  </si>
  <si>
    <t>DIAN ESKA OCVIANY</t>
  </si>
  <si>
    <t>MALJFT103FK053794</t>
  </si>
  <si>
    <t>KOMP PERTAMINA</t>
  </si>
  <si>
    <t>CTRICALPOWER 00110</t>
  </si>
  <si>
    <t>JFT1E1</t>
  </si>
  <si>
    <t>PERPANJANGA</t>
  </si>
  <si>
    <t>TAMERBI</t>
  </si>
  <si>
    <t>Y1GO2N1 SLO AT</t>
  </si>
  <si>
    <t>LALULINTAS</t>
  </si>
  <si>
    <t>ZANDAMOWORKENDARHANBERMOT</t>
  </si>
  <si>
    <t>MORBPKBOMENTAPAKA</t>
  </si>
  <si>
    <t>WW.KENDARAANBERMOTOF</t>
  </si>
  <si>
    <t>RDEN BLK MR... KITAS/KITAP D35</t>
  </si>
  <si>
    <t>RDEN BLK</t>
  </si>
  <si>
    <t>BERLAKUSAMPAI158/A35/05102</t>
  </si>
  <si>
    <t>BUATAN 202</t>
  </si>
  <si>
    <t>GKA/NIK/VINMHFAW8E12M0218495</t>
  </si>
  <si>
    <t>8 283 BRY</t>
  </si>
  <si>
    <t>BRY</t>
  </si>
  <si>
    <t>MORBPKBOMENTACHER</t>
  </si>
  <si>
    <t>TRA91267</t>
  </si>
  <si>
    <t>BLK</t>
  </si>
  <si>
    <t>CITRA ARDEN BLK /SANTII/15 JAKBAI</t>
  </si>
  <si>
    <t>MHFAW8E2H0218495REGURUTPENDAFTARAN158/A35/051021</t>
  </si>
  <si>
    <t>CITRA DEN BLK</t>
  </si>
  <si>
    <t>NOMORBPKBOCKENENDMTNBER 201352858</t>
  </si>
  <si>
    <t>CI RA RDEN BLK ABGUSTRATIONSUPHBERY JAKBAN</t>
  </si>
  <si>
    <t>CITRA GARDEN BLK /SENTEI/15 JAKBAI NRP73070287</t>
  </si>
  <si>
    <t>0058/A35/05102.</t>
  </si>
  <si>
    <t>MORBPKBREMENTAUMER</t>
  </si>
  <si>
    <t>TRICALPOWER 01998 12M0218495 KODELOKASI</t>
  </si>
  <si>
    <t>KEAM ANAN DLM RT1 RECORPHATIONNOMBERT JB</t>
  </si>
  <si>
    <t>:01802N12L2 AT</t>
  </si>
  <si>
    <t>.JM21EI215148</t>
  </si>
  <si>
    <t>DATEOF EXPIRE</t>
  </si>
  <si>
    <t>NGKANIK/VIN:MHIJM2112HK213635.</t>
  </si>
  <si>
    <t>24 02- 2027</t>
  </si>
  <si>
    <t>JL KEAMANAN DLM RT100MPAN RECEFRATIONSNOMBERT MBESPOLNRP</t>
  </si>
  <si>
    <t>D1802N12</t>
  </si>
  <si>
    <t>EF ANAN DLM RT</t>
  </si>
  <si>
    <t>SPERPANJANGAN</t>
  </si>
  <si>
    <t>JL KEAN ANAN DLM RT11DCARD REGISTRATIONMONGRAI JB</t>
  </si>
  <si>
    <t>MH13 2112HK213635 NOURUTPENDAFTARAN 0502/A14/150620</t>
  </si>
  <si>
    <t>JL KEAMANAN DLM RT1 RECISTRATIONEVERY JB</t>
  </si>
  <si>
    <t>BERLAKUSAMPANOV2024</t>
  </si>
  <si>
    <t>MH1KF41 15KK705996</t>
  </si>
  <si>
    <t>MHFAM8312H0218495</t>
  </si>
  <si>
    <t>KIJANI INOVA 2. OV CHAXHANBAKARSUMBERENENGI: NSIN</t>
  </si>
  <si>
    <t>MHFAW8E 2H0218495</t>
  </si>
  <si>
    <t>TRICALPOWER 01998 12M0218495</t>
  </si>
  <si>
    <t>9B4906ID311</t>
  </si>
  <si>
    <t>IDAW</t>
  </si>
  <si>
    <t>CLUSTER PRAMUKA REGENCY BLORBETTO- KARANGTEN GAH CIANJUR</t>
  </si>
  <si>
    <t>SEPEDA PUE</t>
  </si>
  <si>
    <t>DAYALISTRIK 149 CC</t>
  </si>
  <si>
    <t>KA/NIKVINMH1KF411SKK705996</t>
  </si>
  <si>
    <t>10700 CO</t>
  </si>
  <si>
    <t>KARANGTENGA CIANJUR</t>
  </si>
  <si>
    <t>MH1KF4 1 686</t>
  </si>
  <si>
    <t>CLUSTER PRAMUKA REGENCY BLOK TRATI NYMBERO- KARANGTENGAH CIANJUR</t>
  </si>
  <si>
    <t>M41KF4115KK705996</t>
  </si>
  <si>
    <t>VALIDA</t>
  </si>
  <si>
    <t>TANDA INDONESIAN ATIONALPOLI INDONE NO. 06854346 OB</t>
  </si>
  <si>
    <t>CLUSTER PRAMUKA REGENCY -</t>
  </si>
  <si>
    <t>SAHAN</t>
  </si>
  <si>
    <t>NUMBER A F 3472 AB</t>
  </si>
  <si>
    <t>CLUSTER RAMUKA REGEN UM STRATIONNUNEGRO</t>
  </si>
  <si>
    <t>KARANGTED GAH CIANJUR</t>
  </si>
  <si>
    <t>SEPEDA M TOR</t>
  </si>
  <si>
    <t>MH1KF41KK705996</t>
  </si>
  <si>
    <t>KF41E 70 586</t>
  </si>
  <si>
    <t>10700 LO</t>
  </si>
  <si>
    <t>CLUSTER RAMUKA REGENCY BLORDBOOKSHONEY</t>
  </si>
  <si>
    <t>HONDA GAH CIANJUR WARNA</t>
  </si>
  <si>
    <t>HONDA GAH CIANJUR</t>
  </si>
  <si>
    <t>MH1KF41705996NOUBUT.PENDAFTARAN419/06.11.2019</t>
  </si>
  <si>
    <t>10700 C</t>
  </si>
  <si>
    <t>NUMBER F. 3472 AB</t>
  </si>
  <si>
    <t>BOBI AULT</t>
  </si>
  <si>
    <t>CLUSTER</t>
  </si>
  <si>
    <t>KARANGTEN GAH CIANJUR</t>
  </si>
  <si>
    <t>X1HO2N351-1A/T</t>
  </si>
  <si>
    <t>MHIKF4111KK705996</t>
  </si>
  <si>
    <t>KF41E17 8686</t>
  </si>
  <si>
    <t>419/06.11 2019</t>
  </si>
  <si>
    <t>SURA</t>
  </si>
  <si>
    <t>CLUSTER RAMUKA REGENC YBLOKESTATES KARANGTED AH CIANJUR</t>
  </si>
  <si>
    <t>SEPEDA MC TOR</t>
  </si>
  <si>
    <t>MH1KF411149CC6KK705996</t>
  </si>
  <si>
    <t>KF41E 686</t>
  </si>
  <si>
    <t>CLUSTER PRAMUKA REGENCY BLO BRONMARONWERTO- KARANGTENGAH CIANJUR</t>
  </si>
  <si>
    <t>MH1KF41 15KK705996 NOURUTPENDAFIABAN: 419/06.11.</t>
  </si>
  <si>
    <t>KEND. BARU</t>
  </si>
  <si>
    <t>BOBI AULIA SYAFIQ NIK TDPRITASKITAP</t>
  </si>
  <si>
    <t>CLUSTER PRAMUKA REGENCY KARANGTE NGAH CIANJUR</t>
  </si>
  <si>
    <t>MHIKF4115KK705996</t>
  </si>
  <si>
    <t>KF41E1 708 686</t>
  </si>
  <si>
    <t>10700 ROW</t>
  </si>
  <si>
    <t>NUB 3352 UJV</t>
  </si>
  <si>
    <t>DIAN LIESKA</t>
  </si>
  <si>
    <t>KOMP PE RTA 1 BLOK W/10-RT8/16 .X11</t>
  </si>
  <si>
    <t>H Y1G02 0 AT</t>
  </si>
  <si>
    <t>SEPED TOR</t>
  </si>
  <si>
    <t>JFTIE26</t>
  </si>
  <si>
    <t>1-11-</t>
  </si>
  <si>
    <t>GISTR 201</t>
  </si>
  <si>
    <t>KOMP PENGESAHAN VALIDATION</t>
  </si>
  <si>
    <t>DAVALISTRIK00110</t>
  </si>
  <si>
    <t>J T1E1053726</t>
  </si>
  <si>
    <t>IAME</t>
  </si>
  <si>
    <t>SURAT TAND REGIS</t>
  </si>
  <si>
    <t>DIAN IESKA OCVI NIKTDPKITASKITAP</t>
  </si>
  <si>
    <t>KOMP PERTAMINA BLOI 10-R18/ PENGESAHAN VALIDATION</t>
  </si>
  <si>
    <t>HAIJFTLUJPKO53794</t>
  </si>
  <si>
    <t>BENSINM</t>
  </si>
  <si>
    <t>H.T.AM100</t>
  </si>
  <si>
    <t>4906F HARRY</t>
  </si>
  <si>
    <t>189 312 1111.</t>
  </si>
  <si>
    <t>NATIONALPOL 20156265 C PEPOLICEBRECTAS</t>
  </si>
  <si>
    <t>DIAN LIESKA OCVIAN RAYKLISTRATION NOMBER</t>
  </si>
  <si>
    <t>KOMP PERTAMINA BLOK 10 -RT8/ JU</t>
  </si>
  <si>
    <t>Y1002N15LOAT</t>
  </si>
  <si>
    <t>MALOFT113FK0537</t>
  </si>
  <si>
    <t>HITAMEH</t>
  </si>
  <si>
    <t>OZ</t>
  </si>
  <si>
    <t>SURAT PO</t>
  </si>
  <si>
    <t>LIT STRASI B</t>
  </si>
  <si>
    <t>DIANL SKA KOMP PE TA BLOK O. RT87 J X11</t>
  </si>
  <si>
    <t>Y1GO2N AT</t>
  </si>
  <si>
    <t>MH1JF</t>
  </si>
  <si>
    <t>IF NEI</t>
  </si>
  <si>
    <t>KOMP PER TAMINA BLOK W/10R18/16 JU DIBESPOLNAP7367187</t>
  </si>
  <si>
    <t>MH1JFT123FK053794</t>
  </si>
  <si>
    <t>ITAM.</t>
  </si>
  <si>
    <t>SAM LA -1 -2025</t>
  </si>
  <si>
    <t>DIAN LIE OCVIANYNIKTOP GISTR AS KITAP</t>
  </si>
  <si>
    <t>KOMP PE AMINA BLOK</t>
  </si>
  <si>
    <t>SEPEDA OF</t>
  </si>
  <si>
    <t>KOMP PEP TAMINA BLOK W/10 RT8/ JU</t>
  </si>
  <si>
    <t>MH1JFT11SFK05379</t>
  </si>
  <si>
    <t>JFT1E10 S 3726</t>
  </si>
  <si>
    <t>889/U12/11111</t>
  </si>
  <si>
    <t>02029 UNITED</t>
  </si>
  <si>
    <t>[1-11 2025</t>
  </si>
  <si>
    <t>NDONESIA REP POLIC INDONE NO. 20156265</t>
  </si>
  <si>
    <t>KOMP S IESKA TAMINA BLOK ZIGRI8/10 GISTRATI</t>
  </si>
  <si>
    <t>Y1GO2N15 0 AT</t>
  </si>
  <si>
    <t>SURAT TANDA NOMOR KENDARAAN BERMOTOR</t>
  </si>
  <si>
    <t>DIAN LI ESKA OCVIANY NIKTDPKITASKITAP</t>
  </si>
  <si>
    <t>KOMP PERTAMINA BLOK ARNA OMBESPO NR 73670187</t>
  </si>
  <si>
    <t>Y1G02N15L HI</t>
  </si>
  <si>
    <t>SPD. MO R</t>
  </si>
  <si>
    <t>IESIN</t>
  </si>
  <si>
    <t>NGESAHANVALIDATION</t>
  </si>
  <si>
    <t>BER B</t>
  </si>
  <si>
    <t>KOMPPE SKAOCVIANY ITAS/KI ANA FISH  STRATIONNUMB</t>
  </si>
  <si>
    <t>SPD. MOT OTI</t>
  </si>
  <si>
    <t>MH1</t>
  </si>
  <si>
    <t>IE</t>
  </si>
  <si>
    <t>DIAN LIESKA NIK TDPKITASKITAP</t>
  </si>
  <si>
    <t>KOMP PE TAMINA BLOKW/10H APPERING ENGESAHAN VALIDATION</t>
  </si>
  <si>
    <t>HONDA STER</t>
  </si>
  <si>
    <t>JF T1E10 3726</t>
  </si>
  <si>
    <t>D 2832</t>
  </si>
  <si>
    <t>RDEN BLK NIK/TDPNIBKITASKITAP D35 NUMBER1 JAKBA PURNOMOYOGO, OMBESPOLNAP 7307</t>
  </si>
  <si>
    <t>NOVA 2.0V</t>
  </si>
  <si>
    <t>ARNA</t>
  </si>
  <si>
    <t>BERLAKU SAMPAI: 10- : /051021</t>
  </si>
  <si>
    <t>BAKARSUMBERENERGILVERMETALIK</t>
  </si>
  <si>
    <t>58/A35/</t>
  </si>
  <si>
    <t>ILI MICHAEL</t>
  </si>
  <si>
    <t>OV CHAMBERBAKARSUNDERENERGE SILVER METALIK</t>
  </si>
  <si>
    <t>MOBIL INB ENUMPANG</t>
  </si>
  <si>
    <t>NON OWNERSHPDOCUP RO 1352858</t>
  </si>
  <si>
    <t>IDE</t>
  </si>
  <si>
    <t>BERLAKU SAMPAI: 05 10 2026</t>
  </si>
  <si>
    <t>HEBTAM</t>
  </si>
  <si>
    <t>CITRA GARDEN PENGESAHAN VALIDATION</t>
  </si>
  <si>
    <t>OYOTA</t>
  </si>
  <si>
    <t>IJANG</t>
  </si>
  <si>
    <t>MOBII</t>
  </si>
  <si>
    <t>ICRO/</t>
  </si>
  <si>
    <t>LECTRICALPOWER 11</t>
  </si>
  <si>
    <t>MHFA488</t>
  </si>
  <si>
    <t>RA9.</t>
  </si>
  <si>
    <t>LU 2026</t>
  </si>
  <si>
    <t>SU IND</t>
  </si>
  <si>
    <t>CITRA GARDEN 3L</t>
  </si>
  <si>
    <t>KIJANG INOV</t>
  </si>
  <si>
    <t>15 MOBIL NUMP</t>
  </si>
  <si>
    <t>INIBU</t>
  </si>
  <si>
    <t>MIII AWE</t>
  </si>
  <si>
    <t>PEN</t>
  </si>
  <si>
    <t>30 TAM</t>
  </si>
  <si>
    <t>GUYWWE</t>
  </si>
  <si>
    <t>WORKENDARAANBERMOTO 6557311.D</t>
  </si>
  <si>
    <t>DEI 88</t>
  </si>
  <si>
    <t>VA</t>
  </si>
  <si>
    <t>AMP 8/ A35 O 5102</t>
  </si>
  <si>
    <t>LVEFMETA-IK</t>
  </si>
  <si>
    <t>30TAM</t>
  </si>
  <si>
    <t>DAFTARAN 8 A 35051021</t>
  </si>
  <si>
    <t>C. TRA ARDEN BLK POLNRP7317026 OYO ARNA ILVER METALIK PE AHAN VALIDATION</t>
  </si>
  <si>
    <t>KIJA</t>
  </si>
  <si>
    <t>MOBI</t>
  </si>
  <si>
    <t>BERLAKU SAMPAI LO: 2026</t>
  </si>
  <si>
    <t>LO 2026</t>
  </si>
  <si>
    <t>CIRA EX RDEN BLK LSJAKBA</t>
  </si>
  <si>
    <t>K JANG NOVA 2.0V</t>
  </si>
  <si>
    <t>IX NUMPANG</t>
  </si>
  <si>
    <t>JA NIBUS</t>
  </si>
  <si>
    <t>MANBAKARSUNDERENERGIA</t>
  </si>
  <si>
    <t>IX ### NUMPANG LICENSEPLATECOLOR AN SMILE TAM</t>
  </si>
  <si>
    <t>ANSMILETAM</t>
  </si>
  <si>
    <t>58/A35 /051021</t>
  </si>
  <si>
    <t>CITRA GARDEN BLK 111754-11/1 A JAKBAN</t>
  </si>
  <si>
    <t>MOBIL JUMPANG</t>
  </si>
  <si>
    <t>MHI</t>
  </si>
  <si>
    <t>LA</t>
  </si>
  <si>
    <t>SAMP ..O. 10 2026</t>
  </si>
  <si>
    <t>KIJANG OVA OV CHANBERCHARSUNDERCHERICH BENSIN</t>
  </si>
  <si>
    <t>MOBIL UMPANG HITAM</t>
  </si>
  <si>
    <t>RO NIBUS</t>
  </si>
  <si>
    <t>BERLAKUSAMP10-2026</t>
  </si>
  <si>
    <t>CITRA GARDEN O BLK GOMRAN 1754000111000000001 15 JAKBA</t>
  </si>
  <si>
    <t>KIJANG INOVA .OV</t>
  </si>
  <si>
    <t>8112M0218495</t>
  </si>
  <si>
    <t>BERLAKU SAMPAI 05 10 2026</t>
  </si>
  <si>
    <t>0:HITAM</t>
  </si>
  <si>
    <t>MENTNUMBERR01352858</t>
  </si>
  <si>
    <t>HOTOR</t>
  </si>
  <si>
    <t>S NAWAN</t>
  </si>
  <si>
    <t>EAN ANAN DLM RT1478X11-5APE JB</t>
  </si>
  <si>
    <t>JNDA</t>
  </si>
  <si>
    <t>DIB02N12L2 AT</t>
  </si>
  <si>
    <t>EPEDA OTOR</t>
  </si>
  <si>
    <t>KARUSUMBERENEIGH</t>
  </si>
  <si>
    <t>JL KEAMANAN DLM RT10CA NUMBEI TIONSYOMBERT JB</t>
  </si>
  <si>
    <t>OMORBPKB NO1563685</t>
  </si>
  <si>
    <t>HK3635</t>
  </si>
  <si>
    <t>SURAT TAND NOMORKENDARAAA BERMOTOR</t>
  </si>
  <si>
    <t>JL KEAMANAN DLM RT CHEEPEFRATIONEMOMBER</t>
  </si>
  <si>
    <t>COME HONDA</t>
  </si>
  <si>
    <t>1 D1802N12L2</t>
  </si>
  <si>
    <t>STATES SEPEDA-MOTOR</t>
  </si>
  <si>
    <t>SPD MUT OR</t>
  </si>
  <si>
    <t>MHIJM2112HK21363</t>
  </si>
  <si>
    <t>1215 148</t>
  </si>
  <si>
    <t>ERAHPUTTH</t>
  </si>
  <si>
    <t>NSIA</t>
  </si>
  <si>
    <t>-02 202</t>
  </si>
  <si>
    <t>KEPOLISIAN</t>
  </si>
  <si>
    <t>SURAT OLICE NO E</t>
  </si>
  <si>
    <t>RICKY GUI</t>
  </si>
  <si>
    <t>EAMAN AN</t>
  </si>
  <si>
    <t>SEPE MC</t>
  </si>
  <si>
    <t>UMBERVIN</t>
  </si>
  <si>
    <t>84906ID311AW</t>
  </si>
  <si>
    <t>/A14/150620</t>
  </si>
  <si>
    <t>ANDLM RTLAYSTIONSARE JB</t>
  </si>
  <si>
    <t>ANAN DLM</t>
  </si>
  <si>
    <t>D1802</t>
  </si>
  <si>
    <t>4906ID311AW</t>
  </si>
  <si>
    <t>2HK</t>
  </si>
  <si>
    <t>BERLA</t>
  </si>
  <si>
    <t>KEA ANAN DL</t>
  </si>
  <si>
    <t>PEDF</t>
  </si>
  <si>
    <t>2HK2</t>
  </si>
  <si>
    <t>JL KEAMANAN DLM RT LOOMPA HOPROFENTIONAHOPPEN JB O HONDA MERAH PUTIH</t>
  </si>
  <si>
    <t>5 JL KEAMANAN DLM RT</t>
  </si>
  <si>
    <t>84705 BLB</t>
  </si>
  <si>
    <t>:D1B02N12L AT</t>
  </si>
  <si>
    <t>MO TOR</t>
  </si>
  <si>
    <t>050 02- 2027</t>
  </si>
  <si>
    <t>SURAT TAND NOMORKENDARAANBERMOTOR</t>
  </si>
  <si>
    <t>JL KEAMANAN DLM RT 1.00MGNGRECIST ATIONSNONBERT. JB</t>
  </si>
  <si>
    <t>2HK2 SBC</t>
  </si>
  <si>
    <t>VIN+</t>
  </si>
  <si>
    <t>-COMPAGNEHITAM.</t>
  </si>
  <si>
    <t>NO15E 3685</t>
  </si>
  <si>
    <t>F 2438 BE</t>
  </si>
  <si>
    <t>BOR ALLIA SYAFIO</t>
  </si>
  <si>
    <t>CLUSTER PRAMUKA REGENC NEIMBETO KARANGIE CAH CIANJUR</t>
  </si>
  <si>
    <t>12 CC</t>
  </si>
  <si>
    <t>KF41E170 686</t>
  </si>
  <si>
    <t>WVLIH</t>
  </si>
  <si>
    <t>MH1KF4115KK705996419/0611.2019</t>
  </si>
  <si>
    <t>WHLIH</t>
  </si>
  <si>
    <t>90 NOV 2024</t>
  </si>
  <si>
    <t>BOBI AULIA SYAFIO</t>
  </si>
  <si>
    <t>CLUSTER PRAMUKA NAMBERO KARANGTENGAH CIANJUR</t>
  </si>
  <si>
    <t>X1HO2N35M1 4/T</t>
  </si>
  <si>
    <t>FEE AULIA SYAFIO</t>
  </si>
  <si>
    <t>INSENZOHIX 4/T</t>
  </si>
  <si>
    <t>SEPEDA DTOR</t>
  </si>
  <si>
    <t>MH1KF411SKK7C5996!NGIURUTOPENDAFTARAN419/06.11.2019</t>
  </si>
  <si>
    <t>BORT AUL SYAFIQ</t>
  </si>
  <si>
    <t>CLUSTER FRAMUKA REGENCYELODON  KARANGTEN CAH CIANJUR</t>
  </si>
  <si>
    <t>SEPEDA MUTOR</t>
  </si>
  <si>
    <t>WYLIH</t>
  </si>
  <si>
    <t>BOBI ALLV SYAFIO</t>
  </si>
  <si>
    <t>CLUSTER RAMUKA KARANGTE HHE CIANJUR</t>
  </si>
  <si>
    <t>BOBI AULI SYAFIO</t>
  </si>
  <si>
    <t>CLUSTER RAMUKA KARANGTEI HAH CIANJUR</t>
  </si>
  <si>
    <t>ARPAY 708686</t>
  </si>
  <si>
    <t>WWLIH</t>
  </si>
  <si>
    <t>X1HO2N35M1 A/V</t>
  </si>
  <si>
    <t>2712 MAE</t>
  </si>
  <si>
    <t>BORT AULIA SYAFIO</t>
  </si>
  <si>
    <t>149 3</t>
  </si>
  <si>
    <t>MH1KF4115KK705996419/06.11.2019</t>
  </si>
  <si>
    <t>BOE AULIA SYAFIO</t>
  </si>
  <si>
    <t>CLUSTER PRAMUKA NORCT OJANHN KARANGTENGAH CIANJUR</t>
  </si>
  <si>
    <t>KOMP PEF TAMINA BL OK</t>
  </si>
  <si>
    <t>TA GO21</t>
  </si>
  <si>
    <t>-DPS</t>
  </si>
  <si>
    <t>TOZ S</t>
  </si>
  <si>
    <t>MH1JFILFK053794</t>
  </si>
  <si>
    <t>JLIT 126</t>
  </si>
  <si>
    <t>LITIAM</t>
  </si>
  <si>
    <t>AMT</t>
  </si>
  <si>
    <t>84906FT2210T</t>
  </si>
  <si>
    <t>SAMP SLTTTAT</t>
  </si>
  <si>
    <t>0 3352 ACO</t>
  </si>
  <si>
    <t>DIAN IESKA INWI</t>
  </si>
  <si>
    <t>AWON PERTAMINA B8 OK BU</t>
  </si>
  <si>
    <t>REGIST B 335% AEN</t>
  </si>
  <si>
    <t>NWIO ESKA QCVIANY</t>
  </si>
  <si>
    <t>RONR PERTAMINA 18 OS OT PENGESAHAN VALIDATION</t>
  </si>
  <si>
    <t>V1GOZN15L0 AT</t>
  </si>
  <si>
    <t>SPP MOTOR</t>
  </si>
  <si>
    <t>AVAO EREERP 00110</t>
  </si>
  <si>
    <t>EREERP00110</t>
  </si>
  <si>
    <t>BTNISN</t>
  </si>
  <si>
    <t>AMAN</t>
  </si>
  <si>
    <t>1111-2025</t>
  </si>
  <si>
    <t>PRERER</t>
  </si>
  <si>
    <t>Y1GO2N15L0</t>
  </si>
  <si>
    <t>SRRPPA MOTOR</t>
  </si>
  <si>
    <t>NISEN</t>
  </si>
  <si>
    <t>WO</t>
  </si>
  <si>
    <t>EISNAN</t>
  </si>
  <si>
    <t>PHETRO HAY</t>
  </si>
  <si>
    <t>PERRANJANGG</t>
  </si>
  <si>
    <t>DIAN LIESKA ONNIANY KOMP PFP TAMINA BL OK PLRNAWOT</t>
  </si>
  <si>
    <t>Y1GOZN15L0 AT</t>
  </si>
  <si>
    <t>SPD OW FOR</t>
  </si>
  <si>
    <t>MH1JFT13FKQ53794</t>
  </si>
  <si>
    <t>SOTOTEHE 3726</t>
  </si>
  <si>
    <t>WOIAH</t>
  </si>
  <si>
    <t>BENSINE</t>
  </si>
  <si>
    <t>TAMO</t>
  </si>
  <si>
    <t>Y1GO2N1 510 AT</t>
  </si>
  <si>
    <t>SEPEDA OTORR</t>
  </si>
  <si>
    <t>OTATIAR 726</t>
  </si>
  <si>
    <t>111-2025</t>
  </si>
  <si>
    <t>KOMP PEP TAMINA BLOK OT HENONNO EU</t>
  </si>
  <si>
    <t>WONOH</t>
  </si>
  <si>
    <t>SDTETLHT 3726</t>
  </si>
  <si>
    <t>B 3352 ARO</t>
  </si>
  <si>
    <t>NWIO LIESKA DA</t>
  </si>
  <si>
    <t>KOMP PER TAMINA BLOK LO</t>
  </si>
  <si>
    <t>UONOH</t>
  </si>
  <si>
    <t>Y1GO2N1SLO AT</t>
  </si>
  <si>
    <t>SERPPA MOTOR</t>
  </si>
  <si>
    <t>SPD LOW OR</t>
  </si>
  <si>
    <t>TOTALLST 3726</t>
  </si>
  <si>
    <t>TANDACNOMORKENDARAANFERMOTOR</t>
  </si>
  <si>
    <t>KOMP PEF TAMINA BLOK</t>
  </si>
  <si>
    <t>Y1G02N1 LO</t>
  </si>
  <si>
    <t>TZLSTOTALIE</t>
  </si>
  <si>
    <t>NUMSER B 2SE2 AET</t>
  </si>
  <si>
    <t>NWIO LSEIIM OCY IANY</t>
  </si>
  <si>
    <t>KOMR PERTAMINA BLOK M 10 BONNN</t>
  </si>
  <si>
    <t>Y1GO2N1 O1S AT</t>
  </si>
  <si>
    <t>SRPEPR MOTOR</t>
  </si>
  <si>
    <t>SPD. LOM OR</t>
  </si>
  <si>
    <t>TTICTHW26220042</t>
  </si>
  <si>
    <t>OZESDTEIIHD</t>
  </si>
  <si>
    <t>WOLTI</t>
  </si>
  <si>
    <t>NISNS</t>
  </si>
  <si>
    <t>GZO2</t>
  </si>
  <si>
    <t>S BRF</t>
  </si>
  <si>
    <t>HACCCIL</t>
  </si>
  <si>
    <t>KYJANG INOVA RAREANVHA HEREEEE BENSIN</t>
  </si>
  <si>
    <t>HI804 ERAARANC NRAAA WTRR</t>
  </si>
  <si>
    <t>ICROAY INISUS</t>
  </si>
  <si>
    <t>AIVN 202</t>
  </si>
  <si>
    <t>IGKANIKVINMHFAWBE12M0218495INOURUTOPENDAFTARAN0050/035/051021</t>
  </si>
  <si>
    <t>LLTZTCWIT</t>
  </si>
  <si>
    <t>B EB BAY</t>
  </si>
  <si>
    <t>MICHACL</t>
  </si>
  <si>
    <t>CITRA COOUOD BLK ST/TUANHOM JAKBAT</t>
  </si>
  <si>
    <t>IEOH SNOOHRNA MNNRRRAAE HITAM</t>
  </si>
  <si>
    <t>MICROAP INIBUS</t>
  </si>
  <si>
    <t>MHFAWGEMZMO218495NOURUT.PENDAFTARANDORAME2051021</t>
  </si>
  <si>
    <t>LZOLIOUULT</t>
  </si>
  <si>
    <t>SOOGUYWLWE</t>
  </si>
  <si>
    <t>B 2330</t>
  </si>
  <si>
    <t>BAAIIP</t>
  </si>
  <si>
    <t>CITRA NOONN BLK TLUDAEOGISBAN JAKBAT</t>
  </si>
  <si>
    <t>KTJAN WAONI 2 OV</t>
  </si>
  <si>
    <t>MOBIL NUMPANG UARRY TNKB</t>
  </si>
  <si>
    <t>MICROV SOIGIN</t>
  </si>
  <si>
    <t>MHFAWBE12M0218495BNLRRRRRRRRRN050/035/051021</t>
  </si>
  <si>
    <t>1TNA311</t>
  </si>
  <si>
    <t>BAODOONO</t>
  </si>
  <si>
    <t>HO0E JUMPANG</t>
  </si>
  <si>
    <t>NOMOR BPKBMENTNMMBR RO1352858</t>
  </si>
  <si>
    <t>MEAAL</t>
  </si>
  <si>
    <t>8 220E BAY</t>
  </si>
  <si>
    <t>BUOIN</t>
  </si>
  <si>
    <t>CITRA GARDEN BLK N/15 JAKBAT  70L</t>
  </si>
  <si>
    <t>KIJANG INOVA AO</t>
  </si>
  <si>
    <t>MOBIL NUMPANG MNRRRRRRRR WIIIH</t>
  </si>
  <si>
    <t>MICRO/H INIBUS</t>
  </si>
  <si>
    <t>RLTA1</t>
  </si>
  <si>
    <t>TISVERMETALIK</t>
  </si>
  <si>
    <t>WIIIH</t>
  </si>
  <si>
    <t>50 10 2026</t>
  </si>
  <si>
    <t>KERN ANAN DLM RTI TADHONSOMGLAHN JB</t>
  </si>
  <si>
    <t>HCNOA</t>
  </si>
  <si>
    <t>SD1B02N12L2 AT</t>
  </si>
  <si>
    <t>2HK213633 NHRRRRRRRRRRRR 0502/A14/150620</t>
  </si>
  <si>
    <t>AICINAAANNNJM21E1215148</t>
  </si>
  <si>
    <t>DATE OF EXPIRE</t>
  </si>
  <si>
    <t>BEEEEN</t>
  </si>
  <si>
    <t>105 B 78</t>
  </si>
  <si>
    <t>MH1JM2112HK21363SSLLORATPENDAFTARAN:0502/A14/150620</t>
  </si>
  <si>
    <t>SOX 578</t>
  </si>
  <si>
    <t>JL KEAMANAN WA RT1O0MR RECFFRATIONNOMEERT PT0R</t>
  </si>
  <si>
    <t>D1B02N12L 1E</t>
  </si>
  <si>
    <t>MH13M2112HK213635</t>
  </si>
  <si>
    <t>NISSEN</t>
  </si>
  <si>
    <t>RAHHTIUA</t>
  </si>
  <si>
    <t>APERPANJANGAN</t>
  </si>
  <si>
    <t>07 1208</t>
  </si>
  <si>
    <t>IGTOR</t>
  </si>
  <si>
    <t>NOMOR BPKBUNENTANM NO1563685</t>
  </si>
  <si>
    <t>KODE1401</t>
  </si>
  <si>
    <t>NRRRRRARRRRRN 0502/A14/150620</t>
  </si>
  <si>
    <t>D0080O 12L2 AT</t>
  </si>
  <si>
    <t>SERERR MOTOR</t>
  </si>
  <si>
    <t>SPD 10 OR</t>
  </si>
  <si>
    <t>RICKUNAWAN</t>
  </si>
  <si>
    <t>EFINANDLMRT</t>
  </si>
  <si>
    <t>NEANOWECJD</t>
  </si>
  <si>
    <t>RICKY BNAWAN</t>
  </si>
  <si>
    <t>JL KEAI NONL DLM RTIOOMARD NEMSTRATIONINOMFERY JB</t>
  </si>
  <si>
    <t>DTBO2N</t>
  </si>
  <si>
    <t>SPD ONF TOPR</t>
  </si>
  <si>
    <t>CIHW</t>
  </si>
  <si>
    <t>ISIZWC BLIS</t>
  </si>
  <si>
    <t>HRARRHPTITR</t>
  </si>
  <si>
    <t>NISN</t>
  </si>
  <si>
    <t>2402 2022</t>
  </si>
  <si>
    <t>SARRTEERESSE</t>
  </si>
  <si>
    <t>JL KEA ANAN WI0 RT</t>
  </si>
  <si>
    <t>DIBO2N 2L2 AT</t>
  </si>
  <si>
    <t>S PEDA MOTOR</t>
  </si>
  <si>
    <t>SPD MTOOR</t>
  </si>
  <si>
    <t>IST 86</t>
  </si>
  <si>
    <t>CTHW 2112HK213635 NRRARRARRRRRN 0502/A14/150620</t>
  </si>
  <si>
    <t>8 SOK S78</t>
  </si>
  <si>
    <t>PRRPTR</t>
  </si>
  <si>
    <t>JL KEAMANAN DLM RTI PD TNGTON.NORNGLSON JB</t>
  </si>
  <si>
    <t>HDNDA</t>
  </si>
  <si>
    <t>SPD RTOTR</t>
  </si>
  <si>
    <t>RNNANN MH19M2112HK213635 NO URUTPENDAETARAN 0502/A14/150620</t>
  </si>
  <si>
    <t>NESSE</t>
  </si>
  <si>
    <t>EEEEEN</t>
  </si>
  <si>
    <t>CLUSTER PRAMUKA REGENC DE NYMBERO- KARANGTER GAH CIANJUR</t>
  </si>
  <si>
    <t>EDITION DAYAMSTRIE...... KF41E17</t>
  </si>
  <si>
    <t>CLUSTER PRAMUKA REGENCYBLORDS NYMBERO- KARANGTENGAH CIANJUR</t>
  </si>
  <si>
    <t>LNESIREF</t>
  </si>
  <si>
    <t>SURA KEPOLISIAN</t>
  </si>
  <si>
    <t>REGISTRAS.</t>
  </si>
  <si>
    <t>KARANOTENGAH</t>
  </si>
  <si>
    <t>FRAMUKA</t>
  </si>
  <si>
    <t>2019 MOTOR</t>
  </si>
  <si>
    <t>TAHUN</t>
  </si>
  <si>
    <t>KEND.</t>
  </si>
  <si>
    <t>NUMBERO-</t>
  </si>
  <si>
    <t>2019 HITAM</t>
  </si>
  <si>
    <t>CUMENTNUMBER PO7918292</t>
  </si>
  <si>
    <t>REPUBLIK</t>
  </si>
  <si>
    <t>BOBI AB</t>
  </si>
  <si>
    <t>EGISTRASI...</t>
  </si>
  <si>
    <t>KARANGTE PG</t>
  </si>
  <si>
    <t>HONDA GAH</t>
  </si>
  <si>
    <t>X1HO2N3</t>
  </si>
  <si>
    <t>MH1KF411</t>
  </si>
  <si>
    <t>SKK705996 I AND BPKB</t>
  </si>
  <si>
    <t>MAY</t>
  </si>
  <si>
    <t>AFTARAN PO7918292</t>
  </si>
  <si>
    <t>CLUSTER FRAMUKA REGENCY KARANGTEN GAH CIANJUR</t>
  </si>
  <si>
    <t>CUMENTNUMBER HITAM</t>
  </si>
  <si>
    <t>10700 18292</t>
  </si>
  <si>
    <t>6/18</t>
  </si>
  <si>
    <t>F 3472 LB</t>
  </si>
  <si>
    <t>CLUSTER RAMUKA REGENCY NYMBE KARANGTE GAH CIANJUR</t>
  </si>
  <si>
    <t>TANDANO</t>
  </si>
  <si>
    <t>BOBI AULI RAM CIANJUR</t>
  </si>
  <si>
    <t>KARANGTEN A/T X1HO2N35 TOR MOMCH.BERGESTATIONS 4 700 NOV 2024</t>
  </si>
  <si>
    <t>201 9 CC 15KK705996.</t>
  </si>
  <si>
    <t>K41E1</t>
  </si>
  <si>
    <t>CLUSTER PRAMUKA REGENCY KARANGTENGAH CIANJUR</t>
  </si>
  <si>
    <t>KEPOLISIA</t>
  </si>
  <si>
    <t>KARANGTENGAH A T</t>
  </si>
  <si>
    <t>X1HO2N MOTOR</t>
  </si>
  <si>
    <t>149 CC 15KK705996</t>
  </si>
  <si>
    <t>A.RANGKAINING</t>
  </si>
  <si>
    <t>NUMBER419/06112019</t>
  </si>
  <si>
    <t>REGISTRASI 2019</t>
  </si>
  <si>
    <t>OCVIANY NIK TI KITAS</t>
  </si>
  <si>
    <t>KOMP PER TAMINA BL OK W/10 RT8/ YOGO, POL 73070</t>
  </si>
  <si>
    <t>BNSIN</t>
  </si>
  <si>
    <t>MENTNUMBER H0202919 5</t>
  </si>
  <si>
    <t>H0202919 5</t>
  </si>
  <si>
    <t>DIANPERTAMINA</t>
  </si>
  <si>
    <t>KOMP</t>
  </si>
  <si>
    <t>HONDA 5LO AL</t>
  </si>
  <si>
    <t>5LO AL</t>
  </si>
  <si>
    <t>SEPED MOT OR</t>
  </si>
  <si>
    <t>MBUA</t>
  </si>
  <si>
    <t>BENAME</t>
  </si>
  <si>
    <t>SAMPA</t>
  </si>
  <si>
    <t>PERPANJANI</t>
  </si>
  <si>
    <t>DIAN ESKA OCV IANY</t>
  </si>
  <si>
    <t>BL OK  PENGESAHAN VALIDATION</t>
  </si>
  <si>
    <t>Y1G02N 5L 0 AT</t>
  </si>
  <si>
    <t>MH1JFT113FK0537</t>
  </si>
  <si>
    <t>AMEIH</t>
  </si>
  <si>
    <t>BE</t>
  </si>
  <si>
    <t>9B49061 221DI</t>
  </si>
  <si>
    <t>B 3352 IESKA AMINA OCV BL OK</t>
  </si>
  <si>
    <t>Y1GO2N</t>
  </si>
  <si>
    <t>SEPEI MOTOR</t>
  </si>
  <si>
    <t>JFTIE1053726</t>
  </si>
  <si>
    <t>BENSAMAIN</t>
  </si>
  <si>
    <t>NUMBERMO</t>
  </si>
  <si>
    <t>NESIANREPUBLIK</t>
  </si>
  <si>
    <t>RTAM OCVIANY</t>
  </si>
  <si>
    <t>MOTO AT</t>
  </si>
  <si>
    <t>HONDA RTAM</t>
  </si>
  <si>
    <t>TIEI FK053794 NOMO REGISTRAS!</t>
  </si>
  <si>
    <t>DIREKTUR10MOO</t>
  </si>
  <si>
    <t>4906F1</t>
  </si>
  <si>
    <t>DIAN IE SKA OCVIANY</t>
  </si>
  <si>
    <t>KOMP PEP TAMINA BL OK W/. 10 TRATIONNUMBER POL</t>
  </si>
  <si>
    <t>Y1 GO2N15LO AT</t>
  </si>
  <si>
    <t>NDO ARA REPUBLIK</t>
  </si>
  <si>
    <t>HONDA TAM ON</t>
  </si>
  <si>
    <t>PER</t>
  </si>
  <si>
    <t>: 1GO2N1 SLO</t>
  </si>
  <si>
    <t>J T1E T1</t>
  </si>
  <si>
    <t>COIREKTUR</t>
  </si>
  <si>
    <t>TRO</t>
  </si>
  <si>
    <t>9B4906FT2</t>
  </si>
  <si>
    <t>KOMP PEP ITAM INA BLOK 10 ATIONNUME JU</t>
  </si>
  <si>
    <t>MH1JFT13FK0537</t>
  </si>
  <si>
    <t>KEPOLISIA NEGARA</t>
  </si>
  <si>
    <t>! 3352</t>
  </si>
  <si>
    <t>SURA KEPOLISIA NEGARA</t>
  </si>
  <si>
    <t>KOMP PE SKA</t>
  </si>
  <si>
    <t>2015 MO OR</t>
  </si>
  <si>
    <t>#FK053794 KODELOKASI NOMORBERR................ AME</t>
  </si>
  <si>
    <t>METRO-JAYA</t>
  </si>
  <si>
    <t>984906F1 221DI</t>
  </si>
  <si>
    <t>KOMP PER TAMINA BL OK W 10-R18/1 73070187</t>
  </si>
  <si>
    <t>009/012/111115</t>
  </si>
  <si>
    <t>INDONESIANEGARRA</t>
  </si>
  <si>
    <t>PER T TAMINA</t>
  </si>
  <si>
    <t>DIAN 3352</t>
  </si>
  <si>
    <t>MHJFT11</t>
  </si>
  <si>
    <t>LOKASI</t>
  </si>
  <si>
    <t>40YOGOBJK12 STNK</t>
  </si>
  <si>
    <t>PENGESAHAN VALIDATION</t>
  </si>
  <si>
    <t>KOMP PERTAMINA BL OK W/ 10 187</t>
  </si>
  <si>
    <t>MENT</t>
  </si>
  <si>
    <t>900 GUYW 1 WE</t>
  </si>
  <si>
    <t>RDEN BLK IDOMPAN WILL KITAS/KITAP D35</t>
  </si>
  <si>
    <t>BERLAKU SAMPAI 1635 /05102</t>
  </si>
  <si>
    <t>1635 /05102</t>
  </si>
  <si>
    <t>REGISTRASIONSER</t>
  </si>
  <si>
    <t>BEE 8 2832</t>
  </si>
  <si>
    <t>01998 INIBUS</t>
  </si>
  <si>
    <t>20CRO/MEHUMPANG</t>
  </si>
  <si>
    <t>MUFAWBE</t>
  </si>
  <si>
    <t>UMBERENERGISILVERME</t>
  </si>
  <si>
    <t>UMENTNUMBER RO1</t>
  </si>
  <si>
    <t>CO 10</t>
  </si>
  <si>
    <t>M ICRO/ INIBUS</t>
  </si>
  <si>
    <t>UMBERENERGIBENSIN</t>
  </si>
  <si>
    <t>NEGARA</t>
  </si>
  <si>
    <t>11111111111111111111111111 TRA BACK</t>
  </si>
  <si>
    <t>PEMILIK REG</t>
  </si>
  <si>
    <t>TOYOTA GARDEN</t>
  </si>
  <si>
    <t>ALISTRIKER-21ICROAINIGUS</t>
  </si>
  <si>
    <t>12H0218495 JAHUNREGISTRASI BENSIN METAL IK MEOROPURNOSOLNAPTS</t>
  </si>
  <si>
    <t>304900GUYWII</t>
  </si>
  <si>
    <t>TANDANOMGARAREPUBLIK</t>
  </si>
  <si>
    <t>BLK NIGHT KENDARAAN</t>
  </si>
  <si>
    <t>TAM METALIK</t>
  </si>
  <si>
    <t>58/025/071021</t>
  </si>
  <si>
    <t>5/18</t>
  </si>
  <si>
    <t>CITRA ARDEN BLK REGISTB ATIONNUMBERT 5 JAKBAI</t>
  </si>
  <si>
    <t>KIJAN INOVA 2 OV</t>
  </si>
  <si>
    <t>MOBIL NUMPANG LICENSEPL 1 COLOR</t>
  </si>
  <si>
    <t>TRA917</t>
  </si>
  <si>
    <t>REGSTRAS... : TANDAN</t>
  </si>
  <si>
    <t>C ITRA</t>
  </si>
  <si>
    <t>: TOYOTA DEN</t>
  </si>
  <si>
    <t>MICILNOVA</t>
  </si>
  <si>
    <t>M0218495 JAHUELMEGINAM</t>
  </si>
  <si>
    <t>D35</t>
  </si>
  <si>
    <t>KITAS/KITAP:</t>
  </si>
  <si>
    <t>TAM METAL IK AUGROACHUNDER7</t>
  </si>
  <si>
    <t>TIONNUMBERT 5 JAKBAN</t>
  </si>
  <si>
    <t>CI RA G RDEN BLK REGISTBS TION-NUMBERT 5 JAKBAN</t>
  </si>
  <si>
    <t>JANG NOVA OV ABAHAN BAKARISUMBERENERGI:</t>
  </si>
  <si>
    <t>OBI NUMPANG WAR</t>
  </si>
  <si>
    <t>O 998</t>
  </si>
  <si>
    <t>REGIUMBERENERGIBEERVERMETAL</t>
  </si>
  <si>
    <t>SAMPAI:4900GUYW1WE</t>
  </si>
  <si>
    <t>CITRA GARDEN BLK TOCARD /SENTEI/15 JAKBAI POL NRP 73070287</t>
  </si>
  <si>
    <t>05 10 /05102</t>
  </si>
  <si>
    <t>INDO</t>
  </si>
  <si>
    <t>AN REATIONA POLICE</t>
  </si>
  <si>
    <t>MICHAEL BRY</t>
  </si>
  <si>
    <t>LTRA912 2H0218495</t>
  </si>
  <si>
    <t>MOBILINOVA</t>
  </si>
  <si>
    <t>LTRA9122H0218495</t>
  </si>
  <si>
    <t>05 1900GUYW WE</t>
  </si>
  <si>
    <t>CITRA GARDEN BLK JAKBAI POL NRP</t>
  </si>
  <si>
    <t>TRICALPOWER 01998</t>
  </si>
  <si>
    <t>ION BER</t>
  </si>
  <si>
    <t>KEAM ANAN DLM RT1 IDCARD THECREATIONEHOMPATION JB</t>
  </si>
  <si>
    <t>DI802N12L2 AT</t>
  </si>
  <si>
    <t>EDA MOTOR</t>
  </si>
  <si>
    <t>NOMOR RSHIPDOCUMENT-NUMBER NO 1563685</t>
  </si>
  <si>
    <t>JM21EI215148</t>
  </si>
  <si>
    <t>REPPOLICE</t>
  </si>
  <si>
    <t>KEA GUNAWAN</t>
  </si>
  <si>
    <t>JL KEA GUNAWAN</t>
  </si>
  <si>
    <t>HONDA MANAN DLM R</t>
  </si>
  <si>
    <t>DIBO2N12L2</t>
  </si>
  <si>
    <t>201MOTOR</t>
  </si>
  <si>
    <t>TAHUNREGISTRASI H TAM N.</t>
  </si>
  <si>
    <t>JED15</t>
  </si>
  <si>
    <t>BENSPUTIH</t>
  </si>
  <si>
    <t>HTAMN.</t>
  </si>
  <si>
    <t>0502 24 CU SID311AW</t>
  </si>
  <si>
    <t>JL KEAMANAN DLM RT1 .IDCARE MBESPOLNRP</t>
  </si>
  <si>
    <t>JM21 E12151 48</t>
  </si>
  <si>
    <t>7 NEGARA</t>
  </si>
  <si>
    <t>KEAMANAN DL</t>
  </si>
  <si>
    <t>11 REGISTRASH</t>
  </si>
  <si>
    <t>HON KEAMANAN DL</t>
  </si>
  <si>
    <t>D1B02N121</t>
  </si>
  <si>
    <t>MH13M21</t>
  </si>
  <si>
    <t>1514213635ONNICR.BPKBARTMENT.NE</t>
  </si>
  <si>
    <t>BE TIONQUE AFTARAN: NO1563685</t>
  </si>
  <si>
    <t>THEYOPPHOTOGRAPHY</t>
  </si>
  <si>
    <t>NO</t>
  </si>
  <si>
    <t>02 -202 5062</t>
  </si>
  <si>
    <t>464906ID311AW</t>
  </si>
  <si>
    <t>7/18</t>
  </si>
  <si>
    <t>REGISTRATIONNOR D</t>
  </si>
  <si>
    <t>RICKEFNAN</t>
  </si>
  <si>
    <t>BAKARSUMBERNEROL</t>
  </si>
  <si>
    <t>D 802 MOTOR</t>
  </si>
  <si>
    <t>OT OR</t>
  </si>
  <si>
    <t>BERI AKU SAMPAI:</t>
  </si>
  <si>
    <t>9B906ID311AW</t>
  </si>
  <si>
    <t>AKUSAMPAI:</t>
  </si>
  <si>
    <t>0502/6 2027</t>
  </si>
  <si>
    <t>REGISTRASI 020</t>
  </si>
  <si>
    <t>JL KEA ANAN DLM RT1 IDCARD NUMB TRATIONNOMBERT JB</t>
  </si>
  <si>
    <t>DI BO2N</t>
  </si>
  <si>
    <t>JM21</t>
  </si>
  <si>
    <t>NSI</t>
  </si>
  <si>
    <t>24-02 2027</t>
  </si>
  <si>
    <t>RIC KEA ANAN</t>
  </si>
  <si>
    <t>HONDA 2L2 A</t>
  </si>
  <si>
    <t>DIBO2N MOTOR</t>
  </si>
  <si>
    <t>SE PEC MOTOR</t>
  </si>
  <si>
    <t>DAVALISTRIK MH</t>
  </si>
  <si>
    <t>B4</t>
  </si>
  <si>
    <t>JL KEAMANAN DLM RT1 COMPANY REGISTRATIONNOMPERT  HONDA WARNA MERAH PUTIH</t>
  </si>
  <si>
    <t>JM21E 215148</t>
  </si>
  <si>
    <t>24- 02</t>
  </si>
  <si>
    <t>RNEGARAREPUBLIK</t>
  </si>
  <si>
    <t>KEAMA GUNAWAN</t>
  </si>
  <si>
    <t>HONDA NAN DLM R - NIK/TDP/NIB/</t>
  </si>
  <si>
    <t>DIBO2N12L</t>
  </si>
  <si>
    <t>NO.UBULTENDAFEMAN9B49061</t>
  </si>
  <si>
    <t>02 18 150620</t>
  </si>
  <si>
    <t>HOTEL</t>
  </si>
  <si>
    <t>JL KEA MANAN DLM RT1 IDCARD JB</t>
  </si>
  <si>
    <t>0502 /A14/15 06</t>
  </si>
  <si>
    <t>BOBI 25 FRAMCIANJUR</t>
  </si>
  <si>
    <t>CLUSTER KARANGTENGAH A T</t>
  </si>
  <si>
    <t>PEN CC</t>
  </si>
  <si>
    <t>BENSINHITAM</t>
  </si>
  <si>
    <t>10700419/06.11.2019NOV2024</t>
  </si>
  <si>
    <t>BOB 3472 WAB</t>
  </si>
  <si>
    <t>KARANOTENGAH CIANJUR</t>
  </si>
  <si>
    <t>1492019MOTOR</t>
  </si>
  <si>
    <t>419/06.11.</t>
  </si>
  <si>
    <t>PG SYAFIQ</t>
  </si>
  <si>
    <t>X1HO2N3 A/</t>
  </si>
  <si>
    <t>KODELOKASI</t>
  </si>
  <si>
    <t>EGARA</t>
  </si>
  <si>
    <t>CLUS AULI</t>
  </si>
  <si>
    <t>STATES</t>
  </si>
  <si>
    <t>TA 3472 SYAF HITAM</t>
  </si>
  <si>
    <t>KARANGTEN A/T X1HO2N35 TOR MOMCH.BERGESTATIONS 4 109 NOV 2024</t>
  </si>
  <si>
    <t>X1HO2N35 TOR</t>
  </si>
  <si>
    <t>2019 CC 15KK705996</t>
  </si>
  <si>
    <t>KEPOLISIA INDONESIAN NEGAR</t>
  </si>
  <si>
    <t>BOBI CLUSTER AUT FRAM CIANJUR</t>
  </si>
  <si>
    <t>X1HO2N SEPEDA MOTOR</t>
  </si>
  <si>
    <t>BRAU CC</t>
  </si>
  <si>
    <t>10700107906NOV2024</t>
  </si>
  <si>
    <t>HONDA 5LO AT</t>
  </si>
  <si>
    <t>LESIN</t>
  </si>
  <si>
    <t>B 335 IESKA</t>
  </si>
  <si>
    <t>BE AMA</t>
  </si>
  <si>
    <t>VEGARA REPUBLIK</t>
  </si>
  <si>
    <t>BL PERPAN</t>
  </si>
  <si>
    <t>NATIONAL.COLICE</t>
  </si>
  <si>
    <t>2015 MOTOR</t>
  </si>
  <si>
    <t>JFT1EL 3FK053794 NOMO REGISTRAS!</t>
  </si>
  <si>
    <t>4906FT2</t>
  </si>
  <si>
    <t>TANDANCH ARA REPUBLIK</t>
  </si>
  <si>
    <t>Y1GO2N1 SLO</t>
  </si>
  <si>
    <t>.0/70/20100000000000</t>
  </si>
  <si>
    <t>TBENSIN</t>
  </si>
  <si>
    <t>SB49291</t>
  </si>
  <si>
    <t>2015 TOR</t>
  </si>
  <si>
    <t>#FK053794NOMORBERRYAME</t>
  </si>
  <si>
    <t>DATE BERLAKU OF EXPIRE SAMPAI: 134902FT22101 02029195</t>
  </si>
  <si>
    <t>LALULINTAS2020</t>
  </si>
  <si>
    <t>134902FT22101 02029195</t>
  </si>
  <si>
    <t>ISRONESIAN NEGARA</t>
  </si>
  <si>
    <t>KOMP DIAN</t>
  </si>
  <si>
    <t>SURA KEPOLISIA</t>
  </si>
  <si>
    <t>2015 MOT</t>
  </si>
  <si>
    <t>SFK053794</t>
  </si>
  <si>
    <t>PENGES STNK</t>
  </si>
  <si>
    <t>RE POLICE</t>
  </si>
  <si>
    <t>MICHAEL BRY  15</t>
  </si>
  <si>
    <t>GARDEN</t>
  </si>
  <si>
    <t>01998ENUMPANG</t>
  </si>
  <si>
    <t>1TRA21 H2H0218495 NOMORBPKR MITAM METAL</t>
  </si>
  <si>
    <t>UMBERENERGISILVER</t>
  </si>
  <si>
    <t>UMENTNUMBER R01352858</t>
  </si>
  <si>
    <t>BACK</t>
  </si>
  <si>
    <t>MICHAEL BACK</t>
  </si>
  <si>
    <t>INDONESIA</t>
  </si>
  <si>
    <t>MICRO/ INOVA</t>
  </si>
  <si>
    <t>12H0218495 JAHUNREGISTRASI HITAM METAL ###</t>
  </si>
  <si>
    <t>COMPAGELT.TENRAFTABAN-3049000UVWINE</t>
  </si>
  <si>
    <t>MICRO/INOVA</t>
  </si>
  <si>
    <t>MUFAWGERINIGUS</t>
  </si>
  <si>
    <t>SIJAKBAI</t>
  </si>
  <si>
    <t>05 4900GUYW1WE</t>
  </si>
  <si>
    <t>2 REPOLICE</t>
  </si>
  <si>
    <t>KE GUNAWAN</t>
  </si>
  <si>
    <t>14 REGISTRAS.</t>
  </si>
  <si>
    <t>KODELOKASI2020</t>
  </si>
  <si>
    <t>BE ILPENDAFTABAN: NO1563685</t>
  </si>
  <si>
    <t>24 02-</t>
  </si>
  <si>
    <t>KEPOLISIANEGARA</t>
  </si>
  <si>
    <t>KEAMANAN</t>
  </si>
  <si>
    <t>HON KEAMANAN</t>
  </si>
  <si>
    <t>BERLAKUSAMPAINO1563685</t>
  </si>
  <si>
    <t>B 4705 UNAWANRT 18492281010100000000011 MERAHPUTIH</t>
  </si>
  <si>
    <t>RICK EF NAN DLM</t>
  </si>
  <si>
    <t>HONDA 12L2 AT  D1802N MOTOR</t>
  </si>
  <si>
    <t>SEPEDA OT OR</t>
  </si>
  <si>
    <t>0502/514/150520</t>
  </si>
  <si>
    <t>COMPAGNE NIK/TDP/NIB/KITAS KITAP</t>
  </si>
  <si>
    <t>HONDA HD</t>
  </si>
  <si>
    <t>9B49061/150620</t>
  </si>
  <si>
    <t>SAMPAI24-02-2027</t>
  </si>
  <si>
    <t>INDONESIANREPUBLIK</t>
  </si>
  <si>
    <t>SURA KEPOLISIAN NEGARA</t>
  </si>
  <si>
    <t>HON KEAMANAN DLM R</t>
  </si>
  <si>
    <t>MILLEDINE112113688 NOMOR.BPKBNOTAGE 2020</t>
  </si>
  <si>
    <t>DATEOFSAMP964906ID311AW</t>
  </si>
  <si>
    <t>F 3472 BAB</t>
  </si>
  <si>
    <t>KARANGTENGAH</t>
  </si>
  <si>
    <t>BOST CC</t>
  </si>
  <si>
    <t>CLUSTER FRAMUKA NYMBERO- KARANGTENGAH CIANJUR</t>
  </si>
  <si>
    <t>347  NO. 068 BERMO TOR BOB 347 CLUSTER TYPE</t>
  </si>
  <si>
    <t>KARANGTE RG</t>
  </si>
  <si>
    <t>MORBANGBANGUINICKIN</t>
  </si>
  <si>
    <t>CLUSTER FRAMUKA REGENCYBLOK.DE GAH KARANGTEN CIANJUR</t>
  </si>
  <si>
    <t>X1HO2N3511 A/T</t>
  </si>
  <si>
    <t>BOB 3472</t>
  </si>
  <si>
    <t>419/06.</t>
  </si>
  <si>
    <t>UMBER F 3472</t>
  </si>
  <si>
    <t>TA</t>
  </si>
  <si>
    <t>BOBI AULI RAM GAH CIANJUR</t>
  </si>
  <si>
    <t>MH1KF4 708686</t>
  </si>
  <si>
    <t>KF41E</t>
  </si>
  <si>
    <t>4 60 NOV 2024</t>
  </si>
  <si>
    <t>CLUSTER PRAMUKA REGENCYBLORDS22010- KARANGTENGAH CIANJUR</t>
  </si>
  <si>
    <t>MESIN</t>
  </si>
  <si>
    <t>REGENCY DATION NYMBERO-  KARANGTENGAH CIANJUR</t>
  </si>
  <si>
    <t>KOMP PEP TAMINA BL OK W/10 STNK POL YOGO,51K</t>
  </si>
  <si>
    <t>Y1 G02</t>
  </si>
  <si>
    <t>DIAN PERTAMINA</t>
  </si>
  <si>
    <t>SEPED MOTOR</t>
  </si>
  <si>
    <t>MBUA 00110</t>
  </si>
  <si>
    <t>DIAN ESKA OCVIANY COMPANY NUMISTRAT I KITAP</t>
  </si>
  <si>
    <t>KOMP PERTAMINA PENGESAHAN VALIDATION</t>
  </si>
  <si>
    <t>Y1G02N 15L0 AT</t>
  </si>
  <si>
    <t>MH1JF1053726</t>
  </si>
  <si>
    <t>BEAM</t>
  </si>
  <si>
    <t>NO202919221D1</t>
  </si>
  <si>
    <t>EGARA REPUBLIK</t>
  </si>
  <si>
    <t>PERPAN</t>
  </si>
  <si>
    <t>2015 OTOR</t>
  </si>
  <si>
    <t>OTOR</t>
  </si>
  <si>
    <t>OGF</t>
  </si>
  <si>
    <t>ORKENDARAANBERM</t>
  </si>
  <si>
    <t>DIAN LIE SKA OCVIANY NIKTOPKITASKITAP KOMP PER TAMINA BL OK REGISTRATION YOGO,SJ.K,LICA POLNRP73678187</t>
  </si>
  <si>
    <t>Y1GO2N15L0 AT</t>
  </si>
  <si>
    <t>RICALPOWER 00110</t>
  </si>
  <si>
    <t>IRAREPUBLIK</t>
  </si>
  <si>
    <t>PEP</t>
  </si>
  <si>
    <t>HONDA TAMINA BL</t>
  </si>
  <si>
    <t>Y1GO2N1. SLO</t>
  </si>
  <si>
    <t>MH1JFT1,</t>
  </si>
  <si>
    <t>MO20291</t>
  </si>
  <si>
    <t>KOMP PEP TAMINA BLOK 10 RT8/ DU</t>
  </si>
  <si>
    <t>009/U12/111115</t>
  </si>
  <si>
    <t>KOMP PEP SKA</t>
  </si>
  <si>
    <t>HONDA TAM</t>
  </si>
  <si>
    <t>2015 OR</t>
  </si>
  <si>
    <t>MH1JFT</t>
  </si>
  <si>
    <t>JFT1E10 FK053794 NOMORBPKB</t>
  </si>
  <si>
    <t>ALULINTAS2020</t>
  </si>
  <si>
    <t>ENGESA STM</t>
  </si>
  <si>
    <t>B4906F T221DI</t>
  </si>
  <si>
    <t>DIAN LIESKA OCVIANY NIKTOPKITASKITAP</t>
  </si>
  <si>
    <t>KOMP PER TAMINA BL OK W/10R18/1</t>
  </si>
  <si>
    <t>EXPIRE</t>
  </si>
  <si>
    <t>W NEGARA</t>
  </si>
  <si>
    <t>RTAMINA</t>
  </si>
  <si>
    <t>2015MOT</t>
  </si>
  <si>
    <t>PURNOMO YOGOSANLICA ESPOL PENGESAHAN VALIDATION</t>
  </si>
  <si>
    <t>IORKENDARAAN BERMOTOR</t>
  </si>
  <si>
    <t>RDEN BLK NEW KITAS/KITAP D35</t>
  </si>
  <si>
    <t>BERLAKU SAMPAI 058/A35/05102</t>
  </si>
  <si>
    <t>NEGAR</t>
  </si>
  <si>
    <t>HC 2832 BRY</t>
  </si>
  <si>
    <t>CITRA</t>
  </si>
  <si>
    <t>UMBER.ENERGISILVERME</t>
  </si>
  <si>
    <t>MENTNUMBER R01352858</t>
  </si>
  <si>
    <t>B 280 BANK</t>
  </si>
  <si>
    <t>CITRA GARDEN BLK TION-BERT/15 JAKBAI</t>
  </si>
  <si>
    <t>MAHANBAKAKARSUMBERENE</t>
  </si>
  <si>
    <t>BAY</t>
  </si>
  <si>
    <t>MICHAEL BAY</t>
  </si>
  <si>
    <t>ALISTRIKER' MICRO/ INOVA</t>
  </si>
  <si>
    <t>TRA912 12M0218495 NOMOR.BI ARSUMBERENERGI: HITAM METAL</t>
  </si>
  <si>
    <t>HITAM METAL</t>
  </si>
  <si>
    <t>CITRA ARDEN BLK 7947771/15 JAKBA</t>
  </si>
  <si>
    <t>KIJAN NOVA 2 OV</t>
  </si>
  <si>
    <t>MHFAW8E2H0218495</t>
  </si>
  <si>
    <t>TRADAY</t>
  </si>
  <si>
    <t>UKPOLNRP</t>
  </si>
  <si>
    <t>CI RA RDEN BLK</t>
  </si>
  <si>
    <t>OBI</t>
  </si>
  <si>
    <t>0 998</t>
  </si>
  <si>
    <t>82M0218495</t>
  </si>
  <si>
    <t>CITRA GARDEN BLK /SANTII/15 JAKBAI</t>
  </si>
  <si>
    <t>MOBIL NUMPANG WARNA</t>
  </si>
  <si>
    <t>MICRO/M NIBUS</t>
  </si>
  <si>
    <t>MUFAWBE 2M0218495</t>
  </si>
  <si>
    <t>1335 BEVERMETAL</t>
  </si>
  <si>
    <t>SAMPA GUYWWE</t>
  </si>
  <si>
    <t>HO 2832</t>
  </si>
  <si>
    <t>TRA9122M0218495REGISTR1335TNKBBEVERMETAL</t>
  </si>
  <si>
    <t>SILJAKBA</t>
  </si>
  <si>
    <t>BEVERMETAL</t>
  </si>
  <si>
    <t>05 900GUYW1WE</t>
  </si>
  <si>
    <t>CITRA GARDEN BLK IDCARD JAKBAI 73070287</t>
  </si>
  <si>
    <t>GRANIKAVINMHFAWBE12H0218495</t>
  </si>
  <si>
    <t>ION</t>
  </si>
  <si>
    <t>EAM ANAN DLM RT REGISTRATIONENOMERT JB</t>
  </si>
  <si>
    <t>KONDESPOLNEPTOP BRAND HONDA WARNA MERAH PUTIH PENGESAHA VALIDATION</t>
  </si>
  <si>
    <t>NOMORBPKBOOKPROBENTAURE NO 1563685</t>
  </si>
  <si>
    <t>JM21EJ15148</t>
  </si>
  <si>
    <t>101 REGISTRASIONBER</t>
  </si>
  <si>
    <t>HON KEAMANAN DLM</t>
  </si>
  <si>
    <t>NOURUPENDAFTARAN:NO1563685</t>
  </si>
  <si>
    <t>KITAS/KITAP:STNK</t>
  </si>
  <si>
    <t>96490610311AW</t>
  </si>
  <si>
    <t>JL KEAMANAN DLM RT100MPARE TOMELSFARIOREMOMBREAT BESPOLNRP</t>
  </si>
  <si>
    <t>14 REGISTRASH</t>
  </si>
  <si>
    <t>MH1JM21</t>
  </si>
  <si>
    <t>12HK213635.TAHUNREGISTRASI</t>
  </si>
  <si>
    <t>BERLAKUSAMPAL: 01563685</t>
  </si>
  <si>
    <t>U. 8021</t>
  </si>
  <si>
    <t>KANSUNGERGENERGE</t>
  </si>
  <si>
    <t>984906 ID 311 AW</t>
  </si>
  <si>
    <t>RICK EA NAN</t>
  </si>
  <si>
    <t>HONDA 12L2 AF REGISTRAT D1802N MOTOR</t>
  </si>
  <si>
    <t>BERDAYALISTRIK.........</t>
  </si>
  <si>
    <t>0502/814/150620</t>
  </si>
  <si>
    <t>JL KEA NAN DLM RTICONCARD REMISFRATIONSMOMERAT JB</t>
  </si>
  <si>
    <t>BO2N</t>
  </si>
  <si>
    <t>PARKINGHISUPROFFEENGROPRA</t>
  </si>
  <si>
    <t>HONDA 2L2 AI D1802N1 MOTOR ERSHIPDOCUMENTHOMUSER'SER</t>
  </si>
  <si>
    <t>SE PED MOTOR</t>
  </si>
  <si>
    <t>DERDAVALISTRIK</t>
  </si>
  <si>
    <t>ERSHIPDOCUMENTHOMUSER'SER</t>
  </si>
  <si>
    <t>SAMPAI</t>
  </si>
  <si>
    <t>502/A14</t>
  </si>
  <si>
    <t>JL KEAMANAN DLM RT1 T JB HONDA WARNA MERAH PUTIH</t>
  </si>
  <si>
    <t>MH13 2112HK213635 NO URUTPENDAFTARAN 0502/A14/150620</t>
  </si>
  <si>
    <t>1 NEGARAREPUBLIK</t>
  </si>
  <si>
    <t>KEAMANAN DLM R NIK/TDP/NIB</t>
  </si>
  <si>
    <t>DIB02N12L</t>
  </si>
  <si>
    <t>MHIE3M211213635</t>
  </si>
  <si>
    <t>IMBERENERGI:MERAH</t>
  </si>
  <si>
    <t>8 705 BLB</t>
  </si>
  <si>
    <t>JL KEAMANAN DLM RT1 IDCARD REOISTRATIONSHOMERAL JB</t>
  </si>
  <si>
    <t>JM21812151 48</t>
  </si>
  <si>
    <t>24PM 02- 2027</t>
  </si>
  <si>
    <t>3472 BAB</t>
  </si>
  <si>
    <t>CLUSTER FRAMUKA REGENC KARANGTEN GAH CIANJUR</t>
  </si>
  <si>
    <t>MORZOANCASHPOCUNDITNO</t>
  </si>
  <si>
    <t>KEPOLISIANNEGARA</t>
  </si>
  <si>
    <t>REPUBLIN INDONESIA</t>
  </si>
  <si>
    <t>BOBI AUL WAB</t>
  </si>
  <si>
    <t>KARANGTENGAH FRAMUKA</t>
  </si>
  <si>
    <t>X1HO2N35M1 CIANJUR</t>
  </si>
  <si>
    <t>NBVIKF411588705996 708686</t>
  </si>
  <si>
    <t>POLIC INDONESIA</t>
  </si>
  <si>
    <t>SYAFIQ</t>
  </si>
  <si>
    <t>KARANGTE SYAFIQ</t>
  </si>
  <si>
    <t>CLUSTER FRAMUKA GAH KARANGTEN CIANJUR</t>
  </si>
  <si>
    <t>3472 SYAF</t>
  </si>
  <si>
    <t>AULI RAM GAH CIANJUR</t>
  </si>
  <si>
    <t>KARANGTEN</t>
  </si>
  <si>
    <t>2019 CC</t>
  </si>
  <si>
    <t>BOBI AUI FRAM CIANJUR BAHAN BAKAR - P07918292</t>
  </si>
  <si>
    <t>BRIS</t>
  </si>
  <si>
    <t>KOMP PEP TAMINA BL OK W/10 FURNOMOYOGO,SJK STNK</t>
  </si>
  <si>
    <t>JFTIELO 726</t>
  </si>
  <si>
    <t>MH1JFT10JPKO53794</t>
  </si>
  <si>
    <t>B 3352 IESKA OCV BL</t>
  </si>
  <si>
    <t>221D1</t>
  </si>
  <si>
    <t>Y1G02N15LO SEPEDA MOTOR</t>
  </si>
  <si>
    <t>00110 113FK053794 DATEOFEXPIRE</t>
  </si>
  <si>
    <t>SURAT TANDANON ORKENDARAANBERM</t>
  </si>
  <si>
    <t>DIAN LIESKA OCVIANY NIKTOPKITASKITAP KOMP PER TAMINA BL OK</t>
  </si>
  <si>
    <t>IRA REPUBLIK</t>
  </si>
  <si>
    <t>TANDANCA IRA</t>
  </si>
  <si>
    <t>HONDA TAMINA</t>
  </si>
  <si>
    <t>PK053794NOMOREGISTRASITAME</t>
  </si>
  <si>
    <t>BERLAKU SAMPA</t>
  </si>
  <si>
    <t>10/20/20101000000000</t>
  </si>
  <si>
    <t>KOMP PEP TAMINA BLOK N/10</t>
  </si>
  <si>
    <t>MH1JFT11 3FK053794 NOURUTPENDAFTARAN</t>
  </si>
  <si>
    <t>MHIJFT11 3FK05379 JAHUNREGISTRAST</t>
  </si>
  <si>
    <t>PURNOMO YOGOSLXMICA ESPOL PENGESAHAN VALIDATION</t>
  </si>
  <si>
    <t>DIREKTURALUMA</t>
  </si>
  <si>
    <t>RDEN BLK KITAS/KITAP D35 JAKBA STOPLEMOTOGYOURANT STNK</t>
  </si>
  <si>
    <t>NOMORBPKER 01352858</t>
  </si>
  <si>
    <t>STOPLEMOTOGYOURANTSTNK</t>
  </si>
  <si>
    <t>ORT</t>
  </si>
  <si>
    <t>MITAMBENSINMETAL</t>
  </si>
  <si>
    <t>PENGESA STNK</t>
  </si>
  <si>
    <t>280 BAY</t>
  </si>
  <si>
    <t>MANBAKARSUMBERENERGI</t>
  </si>
  <si>
    <t>CITRA ARDEN BLK</t>
  </si>
  <si>
    <t>MHFAWBE 2H0218495 NO URUTPENDAFTARAN 158/A35/051021</t>
  </si>
  <si>
    <t>CI RA RDEN BLK S JAKBAI</t>
  </si>
  <si>
    <t>JANG NOVA</t>
  </si>
  <si>
    <t>ETVERMETAL</t>
  </si>
  <si>
    <t>CITRA  YOGO,BIK,MICH NECIRUZHOMOYOGOTSHILETE STNK</t>
  </si>
  <si>
    <t>01998 INIOUS</t>
  </si>
  <si>
    <t>TRA91212H0218495REGISTR1335TNKBBEVERMETAL</t>
  </si>
  <si>
    <t>2.4900GUYW1WE</t>
  </si>
  <si>
    <t>HICLE WORGISTRAT NDARAANBEICATE</t>
  </si>
  <si>
    <t>KEAM ANAN DLM RT REGISTRATIONENOMERT JB</t>
  </si>
  <si>
    <t>JL KEAMANAN DLM TOMELSFARIOREMOMBREAT</t>
  </si>
  <si>
    <t>D1B02N12L</t>
  </si>
  <si>
    <t>MELSFARIOREMOMBREAT</t>
  </si>
  <si>
    <t>BAHAAKINGSONBEREHERCIAL ITAM</t>
  </si>
  <si>
    <t>WARNATNKB NO1563685</t>
  </si>
  <si>
    <t>D1802N MOTOR</t>
  </si>
  <si>
    <t>JL KEA</t>
  </si>
  <si>
    <t>D1BO2N</t>
  </si>
  <si>
    <t>JM21E 5148</t>
  </si>
  <si>
    <t>HONDA D1802N1 MOTOR 2L2 AI</t>
  </si>
  <si>
    <t>DER-DAVALISTRIK.</t>
  </si>
  <si>
    <t>B490611/150620</t>
  </si>
  <si>
    <t>MHIJM211288213635 NOURUTPENDAFTARAN: 0502/A14/150620</t>
  </si>
  <si>
    <t>RI 4705 BLB</t>
  </si>
  <si>
    <t>JL GUNAWAN</t>
  </si>
  <si>
    <t>I 2017 MOTOR</t>
  </si>
  <si>
    <t>MULTIME112WE213635NOMORBERPMOTICAGE2020</t>
  </si>
  <si>
    <t>BERLAKU SAMP 954906I0311AW</t>
  </si>
  <si>
    <t>UMBERENERGI:MERAHPUTIH</t>
  </si>
  <si>
    <t>SAMP 954906I0311AW</t>
  </si>
  <si>
    <t>JL KEAMANAN DLM RT1 IDCARD REMETEATIONARMOMATI JB</t>
  </si>
  <si>
    <t>KARANGTERGAH</t>
  </si>
  <si>
    <t>NEGARA REPUBLIK</t>
  </si>
  <si>
    <t>347  BOB 347 CLUSTER SYAFIQ TYPE NO. 068</t>
  </si>
  <si>
    <t>KARANGTE PRAMUKA</t>
  </si>
  <si>
    <t>KF41E170 KK705996 NOMOR</t>
  </si>
  <si>
    <t>BOBI AUI FRAM CIANJUR BAHAN BAKAR</t>
  </si>
  <si>
    <t>BEAME</t>
  </si>
  <si>
    <t>DIAN LIESKA OCVIANY NIKTOPKITASKITAP KOMP PER TAMINA BL OK POLNAP730701/K,LICA</t>
  </si>
  <si>
    <t>20 BENSINTAME</t>
  </si>
  <si>
    <t>TANDANCA IRA REPUBLIK</t>
  </si>
  <si>
    <t>KOMP PEP TAMINA BLOK N/10 TION.NUMBER DU</t>
  </si>
  <si>
    <t>KEPOLISIAN NEGARA</t>
  </si>
  <si>
    <t>2010FK053794NOMORBPKB-SCHENTIRICANCE</t>
  </si>
  <si>
    <t>NOVELLENDAVIABAN 02029195</t>
  </si>
  <si>
    <t>W NEGARA REPUBLIK</t>
  </si>
  <si>
    <t>JFTIET3FK05379NOMORBPKB.COM</t>
  </si>
  <si>
    <t>KOMP PERTAMINA BLOK W/ 10 PENGESAHAN VALIDATION</t>
  </si>
  <si>
    <t>TRAZA 12H0210495 JAHUNREGISTRASI BENSIN METAL</t>
  </si>
  <si>
    <t>UMBER.ENERGISILYJAKBA</t>
  </si>
  <si>
    <t>MJFAW83H2HO218495</t>
  </si>
  <si>
    <t>TRA212 12M0218495 NOMOBLEPRESTREST........ NOMOR.BI ARSUMBERENERGI: HITAM METAL</t>
  </si>
  <si>
    <t>UKPOLNRP730770387STNK</t>
  </si>
  <si>
    <t>BLK NIKATI /SANTII/15 JAKBAI</t>
  </si>
  <si>
    <t>NO.UBUTHESDAY, R01352858</t>
  </si>
  <si>
    <t>HICLE GISTRAT NDARAANBEICATE</t>
  </si>
  <si>
    <t>KONDESPOLNEPTOP</t>
  </si>
  <si>
    <t>PREPPOLICE</t>
  </si>
  <si>
    <t>KEAMANAN DLM PERPANJANGAN</t>
  </si>
  <si>
    <t>STATES REGISTRASION</t>
  </si>
  <si>
    <t>DATEOFPENDAFTARAN:</t>
  </si>
  <si>
    <t>02MI 2027</t>
  </si>
  <si>
    <t>96490610311AW 24</t>
  </si>
  <si>
    <t>MHT-1 15148</t>
  </si>
  <si>
    <t>BERLAKUSAMPAL:B4906ID31</t>
  </si>
  <si>
    <t>UNAWA DLM RT</t>
  </si>
  <si>
    <t>JL KEAMANAN DLM RT1 T  HONDA WARNA MERAH PUTIH</t>
  </si>
  <si>
    <t>MHIJ 2112HK213635 NO URUTPENDAFTARAN: 0502/A14/150620</t>
  </si>
  <si>
    <t>JL RI GUNAWAN</t>
  </si>
  <si>
    <t>MHIE3M211213635 NOMORBERKTRASH 2020</t>
  </si>
  <si>
    <t>DATEOFSAMP954906I0311AW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</si>
</sst>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164" formatCode="dd\ mmm\ yyyy"/>
    <numFmt numFmtId="165" formatCode="d\-m\-yyyy"/>
    <numFmt numFmtId="166" formatCode="mmm\ yyyy"/>
    <numFmt numFmtId="167" formatCode="dd\-mm\-yyyy"/>
    <numFmt numFmtId="168" formatCode="dd/mm"/>
    <numFmt numFmtId="169" formatCode="dd\ mmm"/>
    <numFmt numFmtId="170" formatCode="d\ mmmm\ yyyy"/>
    <numFmt numFmtId="171" formatCode="d\ mmm\ yyyy"/>
    <numFmt numFmtId="172" formatCode="d\ mmmm\-\ yyyy"/>
    <numFmt numFmtId="173" formatCode="dd\ mm\ yyyy"/>
    <numFmt numFmtId="174" formatCode="mm\-yyyy"/>
    <numFmt numFmtId="175" formatCode="0.000"/>
    <numFmt numFmtId="176" formatCode="d\ mmmmyyyy"/>
    <numFmt numFmtId="177" formatCode="dmmmmyyyy"/>
    <numFmt numFmtId="178" formatCode="mmmm\ yyyy"/>
    <numFmt numFmtId="179" formatCode="dmmmm\ yyyy"/>
    <numFmt numFmtId="180" formatCode="m\-yyyy"/>
    <numFmt numFmtId="181" formatCode="dd\.\ mm"/>
    <numFmt numFmtId="182" formatCode="m\ yyyy"/>
    <numFmt numFmtId="183" formatCode="d\ mmm"/>
    <numFmt numFmtId="184" formatCode="dd\ mm"/>
    <numFmt numFmtId="185" formatCode="ddmmmyyyy"/>
    <numFmt numFmtId="186" formatCode="dd\ mmmyyyy"/>
    <numFmt numFmtId="187" formatCode="mm\ yyyy"/>
    <numFmt numFmtId="188" formatCode="m\.\ yyyy"/>
  </numFmts>
  <fonts count="11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sz val="11"/>
      <color rgb="FFCCCCCC"/>
      <name val="Consolas"/>
    </font>
    <font>
      <sz val="10"/>
      <color rgb="FFFFFFFF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rgb="FFFFFFFF"/>
      <name val="Arial"/>
    </font>
    <font>
      <b/>
      <sz val="10"/>
      <color theme="1"/>
      <name val="Arial"/>
    </font>
    <font>
      <sz val="10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/>
    <xf numFmtId="10" fontId="2" fillId="0" borderId="1" xfId="0" applyNumberFormat="1" applyFont="1" applyBorder="1" applyAlignment="1"/>
    <xf numFmtId="10" fontId="2" fillId="0" borderId="1" xfId="0" applyNumberFormat="1" applyFont="1" applyBorder="1"/>
    <xf numFmtId="165" fontId="2" fillId="0" borderId="1" xfId="0" applyNumberFormat="1" applyFont="1" applyBorder="1" applyAlignment="1"/>
    <xf numFmtId="166" fontId="2" fillId="0" borderId="1" xfId="0" applyNumberFormat="1" applyFont="1" applyBorder="1" applyAlignment="1"/>
    <xf numFmtId="167" fontId="2" fillId="0" borderId="1" xfId="0" applyNumberFormat="1" applyFont="1" applyBorder="1" applyAlignment="1"/>
    <xf numFmtId="168" fontId="2" fillId="0" borderId="1" xfId="0" applyNumberFormat="1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4" fillId="2" borderId="1" xfId="0" applyFont="1" applyFill="1" applyBorder="1" applyAlignment="1"/>
    <xf numFmtId="3" fontId="2" fillId="0" borderId="1" xfId="0" applyNumberFormat="1" applyFont="1" applyBorder="1" applyAlignment="1"/>
    <xf numFmtId="169" fontId="2" fillId="0" borderId="1" xfId="0" applyNumberFormat="1" applyFont="1" applyBorder="1" applyAlignment="1"/>
    <xf numFmtId="170" fontId="2" fillId="0" borderId="1" xfId="0" applyNumberFormat="1" applyFont="1" applyBorder="1" applyAlignment="1"/>
    <xf numFmtId="171" fontId="2" fillId="0" borderId="1" xfId="0" applyNumberFormat="1" applyFont="1" applyBorder="1" applyAlignment="1"/>
    <xf numFmtId="172" fontId="2" fillId="0" borderId="1" xfId="0" applyNumberFormat="1" applyFont="1" applyBorder="1" applyAlignment="1"/>
    <xf numFmtId="173" fontId="2" fillId="0" borderId="1" xfId="0" applyNumberFormat="1" applyFont="1" applyBorder="1" applyAlignment="1"/>
    <xf numFmtId="174" fontId="2" fillId="0" borderId="1" xfId="0" applyNumberFormat="1" applyFont="1" applyBorder="1" applyAlignment="1"/>
    <xf numFmtId="0" fontId="1" fillId="0" borderId="0" xfId="0" applyFont="1" applyAlignment="1">
      <alignment horizontal="center"/>
    </xf>
    <xf numFmtId="175" fontId="2" fillId="3" borderId="0" xfId="0" applyNumberFormat="1" applyFont="1" applyFill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76" fontId="2" fillId="0" borderId="1" xfId="0" applyNumberFormat="1" applyFont="1" applyBorder="1" applyAlignment="1"/>
    <xf numFmtId="177" fontId="2" fillId="0" borderId="1" xfId="0" applyNumberFormat="1" applyFont="1" applyBorder="1" applyAlignment="1"/>
    <xf numFmtId="178" fontId="2" fillId="0" borderId="1" xfId="0" applyNumberFormat="1" applyFont="1" applyBorder="1" applyAlignment="1"/>
    <xf numFmtId="179" fontId="2" fillId="0" borderId="1" xfId="0" applyNumberFormat="1" applyFont="1" applyBorder="1" applyAlignment="1"/>
    <xf numFmtId="180" fontId="2" fillId="0" borderId="1" xfId="0" applyNumberFormat="1" applyFont="1" applyBorder="1" applyAlignment="1"/>
    <xf numFmtId="181" fontId="2" fillId="0" borderId="1" xfId="0" applyNumberFormat="1" applyFont="1" applyBorder="1" applyAlignment="1"/>
    <xf numFmtId="182" fontId="2" fillId="0" borderId="1" xfId="0" applyNumberFormat="1" applyFont="1" applyBorder="1" applyAlignment="1"/>
    <xf numFmtId="0" fontId="2" fillId="0" borderId="1" xfId="0" applyFont="1" applyBorder="1"/>
    <xf numFmtId="183" fontId="2" fillId="0" borderId="1" xfId="0" applyNumberFormat="1" applyFont="1" applyBorder="1" applyAlignment="1"/>
    <xf numFmtId="10" fontId="2" fillId="0" borderId="0" xfId="0" applyNumberFormat="1" applyFont="1"/>
    <xf numFmtId="170" fontId="2" fillId="0" borderId="0" xfId="0" applyNumberFormat="1" applyFont="1" applyAlignment="1">
      <alignment horizontal="center"/>
    </xf>
    <xf numFmtId="165" fontId="2" fillId="0" borderId="0" xfId="0" applyNumberFormat="1" applyFont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0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84" fontId="2" fillId="0" borderId="1" xfId="0" applyNumberFormat="1" applyFont="1" applyBorder="1" applyAlignment="1"/>
    <xf numFmtId="185" fontId="2" fillId="0" borderId="1" xfId="0" applyNumberFormat="1" applyFont="1" applyBorder="1" applyAlignment="1"/>
    <xf numFmtId="186" fontId="2" fillId="0" borderId="1" xfId="0" applyNumberFormat="1" applyFont="1" applyBorder="1" applyAlignment="1"/>
    <xf numFmtId="1" fontId="2" fillId="0" borderId="1" xfId="0" applyNumberFormat="1" applyFont="1" applyBorder="1" applyAlignment="1"/>
    <xf numFmtId="0" fontId="2" fillId="0" borderId="0" xfId="0" applyFont="1" applyAlignment="1"/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87" fontId="2" fillId="0" borderId="1" xfId="0" applyNumberFormat="1" applyFont="1" applyBorder="1" applyAlignment="1"/>
    <xf numFmtId="0" fontId="10" fillId="0" borderId="1" xfId="0" applyFont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/>
    </xf>
    <xf numFmtId="3" fontId="2" fillId="4" borderId="1" xfId="0" applyNumberFormat="1" applyFont="1" applyFill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4" borderId="1" xfId="0" applyNumberFormat="1" applyFont="1" applyFill="1" applyBorder="1" applyAlignment="1"/>
    <xf numFmtId="182" fontId="2" fillId="4" borderId="1" xfId="0" applyNumberFormat="1" applyFont="1" applyFill="1" applyBorder="1" applyAlignment="1"/>
    <xf numFmtId="180" fontId="2" fillId="0" borderId="1" xfId="0" applyNumberFormat="1" applyFont="1" applyBorder="1" applyAlignment="1">
      <alignment horizontal="left"/>
    </xf>
    <xf numFmtId="174" fontId="2" fillId="4" borderId="1" xfId="0" applyNumberFormat="1" applyFont="1" applyFill="1" applyBorder="1" applyAlignment="1"/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88" fontId="2" fillId="0" borderId="1" xfId="0" applyNumberFormat="1" applyFont="1" applyBorder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0" borderId="3" xfId="0" applyFont="1" applyBorder="1" applyAlignment="1">
      <alignment vertical="center" wrapText="1"/>
    </xf>
    <xf numFmtId="0" fontId="9" fillId="0" borderId="4" xfId="0" applyFont="1" applyBorder="1"/>
    <xf numFmtId="0" fontId="9" fillId="0" borderId="5" xfId="0" applyFont="1" applyBorder="1"/>
    <xf numFmtId="0" fontId="5" fillId="0" borderId="0" xfId="0" applyFont="1" applyAlignment="1"/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1514213635onnicr.bpkbartment.ne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jftiet3fk05379nomorbpk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topLeftCell="A27" workbookViewId="0"/>
  </sheetViews>
  <sheetFormatPr defaultColWidth="12.6328125" defaultRowHeight="15.75" customHeight="1" x14ac:dyDescent="0.25"/>
  <cols>
    <col min="1" max="1" width="18.90625" customWidth="1"/>
    <col min="2" max="2" width="15.7265625" customWidth="1"/>
    <col min="3" max="3" width="16.7265625" customWidth="1"/>
    <col min="4" max="4" width="18.90625" customWidth="1"/>
    <col min="5" max="24" width="15.7265625" customWidth="1"/>
  </cols>
  <sheetData>
    <row r="1" spans="1:2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75" customHeight="1" x14ac:dyDescent="0.25">
      <c r="A2" s="3" t="s">
        <v>24</v>
      </c>
      <c r="B2" s="4" t="s">
        <v>25</v>
      </c>
      <c r="C2" s="3" t="s">
        <v>26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30</v>
      </c>
      <c r="I2" s="3">
        <v>2019</v>
      </c>
      <c r="J2" s="3" t="s">
        <v>31</v>
      </c>
      <c r="K2" s="3" t="s">
        <v>32</v>
      </c>
      <c r="L2" s="3" t="s">
        <v>33</v>
      </c>
      <c r="M2" s="3" t="s">
        <v>34</v>
      </c>
      <c r="N2" s="3" t="s">
        <v>35</v>
      </c>
      <c r="O2" s="3" t="s">
        <v>34</v>
      </c>
      <c r="P2" s="3">
        <v>2019</v>
      </c>
      <c r="Q2" s="3" t="s">
        <v>36</v>
      </c>
      <c r="R2" s="3" t="s">
        <v>37</v>
      </c>
      <c r="S2" s="5">
        <v>45602</v>
      </c>
      <c r="T2" s="3">
        <v>18</v>
      </c>
      <c r="U2" s="6">
        <v>1</v>
      </c>
      <c r="V2" s="3" t="s">
        <v>38</v>
      </c>
      <c r="W2" s="6">
        <v>0.938888888888888</v>
      </c>
      <c r="X2" s="7">
        <f t="shared" ref="X2:X49" si="0">U2*W2</f>
        <v>0.938888888888888</v>
      </c>
    </row>
    <row r="3" spans="1:24" ht="15.75" customHeight="1" x14ac:dyDescent="0.25">
      <c r="A3" s="3" t="s">
        <v>39</v>
      </c>
      <c r="B3" s="4" t="s">
        <v>25</v>
      </c>
      <c r="C3" s="3" t="s">
        <v>26</v>
      </c>
      <c r="D3" s="3" t="s">
        <v>40</v>
      </c>
      <c r="E3" s="3" t="s">
        <v>28</v>
      </c>
      <c r="F3" s="3" t="s">
        <v>41</v>
      </c>
      <c r="G3" s="3" t="s">
        <v>30</v>
      </c>
      <c r="H3" s="3" t="s">
        <v>30</v>
      </c>
      <c r="I3" s="3">
        <v>2019</v>
      </c>
      <c r="J3" s="3" t="s">
        <v>42</v>
      </c>
      <c r="K3" s="3" t="s">
        <v>43</v>
      </c>
      <c r="L3" s="3" t="s">
        <v>33</v>
      </c>
      <c r="M3" s="3" t="s">
        <v>34</v>
      </c>
      <c r="N3" s="3" t="s">
        <v>35</v>
      </c>
      <c r="O3" s="3" t="s">
        <v>34</v>
      </c>
      <c r="P3" s="3" t="s">
        <v>42</v>
      </c>
      <c r="Q3" s="3" t="s">
        <v>36</v>
      </c>
      <c r="R3" s="3">
        <v>10700</v>
      </c>
      <c r="S3" s="5">
        <v>45602</v>
      </c>
      <c r="T3" s="3">
        <v>16</v>
      </c>
      <c r="U3" s="6">
        <v>0.88888888888888795</v>
      </c>
      <c r="V3" s="3" t="s">
        <v>44</v>
      </c>
      <c r="W3" s="6">
        <v>0.90779532967032905</v>
      </c>
      <c r="X3" s="7">
        <f t="shared" si="0"/>
        <v>0.80692918192918051</v>
      </c>
    </row>
    <row r="4" spans="1:24" ht="15.75" customHeight="1" x14ac:dyDescent="0.25">
      <c r="A4" s="3" t="s">
        <v>45</v>
      </c>
      <c r="B4" s="3" t="s">
        <v>46</v>
      </c>
      <c r="C4" s="3" t="s">
        <v>47</v>
      </c>
      <c r="D4" s="3" t="s">
        <v>48</v>
      </c>
      <c r="E4" s="3" t="s">
        <v>42</v>
      </c>
      <c r="F4" s="3" t="s">
        <v>42</v>
      </c>
      <c r="G4" s="3" t="s">
        <v>49</v>
      </c>
      <c r="H4" s="3" t="s">
        <v>50</v>
      </c>
      <c r="I4" s="3">
        <v>2015</v>
      </c>
      <c r="J4" s="3" t="s">
        <v>51</v>
      </c>
      <c r="K4" s="3" t="s">
        <v>52</v>
      </c>
      <c r="L4" s="3" t="s">
        <v>53</v>
      </c>
      <c r="M4" s="3" t="s">
        <v>34</v>
      </c>
      <c r="N4" s="3" t="s">
        <v>35</v>
      </c>
      <c r="O4" s="3" t="s">
        <v>54</v>
      </c>
      <c r="P4" s="3">
        <v>2015</v>
      </c>
      <c r="Q4" s="3" t="s">
        <v>55</v>
      </c>
      <c r="R4" s="3" t="s">
        <v>56</v>
      </c>
      <c r="S4" s="8">
        <v>45972</v>
      </c>
      <c r="T4" s="3">
        <v>16</v>
      </c>
      <c r="U4" s="6">
        <v>0.88888888888888795</v>
      </c>
      <c r="V4" s="3" t="s">
        <v>44</v>
      </c>
      <c r="W4" s="6">
        <v>0.74064757481940102</v>
      </c>
      <c r="X4" s="7">
        <f t="shared" si="0"/>
        <v>0.65835339983946684</v>
      </c>
    </row>
    <row r="5" spans="1:24" ht="15.75" customHeight="1" x14ac:dyDescent="0.25">
      <c r="A5" s="3" t="s">
        <v>57</v>
      </c>
      <c r="B5" s="3" t="s">
        <v>58</v>
      </c>
      <c r="C5" s="3" t="s">
        <v>59</v>
      </c>
      <c r="D5" s="3" t="s">
        <v>60</v>
      </c>
      <c r="E5" s="3" t="s">
        <v>61</v>
      </c>
      <c r="F5" s="3" t="s">
        <v>62</v>
      </c>
      <c r="G5" s="3" t="s">
        <v>63</v>
      </c>
      <c r="H5" s="3" t="s">
        <v>64</v>
      </c>
      <c r="I5" s="3">
        <v>2021</v>
      </c>
      <c r="J5" s="3" t="s">
        <v>65</v>
      </c>
      <c r="K5" s="3" t="s">
        <v>42</v>
      </c>
      <c r="L5" s="3" t="s">
        <v>66</v>
      </c>
      <c r="M5" s="3" t="s">
        <v>67</v>
      </c>
      <c r="N5" s="3" t="s">
        <v>42</v>
      </c>
      <c r="O5" s="3" t="s">
        <v>68</v>
      </c>
      <c r="P5" s="3">
        <v>2021</v>
      </c>
      <c r="Q5" s="3" t="s">
        <v>69</v>
      </c>
      <c r="R5" s="3" t="s">
        <v>70</v>
      </c>
      <c r="S5" s="3" t="s">
        <v>71</v>
      </c>
      <c r="T5" s="3">
        <v>16</v>
      </c>
      <c r="U5" s="6">
        <v>0.88888888888888795</v>
      </c>
      <c r="V5" s="3" t="s">
        <v>44</v>
      </c>
      <c r="W5" s="6">
        <v>0.61364064856711897</v>
      </c>
      <c r="X5" s="7">
        <f t="shared" si="0"/>
        <v>0.54545835428188294</v>
      </c>
    </row>
    <row r="6" spans="1:24" ht="15.75" customHeight="1" x14ac:dyDescent="0.25">
      <c r="A6" s="3" t="s">
        <v>72</v>
      </c>
      <c r="B6" s="4" t="s">
        <v>42</v>
      </c>
      <c r="C6" s="3" t="s">
        <v>73</v>
      </c>
      <c r="D6" s="3" t="s">
        <v>74</v>
      </c>
      <c r="E6" s="3" t="s">
        <v>75</v>
      </c>
      <c r="F6" s="3" t="s">
        <v>76</v>
      </c>
      <c r="G6" s="3" t="s">
        <v>77</v>
      </c>
      <c r="H6" s="3" t="s">
        <v>77</v>
      </c>
      <c r="I6" s="3">
        <v>2019</v>
      </c>
      <c r="J6" s="3" t="s">
        <v>42</v>
      </c>
      <c r="K6" s="3" t="s">
        <v>78</v>
      </c>
      <c r="L6" s="3" t="s">
        <v>79</v>
      </c>
      <c r="M6" s="3" t="s">
        <v>34</v>
      </c>
      <c r="N6" s="3" t="s">
        <v>35</v>
      </c>
      <c r="O6" s="3" t="s">
        <v>34</v>
      </c>
      <c r="P6" s="3">
        <v>2019</v>
      </c>
      <c r="Q6" s="3" t="s">
        <v>42</v>
      </c>
      <c r="R6" s="3">
        <v>10700</v>
      </c>
      <c r="S6" s="5">
        <v>45602</v>
      </c>
      <c r="T6" s="3">
        <v>15</v>
      </c>
      <c r="U6" s="6">
        <v>0.83333333333333304</v>
      </c>
      <c r="V6" s="3" t="s">
        <v>80</v>
      </c>
      <c r="W6" s="6">
        <v>0.90918336565395397</v>
      </c>
      <c r="X6" s="7">
        <f t="shared" si="0"/>
        <v>0.75765280471162799</v>
      </c>
    </row>
    <row r="7" spans="1:24" ht="15.75" customHeight="1" x14ac:dyDescent="0.25">
      <c r="A7" s="3" t="s">
        <v>81</v>
      </c>
      <c r="B7" s="4" t="s">
        <v>42</v>
      </c>
      <c r="C7" s="3" t="s">
        <v>26</v>
      </c>
      <c r="D7" s="3" t="s">
        <v>82</v>
      </c>
      <c r="E7" s="3" t="s">
        <v>28</v>
      </c>
      <c r="F7" s="3" t="s">
        <v>29</v>
      </c>
      <c r="G7" s="3" t="s">
        <v>30</v>
      </c>
      <c r="H7" s="3" t="s">
        <v>42</v>
      </c>
      <c r="I7" s="3">
        <v>2019</v>
      </c>
      <c r="J7" s="3" t="s">
        <v>83</v>
      </c>
      <c r="K7" s="3" t="s">
        <v>33</v>
      </c>
      <c r="L7" s="3" t="s">
        <v>42</v>
      </c>
      <c r="M7" s="3" t="s">
        <v>34</v>
      </c>
      <c r="N7" s="3" t="s">
        <v>35</v>
      </c>
      <c r="O7" s="3" t="s">
        <v>34</v>
      </c>
      <c r="P7" s="3">
        <v>2019</v>
      </c>
      <c r="Q7" s="3" t="s">
        <v>36</v>
      </c>
      <c r="R7" s="3">
        <v>10700</v>
      </c>
      <c r="S7" s="3" t="s">
        <v>84</v>
      </c>
      <c r="T7" s="3">
        <v>15</v>
      </c>
      <c r="U7" s="6">
        <v>0.83333333333333304</v>
      </c>
      <c r="V7" s="3" t="s">
        <v>80</v>
      </c>
      <c r="W7" s="6">
        <v>0.78642533936651504</v>
      </c>
      <c r="X7" s="7">
        <f t="shared" si="0"/>
        <v>0.65535444947209565</v>
      </c>
    </row>
    <row r="8" spans="1:24" ht="15.75" customHeight="1" x14ac:dyDescent="0.25">
      <c r="A8" s="3" t="s">
        <v>85</v>
      </c>
      <c r="B8" s="4" t="s">
        <v>86</v>
      </c>
      <c r="C8" s="3" t="s">
        <v>26</v>
      </c>
      <c r="D8" s="3" t="s">
        <v>87</v>
      </c>
      <c r="E8" s="3" t="s">
        <v>42</v>
      </c>
      <c r="F8" s="3" t="s">
        <v>88</v>
      </c>
      <c r="G8" s="3" t="s">
        <v>30</v>
      </c>
      <c r="H8" s="3" t="s">
        <v>30</v>
      </c>
      <c r="I8" s="3">
        <v>2019</v>
      </c>
      <c r="J8" s="3" t="s">
        <v>42</v>
      </c>
      <c r="K8" s="3" t="s">
        <v>42</v>
      </c>
      <c r="L8" s="3" t="s">
        <v>33</v>
      </c>
      <c r="M8" s="3" t="s">
        <v>42</v>
      </c>
      <c r="N8" s="3" t="s">
        <v>35</v>
      </c>
      <c r="O8" s="3" t="s">
        <v>34</v>
      </c>
      <c r="P8" s="3">
        <v>2019</v>
      </c>
      <c r="Q8" s="3" t="s">
        <v>36</v>
      </c>
      <c r="R8" s="3">
        <v>10700</v>
      </c>
      <c r="S8" s="5">
        <v>45602</v>
      </c>
      <c r="T8" s="3">
        <v>14</v>
      </c>
      <c r="U8" s="6">
        <v>0.77777777777777701</v>
      </c>
      <c r="V8" s="3" t="s">
        <v>89</v>
      </c>
      <c r="W8" s="6">
        <v>0.94050235478806898</v>
      </c>
      <c r="X8" s="7">
        <f t="shared" si="0"/>
        <v>0.73150183150183068</v>
      </c>
    </row>
    <row r="9" spans="1:24" ht="15.75" customHeight="1" x14ac:dyDescent="0.25">
      <c r="A9" s="3" t="s">
        <v>90</v>
      </c>
      <c r="B9" s="3" t="s">
        <v>91</v>
      </c>
      <c r="C9" s="3" t="s">
        <v>47</v>
      </c>
      <c r="D9" s="3" t="s">
        <v>92</v>
      </c>
      <c r="E9" s="3" t="s">
        <v>28</v>
      </c>
      <c r="F9" s="3" t="s">
        <v>42</v>
      </c>
      <c r="G9" s="3" t="s">
        <v>30</v>
      </c>
      <c r="H9" s="3" t="s">
        <v>93</v>
      </c>
      <c r="I9" s="3">
        <v>2017</v>
      </c>
      <c r="J9" s="3" t="s">
        <v>94</v>
      </c>
      <c r="K9" s="3" t="s">
        <v>42</v>
      </c>
      <c r="L9" s="3" t="s">
        <v>42</v>
      </c>
      <c r="M9" s="3" t="s">
        <v>95</v>
      </c>
      <c r="N9" s="3" t="s">
        <v>35</v>
      </c>
      <c r="O9" s="3" t="s">
        <v>34</v>
      </c>
      <c r="P9" s="3">
        <v>2020</v>
      </c>
      <c r="Q9" s="3" t="s">
        <v>42</v>
      </c>
      <c r="R9" s="3" t="s">
        <v>96</v>
      </c>
      <c r="S9" s="3" t="s">
        <v>97</v>
      </c>
      <c r="T9" s="3">
        <v>14</v>
      </c>
      <c r="U9" s="6">
        <v>0.77777777777777701</v>
      </c>
      <c r="V9" s="3" t="s">
        <v>89</v>
      </c>
      <c r="W9" s="6">
        <v>0.80190985485103095</v>
      </c>
      <c r="X9" s="7">
        <f t="shared" si="0"/>
        <v>0.62370766488413454</v>
      </c>
    </row>
    <row r="10" spans="1:24" ht="15.75" customHeight="1" x14ac:dyDescent="0.25">
      <c r="A10" s="3" t="s">
        <v>98</v>
      </c>
      <c r="B10" s="4" t="s">
        <v>42</v>
      </c>
      <c r="C10" s="3" t="s">
        <v>99</v>
      </c>
      <c r="D10" s="3" t="s">
        <v>42</v>
      </c>
      <c r="E10" s="3" t="s">
        <v>28</v>
      </c>
      <c r="F10" s="3" t="s">
        <v>100</v>
      </c>
      <c r="G10" s="3" t="s">
        <v>101</v>
      </c>
      <c r="H10" s="3" t="s">
        <v>102</v>
      </c>
      <c r="I10" s="3" t="s">
        <v>42</v>
      </c>
      <c r="J10" s="3" t="s">
        <v>42</v>
      </c>
      <c r="K10" s="3" t="s">
        <v>103</v>
      </c>
      <c r="L10" s="3" t="s">
        <v>104</v>
      </c>
      <c r="M10" s="3" t="s">
        <v>34</v>
      </c>
      <c r="N10" s="3" t="s">
        <v>35</v>
      </c>
      <c r="O10" s="3" t="s">
        <v>34</v>
      </c>
      <c r="P10" s="3">
        <v>2019</v>
      </c>
      <c r="Q10" s="3" t="s">
        <v>36</v>
      </c>
      <c r="R10" s="3" t="s">
        <v>105</v>
      </c>
      <c r="S10" s="9">
        <v>45597</v>
      </c>
      <c r="T10" s="3">
        <v>14</v>
      </c>
      <c r="U10" s="6">
        <v>0.77777777777777701</v>
      </c>
      <c r="V10" s="3" t="s">
        <v>89</v>
      </c>
      <c r="W10" s="6">
        <v>0.77898886827458202</v>
      </c>
      <c r="X10" s="7">
        <f t="shared" si="0"/>
        <v>0.60588023088022991</v>
      </c>
    </row>
    <row r="11" spans="1:24" ht="15.75" customHeight="1" x14ac:dyDescent="0.25">
      <c r="A11" s="3" t="s">
        <v>106</v>
      </c>
      <c r="B11" s="3" t="s">
        <v>107</v>
      </c>
      <c r="C11" s="3" t="s">
        <v>108</v>
      </c>
      <c r="D11" s="3" t="s">
        <v>109</v>
      </c>
      <c r="E11" s="3" t="s">
        <v>28</v>
      </c>
      <c r="F11" s="3" t="s">
        <v>110</v>
      </c>
      <c r="G11" s="3" t="s">
        <v>30</v>
      </c>
      <c r="H11" s="3" t="s">
        <v>111</v>
      </c>
      <c r="I11" s="3">
        <v>2015</v>
      </c>
      <c r="J11" s="3" t="s">
        <v>112</v>
      </c>
      <c r="K11" s="3" t="s">
        <v>113</v>
      </c>
      <c r="L11" s="3" t="s">
        <v>114</v>
      </c>
      <c r="M11" s="3" t="s">
        <v>34</v>
      </c>
      <c r="N11" s="3" t="s">
        <v>42</v>
      </c>
      <c r="O11" s="3" t="s">
        <v>34</v>
      </c>
      <c r="P11" s="3" t="s">
        <v>42</v>
      </c>
      <c r="Q11" s="3" t="s">
        <v>115</v>
      </c>
      <c r="R11" s="3" t="s">
        <v>42</v>
      </c>
      <c r="S11" s="3" t="s">
        <v>42</v>
      </c>
      <c r="T11" s="3">
        <v>14</v>
      </c>
      <c r="U11" s="6">
        <v>0.77777777777777701</v>
      </c>
      <c r="V11" s="3" t="s">
        <v>89</v>
      </c>
      <c r="W11" s="6">
        <v>0.76338319403334798</v>
      </c>
      <c r="X11" s="7">
        <f t="shared" si="0"/>
        <v>0.59374248424815901</v>
      </c>
    </row>
    <row r="12" spans="1:24" ht="15.75" customHeight="1" x14ac:dyDescent="0.25">
      <c r="A12" s="3" t="s">
        <v>116</v>
      </c>
      <c r="B12" s="3" t="s">
        <v>91</v>
      </c>
      <c r="C12" s="3" t="s">
        <v>117</v>
      </c>
      <c r="D12" s="3" t="s">
        <v>118</v>
      </c>
      <c r="E12" s="3" t="s">
        <v>28</v>
      </c>
      <c r="F12" s="3" t="s">
        <v>119</v>
      </c>
      <c r="G12" s="3">
        <v>11</v>
      </c>
      <c r="H12" s="3" t="s">
        <v>120</v>
      </c>
      <c r="I12" s="3">
        <v>201</v>
      </c>
      <c r="J12" s="3" t="s">
        <v>42</v>
      </c>
      <c r="K12" s="3" t="s">
        <v>42</v>
      </c>
      <c r="L12" s="3">
        <v>5148</v>
      </c>
      <c r="M12" s="3" t="s">
        <v>95</v>
      </c>
      <c r="N12" s="3" t="s">
        <v>35</v>
      </c>
      <c r="O12" s="3" t="s">
        <v>121</v>
      </c>
      <c r="P12" s="3" t="s">
        <v>42</v>
      </c>
      <c r="Q12" s="3">
        <v>1563685</v>
      </c>
      <c r="R12" s="3" t="s">
        <v>42</v>
      </c>
      <c r="S12" s="10">
        <v>46442</v>
      </c>
      <c r="T12" s="3">
        <v>14</v>
      </c>
      <c r="U12" s="6">
        <v>0.77777777777777701</v>
      </c>
      <c r="V12" s="3" t="s">
        <v>89</v>
      </c>
      <c r="W12" s="6">
        <v>0.76165811312870102</v>
      </c>
      <c r="X12" s="7">
        <f t="shared" si="0"/>
        <v>0.59240075465565578</v>
      </c>
    </row>
    <row r="13" spans="1:24" ht="15.75" customHeight="1" x14ac:dyDescent="0.25">
      <c r="A13" s="3" t="s">
        <v>122</v>
      </c>
      <c r="B13" s="3" t="s">
        <v>123</v>
      </c>
      <c r="C13" s="3" t="s">
        <v>47</v>
      </c>
      <c r="D13" s="3" t="s">
        <v>124</v>
      </c>
      <c r="E13" s="3" t="s">
        <v>125</v>
      </c>
      <c r="F13" s="3" t="s">
        <v>126</v>
      </c>
      <c r="G13" s="3" t="s">
        <v>42</v>
      </c>
      <c r="H13" s="3" t="s">
        <v>127</v>
      </c>
      <c r="I13" s="3" t="s">
        <v>42</v>
      </c>
      <c r="J13" s="3" t="s">
        <v>128</v>
      </c>
      <c r="K13" s="3" t="s">
        <v>129</v>
      </c>
      <c r="L13" s="3" t="s">
        <v>42</v>
      </c>
      <c r="M13" s="3" t="s">
        <v>34</v>
      </c>
      <c r="N13" s="3" t="s">
        <v>35</v>
      </c>
      <c r="O13" s="3" t="s">
        <v>130</v>
      </c>
      <c r="P13" s="3">
        <v>1</v>
      </c>
      <c r="Q13" s="11">
        <v>44958</v>
      </c>
      <c r="R13" s="3" t="s">
        <v>131</v>
      </c>
      <c r="S13" s="3" t="s">
        <v>42</v>
      </c>
      <c r="T13" s="3">
        <v>14</v>
      </c>
      <c r="U13" s="6">
        <v>0.77777777777777701</v>
      </c>
      <c r="V13" s="3" t="s">
        <v>89</v>
      </c>
      <c r="W13" s="6">
        <v>0.44414165126239402</v>
      </c>
      <c r="X13" s="7">
        <f t="shared" si="0"/>
        <v>0.34544350653741723</v>
      </c>
    </row>
    <row r="14" spans="1:24" ht="15.75" customHeight="1" x14ac:dyDescent="0.25">
      <c r="A14" s="3" t="s">
        <v>132</v>
      </c>
      <c r="B14" s="3" t="s">
        <v>42</v>
      </c>
      <c r="C14" s="3" t="s">
        <v>133</v>
      </c>
      <c r="D14" s="3" t="s">
        <v>134</v>
      </c>
      <c r="E14" s="3" t="s">
        <v>28</v>
      </c>
      <c r="F14" s="3" t="s">
        <v>135</v>
      </c>
      <c r="G14" s="3" t="s">
        <v>136</v>
      </c>
      <c r="H14" s="3" t="s">
        <v>137</v>
      </c>
      <c r="I14" s="3" t="s">
        <v>42</v>
      </c>
      <c r="J14" s="3">
        <v>110</v>
      </c>
      <c r="K14" s="3" t="s">
        <v>138</v>
      </c>
      <c r="L14" s="3" t="s">
        <v>42</v>
      </c>
      <c r="M14" s="3" t="s">
        <v>34</v>
      </c>
      <c r="N14" s="3" t="s">
        <v>42</v>
      </c>
      <c r="O14" s="3" t="s">
        <v>130</v>
      </c>
      <c r="P14" s="3">
        <v>2015</v>
      </c>
      <c r="Q14" s="3" t="s">
        <v>42</v>
      </c>
      <c r="R14" s="3" t="s">
        <v>115</v>
      </c>
      <c r="S14" s="3" t="s">
        <v>139</v>
      </c>
      <c r="T14" s="3">
        <v>13</v>
      </c>
      <c r="U14" s="6">
        <v>0.72222222222222199</v>
      </c>
      <c r="V14" s="3" t="s">
        <v>140</v>
      </c>
      <c r="W14" s="6">
        <v>0.62633471949975805</v>
      </c>
      <c r="X14" s="7">
        <f t="shared" si="0"/>
        <v>0.45235285297204736</v>
      </c>
    </row>
    <row r="15" spans="1:24" ht="15.75" customHeight="1" x14ac:dyDescent="0.25">
      <c r="A15" s="3" t="s">
        <v>141</v>
      </c>
      <c r="B15" s="3" t="s">
        <v>91</v>
      </c>
      <c r="C15" s="3" t="s">
        <v>142</v>
      </c>
      <c r="D15" s="3" t="s">
        <v>143</v>
      </c>
      <c r="E15" s="3" t="s">
        <v>28</v>
      </c>
      <c r="F15" s="3" t="s">
        <v>42</v>
      </c>
      <c r="G15" s="3" t="s">
        <v>30</v>
      </c>
      <c r="H15" s="3" t="s">
        <v>144</v>
      </c>
      <c r="I15" s="3">
        <v>201</v>
      </c>
      <c r="J15" s="3" t="s">
        <v>42</v>
      </c>
      <c r="K15" s="3" t="s">
        <v>42</v>
      </c>
      <c r="L15" s="3" t="s">
        <v>42</v>
      </c>
      <c r="M15" s="3" t="s">
        <v>95</v>
      </c>
      <c r="N15" s="3" t="s">
        <v>42</v>
      </c>
      <c r="O15" s="3" t="s">
        <v>42</v>
      </c>
      <c r="P15" s="3">
        <v>2020</v>
      </c>
      <c r="Q15" s="3" t="s">
        <v>145</v>
      </c>
      <c r="R15" s="3" t="s">
        <v>146</v>
      </c>
      <c r="S15" s="10">
        <v>46422</v>
      </c>
      <c r="T15" s="3">
        <v>12</v>
      </c>
      <c r="U15" s="6">
        <v>0.66666666666666596</v>
      </c>
      <c r="V15" s="3" t="s">
        <v>147</v>
      </c>
      <c r="W15" s="6">
        <v>0.89018065268065205</v>
      </c>
      <c r="X15" s="7">
        <f t="shared" si="0"/>
        <v>0.59345376845376741</v>
      </c>
    </row>
    <row r="16" spans="1:24" ht="15.75" customHeight="1" x14ac:dyDescent="0.25">
      <c r="A16" s="3" t="s">
        <v>148</v>
      </c>
      <c r="B16" s="3" t="s">
        <v>42</v>
      </c>
      <c r="C16" s="3" t="s">
        <v>47</v>
      </c>
      <c r="D16" s="3" t="s">
        <v>149</v>
      </c>
      <c r="E16" s="3" t="s">
        <v>61</v>
      </c>
      <c r="F16" s="3" t="s">
        <v>150</v>
      </c>
      <c r="G16" s="3" t="s">
        <v>42</v>
      </c>
      <c r="H16" s="3" t="s">
        <v>151</v>
      </c>
      <c r="I16" s="3" t="s">
        <v>42</v>
      </c>
      <c r="J16" s="3" t="s">
        <v>42</v>
      </c>
      <c r="K16" s="3" t="s">
        <v>42</v>
      </c>
      <c r="L16" s="3" t="s">
        <v>152</v>
      </c>
      <c r="M16" s="3" t="s">
        <v>153</v>
      </c>
      <c r="N16" s="3" t="s">
        <v>35</v>
      </c>
      <c r="O16" s="3" t="s">
        <v>154</v>
      </c>
      <c r="P16" s="3" t="s">
        <v>42</v>
      </c>
      <c r="Q16" s="3" t="s">
        <v>69</v>
      </c>
      <c r="R16" s="3" t="s">
        <v>155</v>
      </c>
      <c r="S16" s="3" t="s">
        <v>156</v>
      </c>
      <c r="T16" s="3">
        <v>12</v>
      </c>
      <c r="U16" s="6">
        <v>0.66666666666666596</v>
      </c>
      <c r="V16" s="3" t="s">
        <v>147</v>
      </c>
      <c r="W16" s="6">
        <v>0.75850840336134395</v>
      </c>
      <c r="X16" s="7">
        <f t="shared" si="0"/>
        <v>0.50567226890756212</v>
      </c>
    </row>
    <row r="17" spans="1:24" ht="15.75" customHeight="1" x14ac:dyDescent="0.25">
      <c r="A17" s="3" t="s">
        <v>157</v>
      </c>
      <c r="B17" s="3" t="s">
        <v>158</v>
      </c>
      <c r="C17" s="3" t="s">
        <v>159</v>
      </c>
      <c r="D17" s="3" t="s">
        <v>160</v>
      </c>
      <c r="E17" s="3" t="s">
        <v>61</v>
      </c>
      <c r="F17" s="3" t="s">
        <v>161</v>
      </c>
      <c r="G17" s="3" t="s">
        <v>162</v>
      </c>
      <c r="H17" s="3" t="s">
        <v>163</v>
      </c>
      <c r="I17" s="3" t="s">
        <v>42</v>
      </c>
      <c r="J17" s="3" t="s">
        <v>42</v>
      </c>
      <c r="K17" s="3" t="s">
        <v>42</v>
      </c>
      <c r="L17" s="3" t="s">
        <v>42</v>
      </c>
      <c r="M17" s="3" t="s">
        <v>67</v>
      </c>
      <c r="N17" s="3" t="s">
        <v>164</v>
      </c>
      <c r="O17" s="3" t="s">
        <v>42</v>
      </c>
      <c r="P17" s="3" t="s">
        <v>42</v>
      </c>
      <c r="Q17" s="3">
        <v>1352858</v>
      </c>
      <c r="R17" s="3" t="s">
        <v>165</v>
      </c>
      <c r="S17" s="3">
        <v>2026</v>
      </c>
      <c r="T17" s="3">
        <v>12</v>
      </c>
      <c r="U17" s="6">
        <v>0.66666666666666596</v>
      </c>
      <c r="V17" s="3" t="s">
        <v>147</v>
      </c>
      <c r="W17" s="6">
        <v>0.675037557758146</v>
      </c>
      <c r="X17" s="7">
        <f t="shared" si="0"/>
        <v>0.45002503850543019</v>
      </c>
    </row>
    <row r="18" spans="1:24" ht="15.75" customHeight="1" x14ac:dyDescent="0.25">
      <c r="A18" s="3" t="s">
        <v>166</v>
      </c>
      <c r="B18" s="3" t="s">
        <v>167</v>
      </c>
      <c r="C18" s="3" t="s">
        <v>168</v>
      </c>
      <c r="D18" s="3" t="s">
        <v>169</v>
      </c>
      <c r="E18" s="3" t="s">
        <v>28</v>
      </c>
      <c r="F18" s="3" t="s">
        <v>42</v>
      </c>
      <c r="G18" s="3" t="s">
        <v>170</v>
      </c>
      <c r="H18" s="3" t="s">
        <v>111</v>
      </c>
      <c r="I18" s="3" t="s">
        <v>42</v>
      </c>
      <c r="J18" s="3">
        <v>110</v>
      </c>
      <c r="K18" s="3" t="s">
        <v>42</v>
      </c>
      <c r="L18" s="3" t="s">
        <v>171</v>
      </c>
      <c r="M18" s="3" t="s">
        <v>172</v>
      </c>
      <c r="N18" s="3" t="s">
        <v>173</v>
      </c>
      <c r="O18" s="3" t="s">
        <v>174</v>
      </c>
      <c r="P18" s="3" t="s">
        <v>42</v>
      </c>
      <c r="Q18" s="3" t="s">
        <v>42</v>
      </c>
      <c r="R18" s="3" t="s">
        <v>42</v>
      </c>
      <c r="S18" s="8">
        <v>45972</v>
      </c>
      <c r="T18" s="3">
        <v>12</v>
      </c>
      <c r="U18" s="6">
        <v>0.66666666666666596</v>
      </c>
      <c r="V18" s="3" t="s">
        <v>147</v>
      </c>
      <c r="W18" s="6">
        <v>0.640333677330581</v>
      </c>
      <c r="X18" s="7">
        <f t="shared" si="0"/>
        <v>0.42688911822038689</v>
      </c>
    </row>
    <row r="19" spans="1:24" ht="15.75" customHeight="1" x14ac:dyDescent="0.25">
      <c r="A19" s="3" t="s">
        <v>175</v>
      </c>
      <c r="B19" s="3" t="s">
        <v>42</v>
      </c>
      <c r="C19" s="3" t="s">
        <v>176</v>
      </c>
      <c r="D19" s="3" t="s">
        <v>177</v>
      </c>
      <c r="E19" s="3" t="s">
        <v>61</v>
      </c>
      <c r="F19" s="3" t="s">
        <v>178</v>
      </c>
      <c r="G19" s="3" t="s">
        <v>179</v>
      </c>
      <c r="H19" s="3" t="s">
        <v>180</v>
      </c>
      <c r="I19" s="3" t="s">
        <v>42</v>
      </c>
      <c r="J19" s="3" t="s">
        <v>42</v>
      </c>
      <c r="K19" s="3" t="s">
        <v>181</v>
      </c>
      <c r="L19" s="3" t="s">
        <v>42</v>
      </c>
      <c r="M19" s="3" t="s">
        <v>67</v>
      </c>
      <c r="N19" s="3" t="s">
        <v>42</v>
      </c>
      <c r="O19" s="3" t="s">
        <v>42</v>
      </c>
      <c r="P19" s="3" t="s">
        <v>42</v>
      </c>
      <c r="Q19" s="3" t="s">
        <v>69</v>
      </c>
      <c r="R19" s="3" t="s">
        <v>70</v>
      </c>
      <c r="S19" s="3">
        <v>2026</v>
      </c>
      <c r="T19" s="3">
        <v>11</v>
      </c>
      <c r="U19" s="6">
        <v>0.61111111111111105</v>
      </c>
      <c r="V19" s="3" t="s">
        <v>182</v>
      </c>
      <c r="W19" s="6">
        <v>0.70834851423086698</v>
      </c>
      <c r="X19" s="7">
        <f t="shared" si="0"/>
        <v>0.43287964758552977</v>
      </c>
    </row>
    <row r="20" spans="1:24" ht="15.75" customHeight="1" x14ac:dyDescent="0.25">
      <c r="A20" s="3" t="s">
        <v>183</v>
      </c>
      <c r="B20" s="3" t="s">
        <v>184</v>
      </c>
      <c r="C20" s="3" t="s">
        <v>176</v>
      </c>
      <c r="D20" s="3" t="s">
        <v>185</v>
      </c>
      <c r="E20" s="3" t="s">
        <v>186</v>
      </c>
      <c r="F20" s="3" t="s">
        <v>42</v>
      </c>
      <c r="G20" s="3" t="s">
        <v>42</v>
      </c>
      <c r="H20" s="3" t="s">
        <v>42</v>
      </c>
      <c r="I20" s="3" t="s">
        <v>42</v>
      </c>
      <c r="J20" s="3" t="s">
        <v>187</v>
      </c>
      <c r="K20" s="3" t="s">
        <v>188</v>
      </c>
      <c r="L20" s="3" t="s">
        <v>42</v>
      </c>
      <c r="M20" s="3" t="s">
        <v>189</v>
      </c>
      <c r="N20" s="3" t="s">
        <v>190</v>
      </c>
      <c r="O20" s="3" t="s">
        <v>191</v>
      </c>
      <c r="P20" s="3" t="s">
        <v>42</v>
      </c>
      <c r="Q20" s="3" t="s">
        <v>192</v>
      </c>
      <c r="R20" s="3" t="s">
        <v>70</v>
      </c>
      <c r="S20" s="3" t="s">
        <v>42</v>
      </c>
      <c r="T20" s="3">
        <v>11</v>
      </c>
      <c r="U20" s="6">
        <v>0.61111111111111105</v>
      </c>
      <c r="V20" s="3" t="s">
        <v>182</v>
      </c>
      <c r="W20" s="6">
        <v>0.56602841602841503</v>
      </c>
      <c r="X20" s="7">
        <f t="shared" si="0"/>
        <v>0.34590625423958693</v>
      </c>
    </row>
    <row r="21" spans="1:24" ht="15.75" customHeight="1" x14ac:dyDescent="0.25">
      <c r="A21" s="3" t="s">
        <v>193</v>
      </c>
      <c r="B21" s="3" t="s">
        <v>123</v>
      </c>
      <c r="C21" s="3" t="s">
        <v>194</v>
      </c>
      <c r="D21" s="3" t="s">
        <v>195</v>
      </c>
      <c r="E21" s="3" t="s">
        <v>42</v>
      </c>
      <c r="F21" s="3" t="s">
        <v>49</v>
      </c>
      <c r="G21" s="3" t="s">
        <v>126</v>
      </c>
      <c r="H21" s="3" t="s">
        <v>196</v>
      </c>
      <c r="I21" s="3" t="s">
        <v>42</v>
      </c>
      <c r="J21" s="3" t="s">
        <v>197</v>
      </c>
      <c r="K21" s="3" t="s">
        <v>198</v>
      </c>
      <c r="L21" s="3" t="s">
        <v>114</v>
      </c>
      <c r="M21" s="3" t="s">
        <v>172</v>
      </c>
      <c r="N21" s="3" t="s">
        <v>42</v>
      </c>
      <c r="O21" s="3" t="s">
        <v>34</v>
      </c>
      <c r="P21" s="3" t="s">
        <v>42</v>
      </c>
      <c r="Q21" s="3" t="s">
        <v>42</v>
      </c>
      <c r="R21" s="3" t="s">
        <v>42</v>
      </c>
      <c r="S21" s="3" t="s">
        <v>42</v>
      </c>
      <c r="T21" s="3">
        <v>11</v>
      </c>
      <c r="U21" s="6">
        <v>0.61111111111111105</v>
      </c>
      <c r="V21" s="3" t="s">
        <v>182</v>
      </c>
      <c r="W21" s="6">
        <v>0.49300013711778401</v>
      </c>
      <c r="X21" s="7">
        <f t="shared" si="0"/>
        <v>0.30127786157197911</v>
      </c>
    </row>
    <row r="22" spans="1:24" ht="12.5" x14ac:dyDescent="0.25">
      <c r="A22" s="3" t="s">
        <v>199</v>
      </c>
      <c r="B22" s="3">
        <v>705</v>
      </c>
      <c r="C22" s="3" t="s">
        <v>108</v>
      </c>
      <c r="D22" s="3" t="s">
        <v>200</v>
      </c>
      <c r="E22" s="3" t="s">
        <v>42</v>
      </c>
      <c r="F22" s="3" t="s">
        <v>42</v>
      </c>
      <c r="G22" s="3" t="s">
        <v>42</v>
      </c>
      <c r="H22" s="3" t="s">
        <v>42</v>
      </c>
      <c r="I22" s="3" t="s">
        <v>42</v>
      </c>
      <c r="J22" s="3" t="s">
        <v>42</v>
      </c>
      <c r="K22" s="3" t="s">
        <v>42</v>
      </c>
      <c r="L22" s="3" t="s">
        <v>42</v>
      </c>
      <c r="M22" s="3" t="s">
        <v>95</v>
      </c>
      <c r="N22" s="3" t="s">
        <v>35</v>
      </c>
      <c r="O22" s="3" t="s">
        <v>34</v>
      </c>
      <c r="P22" s="3">
        <v>2020</v>
      </c>
      <c r="Q22" s="3" t="s">
        <v>201</v>
      </c>
      <c r="R22" s="3" t="s">
        <v>202</v>
      </c>
      <c r="S22" s="10">
        <v>46442</v>
      </c>
      <c r="T22" s="3">
        <v>10</v>
      </c>
      <c r="U22" s="6">
        <v>0.55555555555555503</v>
      </c>
      <c r="V22" s="3" t="s">
        <v>203</v>
      </c>
      <c r="W22" s="6">
        <v>0.72337264043146399</v>
      </c>
      <c r="X22" s="7">
        <f t="shared" si="0"/>
        <v>0.40187368912859073</v>
      </c>
    </row>
    <row r="23" spans="1:24" ht="12.5" x14ac:dyDescent="0.25">
      <c r="A23" s="3" t="s">
        <v>204</v>
      </c>
      <c r="B23" s="3" t="s">
        <v>91</v>
      </c>
      <c r="C23" s="3" t="s">
        <v>47</v>
      </c>
      <c r="D23" s="3" t="s">
        <v>205</v>
      </c>
      <c r="E23" s="3" t="s">
        <v>28</v>
      </c>
      <c r="F23" s="3" t="s">
        <v>42</v>
      </c>
      <c r="G23" s="3" t="s">
        <v>30</v>
      </c>
      <c r="H23" s="3">
        <v>2017</v>
      </c>
      <c r="I23" s="3" t="s">
        <v>42</v>
      </c>
      <c r="J23" s="3" t="s">
        <v>42</v>
      </c>
      <c r="K23" s="3" t="s">
        <v>206</v>
      </c>
      <c r="L23" s="3" t="s">
        <v>42</v>
      </c>
      <c r="M23" s="3" t="s">
        <v>42</v>
      </c>
      <c r="N23" s="3" t="s">
        <v>42</v>
      </c>
      <c r="O23" s="3" t="s">
        <v>42</v>
      </c>
      <c r="P23" s="3">
        <v>2020</v>
      </c>
      <c r="Q23" s="3" t="s">
        <v>145</v>
      </c>
      <c r="R23" s="3" t="s">
        <v>42</v>
      </c>
      <c r="S23" s="10">
        <v>46442</v>
      </c>
      <c r="T23" s="3">
        <v>10</v>
      </c>
      <c r="U23" s="6">
        <v>0.55555555555555503</v>
      </c>
      <c r="V23" s="3" t="s">
        <v>203</v>
      </c>
      <c r="W23" s="6">
        <v>0.72126696832579096</v>
      </c>
      <c r="X23" s="7">
        <f t="shared" si="0"/>
        <v>0.40070387129210572</v>
      </c>
    </row>
    <row r="24" spans="1:24" ht="12.5" x14ac:dyDescent="0.25">
      <c r="A24" s="3" t="s">
        <v>207</v>
      </c>
      <c r="B24" s="3" t="s">
        <v>91</v>
      </c>
      <c r="C24" s="3" t="s">
        <v>208</v>
      </c>
      <c r="D24" s="3" t="s">
        <v>209</v>
      </c>
      <c r="E24" s="3" t="s">
        <v>42</v>
      </c>
      <c r="F24" s="3" t="s">
        <v>210</v>
      </c>
      <c r="G24" s="3" t="s">
        <v>42</v>
      </c>
      <c r="H24" s="3" t="s">
        <v>42</v>
      </c>
      <c r="I24" s="3" t="s">
        <v>42</v>
      </c>
      <c r="J24" s="3" t="s">
        <v>42</v>
      </c>
      <c r="K24" s="3">
        <v>635</v>
      </c>
      <c r="L24" s="3" t="s">
        <v>42</v>
      </c>
      <c r="M24" s="3" t="s">
        <v>95</v>
      </c>
      <c r="N24" s="3" t="s">
        <v>35</v>
      </c>
      <c r="O24" s="3" t="s">
        <v>42</v>
      </c>
      <c r="P24" s="3">
        <v>2020</v>
      </c>
      <c r="Q24" s="3" t="s">
        <v>145</v>
      </c>
      <c r="R24" s="3" t="s">
        <v>211</v>
      </c>
      <c r="S24" s="3" t="s">
        <v>42</v>
      </c>
      <c r="T24" s="3">
        <v>10</v>
      </c>
      <c r="U24" s="6">
        <v>0.55555555555555503</v>
      </c>
      <c r="V24" s="3" t="s">
        <v>203</v>
      </c>
      <c r="W24" s="6">
        <v>0.71489099136157896</v>
      </c>
      <c r="X24" s="7">
        <f t="shared" si="0"/>
        <v>0.39716166186754348</v>
      </c>
    </row>
    <row r="25" spans="1:24" ht="12.5" x14ac:dyDescent="0.25">
      <c r="A25" s="3" t="s">
        <v>212</v>
      </c>
      <c r="B25" s="4">
        <v>2019</v>
      </c>
      <c r="C25" s="3" t="s">
        <v>42</v>
      </c>
      <c r="D25" s="3" t="s">
        <v>42</v>
      </c>
      <c r="E25" s="3" t="s">
        <v>42</v>
      </c>
      <c r="F25" s="3" t="s">
        <v>42</v>
      </c>
      <c r="G25" s="3" t="s">
        <v>30</v>
      </c>
      <c r="H25" s="3" t="s">
        <v>30</v>
      </c>
      <c r="I25" s="3" t="s">
        <v>42</v>
      </c>
      <c r="J25" s="3" t="s">
        <v>213</v>
      </c>
      <c r="K25" s="3" t="s">
        <v>42</v>
      </c>
      <c r="L25" s="3" t="s">
        <v>214</v>
      </c>
      <c r="M25" s="3" t="s">
        <v>42</v>
      </c>
      <c r="N25" s="3" t="s">
        <v>35</v>
      </c>
      <c r="O25" s="3" t="s">
        <v>34</v>
      </c>
      <c r="P25" s="3" t="s">
        <v>42</v>
      </c>
      <c r="Q25" s="3" t="s">
        <v>36</v>
      </c>
      <c r="R25" s="3" t="s">
        <v>42</v>
      </c>
      <c r="S25" s="5">
        <v>45602</v>
      </c>
      <c r="T25" s="3">
        <v>9</v>
      </c>
      <c r="U25" s="6">
        <v>0.5</v>
      </c>
      <c r="V25" s="3" t="s">
        <v>215</v>
      </c>
      <c r="W25" s="6">
        <v>0.77962962962962901</v>
      </c>
      <c r="X25" s="7">
        <f t="shared" si="0"/>
        <v>0.3898148148148145</v>
      </c>
    </row>
    <row r="26" spans="1:24" ht="12.5" x14ac:dyDescent="0.25">
      <c r="A26" s="3" t="s">
        <v>216</v>
      </c>
      <c r="B26" s="3" t="s">
        <v>42</v>
      </c>
      <c r="C26" s="3" t="s">
        <v>217</v>
      </c>
      <c r="D26" s="3" t="s">
        <v>218</v>
      </c>
      <c r="E26" s="3" t="s">
        <v>42</v>
      </c>
      <c r="F26" s="3" t="s">
        <v>42</v>
      </c>
      <c r="G26" s="3" t="s">
        <v>42</v>
      </c>
      <c r="H26" s="3" t="s">
        <v>42</v>
      </c>
      <c r="I26" s="3" t="s">
        <v>42</v>
      </c>
      <c r="J26" s="3" t="s">
        <v>42</v>
      </c>
      <c r="K26" s="3" t="s">
        <v>42</v>
      </c>
      <c r="L26" s="3" t="s">
        <v>42</v>
      </c>
      <c r="M26" s="3" t="s">
        <v>95</v>
      </c>
      <c r="N26" s="3" t="s">
        <v>190</v>
      </c>
      <c r="O26" s="3" t="s">
        <v>34</v>
      </c>
      <c r="P26" s="3">
        <v>2020</v>
      </c>
      <c r="Q26" s="3" t="s">
        <v>145</v>
      </c>
      <c r="R26" s="3" t="s">
        <v>211</v>
      </c>
      <c r="S26" s="3" t="s">
        <v>219</v>
      </c>
      <c r="T26" s="3">
        <v>9</v>
      </c>
      <c r="U26" s="6">
        <v>0.5</v>
      </c>
      <c r="V26" s="3" t="s">
        <v>215</v>
      </c>
      <c r="W26" s="6">
        <v>0.70379206849794995</v>
      </c>
      <c r="X26" s="7">
        <f t="shared" si="0"/>
        <v>0.35189603424897498</v>
      </c>
    </row>
    <row r="27" spans="1:24" ht="12.5" x14ac:dyDescent="0.25">
      <c r="A27" s="3" t="s">
        <v>220</v>
      </c>
      <c r="B27" s="4" t="s">
        <v>42</v>
      </c>
      <c r="C27" s="3" t="s">
        <v>42</v>
      </c>
      <c r="D27" s="3" t="s">
        <v>42</v>
      </c>
      <c r="E27" s="3" t="s">
        <v>42</v>
      </c>
      <c r="F27" s="3" t="s">
        <v>42</v>
      </c>
      <c r="G27" s="3" t="s">
        <v>42</v>
      </c>
      <c r="H27" s="3" t="s">
        <v>42</v>
      </c>
      <c r="I27" s="3" t="s">
        <v>42</v>
      </c>
      <c r="J27" s="3" t="s">
        <v>42</v>
      </c>
      <c r="K27" s="3" t="s">
        <v>42</v>
      </c>
      <c r="L27" s="3" t="s">
        <v>42</v>
      </c>
      <c r="M27" s="3" t="s">
        <v>42</v>
      </c>
      <c r="N27" s="3" t="s">
        <v>42</v>
      </c>
      <c r="O27" s="3" t="s">
        <v>42</v>
      </c>
      <c r="P27" s="3" t="s">
        <v>42</v>
      </c>
      <c r="Q27" s="3" t="s">
        <v>42</v>
      </c>
      <c r="R27" s="3" t="s">
        <v>42</v>
      </c>
      <c r="S27" s="3" t="s">
        <v>42</v>
      </c>
      <c r="T27" s="3">
        <v>0</v>
      </c>
      <c r="U27" s="6">
        <v>0</v>
      </c>
      <c r="V27" s="3" t="s">
        <v>221</v>
      </c>
      <c r="W27" s="6">
        <v>0</v>
      </c>
      <c r="X27" s="7">
        <f t="shared" si="0"/>
        <v>0</v>
      </c>
    </row>
    <row r="28" spans="1:24" ht="12.5" x14ac:dyDescent="0.25">
      <c r="A28" s="3" t="s">
        <v>222</v>
      </c>
      <c r="B28" s="4" t="s">
        <v>42</v>
      </c>
      <c r="C28" s="3" t="s">
        <v>42</v>
      </c>
      <c r="D28" s="3" t="s">
        <v>42</v>
      </c>
      <c r="E28" s="3" t="s">
        <v>42</v>
      </c>
      <c r="F28" s="3" t="s">
        <v>42</v>
      </c>
      <c r="G28" s="3" t="s">
        <v>42</v>
      </c>
      <c r="H28" s="3" t="s">
        <v>42</v>
      </c>
      <c r="I28" s="3" t="s">
        <v>42</v>
      </c>
      <c r="J28" s="3" t="s">
        <v>42</v>
      </c>
      <c r="K28" s="3" t="s">
        <v>42</v>
      </c>
      <c r="L28" s="3" t="s">
        <v>42</v>
      </c>
      <c r="M28" s="3" t="s">
        <v>42</v>
      </c>
      <c r="N28" s="3" t="s">
        <v>42</v>
      </c>
      <c r="O28" s="3" t="s">
        <v>42</v>
      </c>
      <c r="P28" s="3" t="s">
        <v>42</v>
      </c>
      <c r="Q28" s="3" t="s">
        <v>42</v>
      </c>
      <c r="R28" s="3" t="s">
        <v>42</v>
      </c>
      <c r="S28" s="3" t="s">
        <v>42</v>
      </c>
      <c r="T28" s="3">
        <v>0</v>
      </c>
      <c r="U28" s="6">
        <v>0</v>
      </c>
      <c r="V28" s="3" t="s">
        <v>221</v>
      </c>
      <c r="W28" s="6">
        <v>0</v>
      </c>
      <c r="X28" s="7">
        <f t="shared" si="0"/>
        <v>0</v>
      </c>
    </row>
    <row r="29" spans="1:24" ht="12.5" x14ac:dyDescent="0.25">
      <c r="A29" s="3" t="s">
        <v>223</v>
      </c>
      <c r="B29" s="4" t="s">
        <v>42</v>
      </c>
      <c r="C29" s="3" t="s">
        <v>42</v>
      </c>
      <c r="D29" s="3" t="s">
        <v>42</v>
      </c>
      <c r="E29" s="3" t="s">
        <v>42</v>
      </c>
      <c r="F29" s="3" t="s">
        <v>42</v>
      </c>
      <c r="G29" s="3" t="s">
        <v>42</v>
      </c>
      <c r="H29" s="3" t="s">
        <v>42</v>
      </c>
      <c r="I29" s="3" t="s">
        <v>42</v>
      </c>
      <c r="J29" s="3" t="s">
        <v>42</v>
      </c>
      <c r="K29" s="3" t="s">
        <v>42</v>
      </c>
      <c r="L29" s="3" t="s">
        <v>42</v>
      </c>
      <c r="M29" s="3" t="s">
        <v>42</v>
      </c>
      <c r="N29" s="3" t="s">
        <v>42</v>
      </c>
      <c r="O29" s="3" t="s">
        <v>42</v>
      </c>
      <c r="P29" s="3" t="s">
        <v>42</v>
      </c>
      <c r="Q29" s="3" t="s">
        <v>42</v>
      </c>
      <c r="R29" s="3" t="s">
        <v>42</v>
      </c>
      <c r="S29" s="3" t="s">
        <v>42</v>
      </c>
      <c r="T29" s="3">
        <v>0</v>
      </c>
      <c r="U29" s="6">
        <v>0</v>
      </c>
      <c r="V29" s="3" t="s">
        <v>221</v>
      </c>
      <c r="W29" s="6">
        <v>0</v>
      </c>
      <c r="X29" s="7">
        <f t="shared" si="0"/>
        <v>0</v>
      </c>
    </row>
    <row r="30" spans="1:24" ht="12.5" x14ac:dyDescent="0.25">
      <c r="A30" s="3" t="s">
        <v>224</v>
      </c>
      <c r="B30" s="4" t="s">
        <v>42</v>
      </c>
      <c r="C30" s="3" t="s">
        <v>42</v>
      </c>
      <c r="D30" s="3" t="s">
        <v>42</v>
      </c>
      <c r="E30" s="3" t="s">
        <v>42</v>
      </c>
      <c r="F30" s="3" t="s">
        <v>42</v>
      </c>
      <c r="G30" s="3" t="s">
        <v>42</v>
      </c>
      <c r="H30" s="3" t="s">
        <v>42</v>
      </c>
      <c r="I30" s="3" t="s">
        <v>42</v>
      </c>
      <c r="J30" s="3" t="s">
        <v>42</v>
      </c>
      <c r="K30" s="3" t="s">
        <v>42</v>
      </c>
      <c r="L30" s="3" t="s">
        <v>42</v>
      </c>
      <c r="M30" s="3" t="s">
        <v>42</v>
      </c>
      <c r="N30" s="3" t="s">
        <v>42</v>
      </c>
      <c r="O30" s="3" t="s">
        <v>42</v>
      </c>
      <c r="P30" s="3" t="s">
        <v>42</v>
      </c>
      <c r="Q30" s="3" t="s">
        <v>42</v>
      </c>
      <c r="R30" s="3" t="s">
        <v>42</v>
      </c>
      <c r="S30" s="3" t="s">
        <v>42</v>
      </c>
      <c r="T30" s="3">
        <v>0</v>
      </c>
      <c r="U30" s="6">
        <v>0</v>
      </c>
      <c r="V30" s="3" t="s">
        <v>221</v>
      </c>
      <c r="W30" s="6">
        <v>0</v>
      </c>
      <c r="X30" s="7">
        <f t="shared" si="0"/>
        <v>0</v>
      </c>
    </row>
    <row r="31" spans="1:24" ht="12.5" x14ac:dyDescent="0.25">
      <c r="A31" s="3" t="s">
        <v>225</v>
      </c>
      <c r="B31" s="4" t="s">
        <v>42</v>
      </c>
      <c r="C31" s="3" t="s">
        <v>42</v>
      </c>
      <c r="D31" s="3" t="s">
        <v>42</v>
      </c>
      <c r="E31" s="3" t="s">
        <v>42</v>
      </c>
      <c r="F31" s="3" t="s">
        <v>42</v>
      </c>
      <c r="G31" s="3" t="s">
        <v>42</v>
      </c>
      <c r="H31" s="3" t="s">
        <v>42</v>
      </c>
      <c r="I31" s="3" t="s">
        <v>42</v>
      </c>
      <c r="J31" s="3" t="s">
        <v>42</v>
      </c>
      <c r="K31" s="3" t="s">
        <v>42</v>
      </c>
      <c r="L31" s="3" t="s">
        <v>42</v>
      </c>
      <c r="M31" s="3" t="s">
        <v>42</v>
      </c>
      <c r="N31" s="3" t="s">
        <v>42</v>
      </c>
      <c r="O31" s="3" t="s">
        <v>42</v>
      </c>
      <c r="P31" s="3" t="s">
        <v>42</v>
      </c>
      <c r="Q31" s="3" t="s">
        <v>42</v>
      </c>
      <c r="R31" s="3" t="s">
        <v>42</v>
      </c>
      <c r="S31" s="3" t="s">
        <v>42</v>
      </c>
      <c r="T31" s="3">
        <v>0</v>
      </c>
      <c r="U31" s="6">
        <v>0</v>
      </c>
      <c r="V31" s="3" t="s">
        <v>221</v>
      </c>
      <c r="W31" s="6">
        <v>0</v>
      </c>
      <c r="X31" s="7">
        <f t="shared" si="0"/>
        <v>0</v>
      </c>
    </row>
    <row r="32" spans="1:24" ht="12.5" x14ac:dyDescent="0.25">
      <c r="A32" s="3" t="s">
        <v>226</v>
      </c>
      <c r="B32" s="3" t="s">
        <v>42</v>
      </c>
      <c r="C32" s="3" t="s">
        <v>42</v>
      </c>
      <c r="D32" s="3" t="s">
        <v>42</v>
      </c>
      <c r="E32" s="3" t="s">
        <v>42</v>
      </c>
      <c r="F32" s="3" t="s">
        <v>42</v>
      </c>
      <c r="G32" s="3" t="s">
        <v>42</v>
      </c>
      <c r="H32" s="3" t="s">
        <v>42</v>
      </c>
      <c r="I32" s="3" t="s">
        <v>42</v>
      </c>
      <c r="J32" s="3" t="s">
        <v>42</v>
      </c>
      <c r="K32" s="3" t="s">
        <v>42</v>
      </c>
      <c r="L32" s="3" t="s">
        <v>42</v>
      </c>
      <c r="M32" s="3" t="s">
        <v>42</v>
      </c>
      <c r="N32" s="3" t="s">
        <v>42</v>
      </c>
      <c r="O32" s="3" t="s">
        <v>42</v>
      </c>
      <c r="P32" s="3" t="s">
        <v>42</v>
      </c>
      <c r="Q32" s="3" t="s">
        <v>42</v>
      </c>
      <c r="R32" s="3" t="s">
        <v>42</v>
      </c>
      <c r="S32" s="3" t="s">
        <v>42</v>
      </c>
      <c r="T32" s="3">
        <v>0</v>
      </c>
      <c r="U32" s="6">
        <v>0</v>
      </c>
      <c r="V32" s="3" t="s">
        <v>221</v>
      </c>
      <c r="W32" s="6">
        <v>0</v>
      </c>
      <c r="X32" s="7">
        <f t="shared" si="0"/>
        <v>0</v>
      </c>
    </row>
    <row r="33" spans="1:24" ht="12.5" x14ac:dyDescent="0.25">
      <c r="A33" s="3" t="s">
        <v>227</v>
      </c>
      <c r="B33" s="3" t="s">
        <v>42</v>
      </c>
      <c r="C33" s="3" t="s">
        <v>42</v>
      </c>
      <c r="D33" s="3" t="s">
        <v>42</v>
      </c>
      <c r="E33" s="3" t="s">
        <v>42</v>
      </c>
      <c r="F33" s="3" t="s">
        <v>42</v>
      </c>
      <c r="G33" s="3" t="s">
        <v>42</v>
      </c>
      <c r="H33" s="3" t="s">
        <v>42</v>
      </c>
      <c r="I33" s="3" t="s">
        <v>42</v>
      </c>
      <c r="J33" s="3" t="s">
        <v>42</v>
      </c>
      <c r="K33" s="3" t="s">
        <v>42</v>
      </c>
      <c r="L33" s="3" t="s">
        <v>42</v>
      </c>
      <c r="M33" s="3" t="s">
        <v>42</v>
      </c>
      <c r="N33" s="3" t="s">
        <v>42</v>
      </c>
      <c r="O33" s="3" t="s">
        <v>42</v>
      </c>
      <c r="P33" s="3" t="s">
        <v>42</v>
      </c>
      <c r="Q33" s="3" t="s">
        <v>42</v>
      </c>
      <c r="R33" s="3" t="s">
        <v>42</v>
      </c>
      <c r="S33" s="3" t="s">
        <v>42</v>
      </c>
      <c r="T33" s="3">
        <v>0</v>
      </c>
      <c r="U33" s="6">
        <v>0</v>
      </c>
      <c r="V33" s="3" t="s">
        <v>221</v>
      </c>
      <c r="W33" s="6">
        <v>0</v>
      </c>
      <c r="X33" s="7">
        <f t="shared" si="0"/>
        <v>0</v>
      </c>
    </row>
    <row r="34" spans="1:24" ht="12.5" x14ac:dyDescent="0.25">
      <c r="A34" s="3" t="s">
        <v>228</v>
      </c>
      <c r="B34" s="3" t="s">
        <v>42</v>
      </c>
      <c r="C34" s="3" t="s">
        <v>42</v>
      </c>
      <c r="D34" s="3" t="s">
        <v>42</v>
      </c>
      <c r="E34" s="3" t="s">
        <v>42</v>
      </c>
      <c r="F34" s="3" t="s">
        <v>42</v>
      </c>
      <c r="G34" s="3" t="s">
        <v>42</v>
      </c>
      <c r="H34" s="3" t="s">
        <v>42</v>
      </c>
      <c r="I34" s="3" t="s">
        <v>42</v>
      </c>
      <c r="J34" s="3" t="s">
        <v>42</v>
      </c>
      <c r="K34" s="3" t="s">
        <v>42</v>
      </c>
      <c r="L34" s="3" t="s">
        <v>42</v>
      </c>
      <c r="M34" s="3" t="s">
        <v>42</v>
      </c>
      <c r="N34" s="3" t="s">
        <v>42</v>
      </c>
      <c r="O34" s="3" t="s">
        <v>42</v>
      </c>
      <c r="P34" s="3" t="s">
        <v>42</v>
      </c>
      <c r="Q34" s="3" t="s">
        <v>42</v>
      </c>
      <c r="R34" s="3" t="s">
        <v>42</v>
      </c>
      <c r="S34" s="3" t="s">
        <v>42</v>
      </c>
      <c r="T34" s="3">
        <v>0</v>
      </c>
      <c r="U34" s="6">
        <v>0</v>
      </c>
      <c r="V34" s="3" t="s">
        <v>221</v>
      </c>
      <c r="W34" s="6">
        <v>0</v>
      </c>
      <c r="X34" s="7">
        <f t="shared" si="0"/>
        <v>0</v>
      </c>
    </row>
    <row r="35" spans="1:24" ht="12.5" x14ac:dyDescent="0.25">
      <c r="A35" s="3" t="s">
        <v>229</v>
      </c>
      <c r="B35" s="3" t="s">
        <v>42</v>
      </c>
      <c r="C35" s="3" t="s">
        <v>42</v>
      </c>
      <c r="D35" s="3" t="s">
        <v>42</v>
      </c>
      <c r="E35" s="3" t="s">
        <v>42</v>
      </c>
      <c r="F35" s="3" t="s">
        <v>42</v>
      </c>
      <c r="G35" s="3" t="s">
        <v>42</v>
      </c>
      <c r="H35" s="3" t="s">
        <v>42</v>
      </c>
      <c r="I35" s="3" t="s">
        <v>42</v>
      </c>
      <c r="J35" s="3" t="s">
        <v>42</v>
      </c>
      <c r="K35" s="3" t="s">
        <v>42</v>
      </c>
      <c r="L35" s="3" t="s">
        <v>42</v>
      </c>
      <c r="M35" s="3" t="s">
        <v>42</v>
      </c>
      <c r="N35" s="3" t="s">
        <v>42</v>
      </c>
      <c r="O35" s="3" t="s">
        <v>42</v>
      </c>
      <c r="P35" s="3" t="s">
        <v>42</v>
      </c>
      <c r="Q35" s="3" t="s">
        <v>42</v>
      </c>
      <c r="R35" s="3" t="s">
        <v>42</v>
      </c>
      <c r="S35" s="3" t="s">
        <v>42</v>
      </c>
      <c r="T35" s="3">
        <v>0</v>
      </c>
      <c r="U35" s="6">
        <v>0</v>
      </c>
      <c r="V35" s="3" t="s">
        <v>221</v>
      </c>
      <c r="W35" s="6">
        <v>0</v>
      </c>
      <c r="X35" s="7">
        <f t="shared" si="0"/>
        <v>0</v>
      </c>
    </row>
    <row r="36" spans="1:24" ht="12.5" x14ac:dyDescent="0.25">
      <c r="A36" s="3" t="s">
        <v>230</v>
      </c>
      <c r="B36" s="3" t="s">
        <v>42</v>
      </c>
      <c r="C36" s="3" t="s">
        <v>42</v>
      </c>
      <c r="D36" s="3" t="s">
        <v>42</v>
      </c>
      <c r="E36" s="3" t="s">
        <v>42</v>
      </c>
      <c r="F36" s="3" t="s">
        <v>42</v>
      </c>
      <c r="G36" s="3" t="s">
        <v>42</v>
      </c>
      <c r="H36" s="3" t="s">
        <v>42</v>
      </c>
      <c r="I36" s="3" t="s">
        <v>42</v>
      </c>
      <c r="J36" s="3" t="s">
        <v>42</v>
      </c>
      <c r="K36" s="3" t="s">
        <v>42</v>
      </c>
      <c r="L36" s="3" t="s">
        <v>42</v>
      </c>
      <c r="M36" s="3" t="s">
        <v>42</v>
      </c>
      <c r="N36" s="3" t="s">
        <v>42</v>
      </c>
      <c r="O36" s="3" t="s">
        <v>42</v>
      </c>
      <c r="P36" s="3" t="s">
        <v>42</v>
      </c>
      <c r="Q36" s="3" t="s">
        <v>42</v>
      </c>
      <c r="R36" s="3" t="s">
        <v>42</v>
      </c>
      <c r="S36" s="3" t="s">
        <v>42</v>
      </c>
      <c r="T36" s="3">
        <v>0</v>
      </c>
      <c r="U36" s="6">
        <v>0</v>
      </c>
      <c r="V36" s="3" t="s">
        <v>221</v>
      </c>
      <c r="W36" s="6">
        <v>0</v>
      </c>
      <c r="X36" s="7">
        <f t="shared" si="0"/>
        <v>0</v>
      </c>
    </row>
    <row r="37" spans="1:24" ht="12.5" x14ac:dyDescent="0.25">
      <c r="A37" s="3" t="s">
        <v>231</v>
      </c>
      <c r="B37" s="3" t="s">
        <v>42</v>
      </c>
      <c r="C37" s="3" t="s">
        <v>42</v>
      </c>
      <c r="D37" s="3" t="s">
        <v>42</v>
      </c>
      <c r="E37" s="3" t="s">
        <v>42</v>
      </c>
      <c r="F37" s="3" t="s">
        <v>42</v>
      </c>
      <c r="G37" s="3" t="s">
        <v>42</v>
      </c>
      <c r="H37" s="3" t="s">
        <v>42</v>
      </c>
      <c r="I37" s="3" t="s">
        <v>42</v>
      </c>
      <c r="J37" s="3" t="s">
        <v>42</v>
      </c>
      <c r="K37" s="3" t="s">
        <v>42</v>
      </c>
      <c r="L37" s="3" t="s">
        <v>42</v>
      </c>
      <c r="M37" s="3" t="s">
        <v>42</v>
      </c>
      <c r="N37" s="3" t="s">
        <v>42</v>
      </c>
      <c r="O37" s="3" t="s">
        <v>42</v>
      </c>
      <c r="P37" s="3" t="s">
        <v>42</v>
      </c>
      <c r="Q37" s="3" t="s">
        <v>42</v>
      </c>
      <c r="R37" s="3" t="s">
        <v>42</v>
      </c>
      <c r="S37" s="3" t="s">
        <v>42</v>
      </c>
      <c r="T37" s="3">
        <v>0</v>
      </c>
      <c r="U37" s="6">
        <v>0</v>
      </c>
      <c r="V37" s="3" t="s">
        <v>221</v>
      </c>
      <c r="W37" s="6">
        <v>0</v>
      </c>
      <c r="X37" s="7">
        <f t="shared" si="0"/>
        <v>0</v>
      </c>
    </row>
    <row r="38" spans="1:24" ht="12.5" x14ac:dyDescent="0.25">
      <c r="A38" s="3" t="s">
        <v>232</v>
      </c>
      <c r="B38" s="3" t="s">
        <v>42</v>
      </c>
      <c r="C38" s="3" t="s">
        <v>42</v>
      </c>
      <c r="D38" s="3" t="s">
        <v>42</v>
      </c>
      <c r="E38" s="3" t="s">
        <v>42</v>
      </c>
      <c r="F38" s="3" t="s">
        <v>42</v>
      </c>
      <c r="G38" s="3" t="s">
        <v>42</v>
      </c>
      <c r="H38" s="3" t="s">
        <v>42</v>
      </c>
      <c r="I38" s="3" t="s">
        <v>42</v>
      </c>
      <c r="J38" s="3" t="s">
        <v>42</v>
      </c>
      <c r="K38" s="3" t="s">
        <v>42</v>
      </c>
      <c r="L38" s="3" t="s">
        <v>42</v>
      </c>
      <c r="M38" s="3" t="s">
        <v>42</v>
      </c>
      <c r="N38" s="3" t="s">
        <v>42</v>
      </c>
      <c r="O38" s="3" t="s">
        <v>42</v>
      </c>
      <c r="P38" s="3" t="s">
        <v>42</v>
      </c>
      <c r="Q38" s="3" t="s">
        <v>42</v>
      </c>
      <c r="R38" s="3" t="s">
        <v>42</v>
      </c>
      <c r="S38" s="3" t="s">
        <v>42</v>
      </c>
      <c r="T38" s="3">
        <v>0</v>
      </c>
      <c r="U38" s="6">
        <v>0</v>
      </c>
      <c r="V38" s="3" t="s">
        <v>221</v>
      </c>
      <c r="W38" s="6">
        <v>0</v>
      </c>
      <c r="X38" s="7">
        <f t="shared" si="0"/>
        <v>0</v>
      </c>
    </row>
    <row r="39" spans="1:24" ht="12.5" x14ac:dyDescent="0.25">
      <c r="A39" s="3" t="s">
        <v>233</v>
      </c>
      <c r="B39" s="3" t="s">
        <v>42</v>
      </c>
      <c r="C39" s="3" t="s">
        <v>42</v>
      </c>
      <c r="D39" s="3" t="s">
        <v>42</v>
      </c>
      <c r="E39" s="3" t="s">
        <v>42</v>
      </c>
      <c r="F39" s="3" t="s">
        <v>42</v>
      </c>
      <c r="G39" s="3" t="s">
        <v>42</v>
      </c>
      <c r="H39" s="3" t="s">
        <v>42</v>
      </c>
      <c r="I39" s="3" t="s">
        <v>42</v>
      </c>
      <c r="J39" s="3" t="s">
        <v>42</v>
      </c>
      <c r="K39" s="3" t="s">
        <v>42</v>
      </c>
      <c r="L39" s="3" t="s">
        <v>42</v>
      </c>
      <c r="M39" s="3" t="s">
        <v>42</v>
      </c>
      <c r="N39" s="3" t="s">
        <v>42</v>
      </c>
      <c r="O39" s="3" t="s">
        <v>42</v>
      </c>
      <c r="P39" s="3" t="s">
        <v>42</v>
      </c>
      <c r="Q39" s="3" t="s">
        <v>42</v>
      </c>
      <c r="R39" s="3" t="s">
        <v>42</v>
      </c>
      <c r="S39" s="3" t="s">
        <v>42</v>
      </c>
      <c r="T39" s="3">
        <v>0</v>
      </c>
      <c r="U39" s="6">
        <v>0</v>
      </c>
      <c r="V39" s="3" t="s">
        <v>221</v>
      </c>
      <c r="W39" s="6">
        <v>0</v>
      </c>
      <c r="X39" s="7">
        <f t="shared" si="0"/>
        <v>0</v>
      </c>
    </row>
    <row r="40" spans="1:24" ht="12.5" x14ac:dyDescent="0.25">
      <c r="A40" s="3" t="s">
        <v>234</v>
      </c>
      <c r="B40" s="3" t="s">
        <v>42</v>
      </c>
      <c r="C40" s="3" t="s">
        <v>42</v>
      </c>
      <c r="D40" s="3" t="s">
        <v>42</v>
      </c>
      <c r="E40" s="3" t="s">
        <v>42</v>
      </c>
      <c r="F40" s="3" t="s">
        <v>42</v>
      </c>
      <c r="G40" s="3" t="s">
        <v>42</v>
      </c>
      <c r="H40" s="3" t="s">
        <v>42</v>
      </c>
      <c r="I40" s="3" t="s">
        <v>42</v>
      </c>
      <c r="J40" s="3" t="s">
        <v>42</v>
      </c>
      <c r="K40" s="3" t="s">
        <v>42</v>
      </c>
      <c r="L40" s="3" t="s">
        <v>42</v>
      </c>
      <c r="M40" s="3" t="s">
        <v>42</v>
      </c>
      <c r="N40" s="3" t="s">
        <v>42</v>
      </c>
      <c r="O40" s="3" t="s">
        <v>42</v>
      </c>
      <c r="P40" s="3" t="s">
        <v>42</v>
      </c>
      <c r="Q40" s="3" t="s">
        <v>42</v>
      </c>
      <c r="R40" s="3" t="s">
        <v>42</v>
      </c>
      <c r="S40" s="3" t="s">
        <v>42</v>
      </c>
      <c r="T40" s="3">
        <v>0</v>
      </c>
      <c r="U40" s="6">
        <v>0</v>
      </c>
      <c r="V40" s="3" t="s">
        <v>221</v>
      </c>
      <c r="W40" s="6">
        <v>0</v>
      </c>
      <c r="X40" s="7">
        <f t="shared" si="0"/>
        <v>0</v>
      </c>
    </row>
    <row r="41" spans="1:24" ht="12.5" x14ac:dyDescent="0.25">
      <c r="A41" s="3" t="s">
        <v>235</v>
      </c>
      <c r="B41" s="3" t="s">
        <v>42</v>
      </c>
      <c r="C41" s="3" t="s">
        <v>42</v>
      </c>
      <c r="D41" s="3" t="s">
        <v>42</v>
      </c>
      <c r="E41" s="3" t="s">
        <v>42</v>
      </c>
      <c r="F41" s="3" t="s">
        <v>42</v>
      </c>
      <c r="G41" s="3" t="s">
        <v>42</v>
      </c>
      <c r="H41" s="3" t="s">
        <v>42</v>
      </c>
      <c r="I41" s="3" t="s">
        <v>42</v>
      </c>
      <c r="J41" s="3" t="s">
        <v>42</v>
      </c>
      <c r="K41" s="3" t="s">
        <v>42</v>
      </c>
      <c r="L41" s="3" t="s">
        <v>42</v>
      </c>
      <c r="M41" s="3" t="s">
        <v>42</v>
      </c>
      <c r="N41" s="3" t="s">
        <v>42</v>
      </c>
      <c r="O41" s="3" t="s">
        <v>42</v>
      </c>
      <c r="P41" s="3" t="s">
        <v>42</v>
      </c>
      <c r="Q41" s="3" t="s">
        <v>42</v>
      </c>
      <c r="R41" s="3" t="s">
        <v>42</v>
      </c>
      <c r="S41" s="3" t="s">
        <v>42</v>
      </c>
      <c r="T41" s="3">
        <v>0</v>
      </c>
      <c r="U41" s="6">
        <v>0</v>
      </c>
      <c r="V41" s="3" t="s">
        <v>221</v>
      </c>
      <c r="W41" s="6">
        <v>0</v>
      </c>
      <c r="X41" s="7">
        <f t="shared" si="0"/>
        <v>0</v>
      </c>
    </row>
    <row r="42" spans="1:24" ht="12.5" x14ac:dyDescent="0.25">
      <c r="A42" s="3" t="s">
        <v>236</v>
      </c>
      <c r="B42" s="3" t="s">
        <v>42</v>
      </c>
      <c r="C42" s="3" t="s">
        <v>42</v>
      </c>
      <c r="D42" s="3" t="s">
        <v>42</v>
      </c>
      <c r="E42" s="3" t="s">
        <v>42</v>
      </c>
      <c r="F42" s="3" t="s">
        <v>42</v>
      </c>
      <c r="G42" s="3" t="s">
        <v>42</v>
      </c>
      <c r="H42" s="3" t="s">
        <v>42</v>
      </c>
      <c r="I42" s="3" t="s">
        <v>42</v>
      </c>
      <c r="J42" s="3" t="s">
        <v>42</v>
      </c>
      <c r="K42" s="3" t="s">
        <v>42</v>
      </c>
      <c r="L42" s="3" t="s">
        <v>42</v>
      </c>
      <c r="M42" s="3" t="s">
        <v>42</v>
      </c>
      <c r="N42" s="3" t="s">
        <v>42</v>
      </c>
      <c r="O42" s="3" t="s">
        <v>42</v>
      </c>
      <c r="P42" s="3" t="s">
        <v>42</v>
      </c>
      <c r="Q42" s="3" t="s">
        <v>42</v>
      </c>
      <c r="R42" s="3" t="s">
        <v>42</v>
      </c>
      <c r="S42" s="3" t="s">
        <v>42</v>
      </c>
      <c r="T42" s="3">
        <v>0</v>
      </c>
      <c r="U42" s="6">
        <v>0</v>
      </c>
      <c r="V42" s="3" t="s">
        <v>221</v>
      </c>
      <c r="W42" s="6">
        <v>0</v>
      </c>
      <c r="X42" s="7">
        <f t="shared" si="0"/>
        <v>0</v>
      </c>
    </row>
    <row r="43" spans="1:24" ht="12.5" x14ac:dyDescent="0.25">
      <c r="A43" s="3" t="s">
        <v>237</v>
      </c>
      <c r="B43" s="3" t="s">
        <v>42</v>
      </c>
      <c r="C43" s="3" t="s">
        <v>42</v>
      </c>
      <c r="D43" s="3" t="s">
        <v>42</v>
      </c>
      <c r="E43" s="3" t="s">
        <v>42</v>
      </c>
      <c r="F43" s="3" t="s">
        <v>42</v>
      </c>
      <c r="G43" s="3" t="s">
        <v>42</v>
      </c>
      <c r="H43" s="3" t="s">
        <v>42</v>
      </c>
      <c r="I43" s="3" t="s">
        <v>42</v>
      </c>
      <c r="J43" s="3" t="s">
        <v>42</v>
      </c>
      <c r="K43" s="3" t="s">
        <v>42</v>
      </c>
      <c r="L43" s="3" t="s">
        <v>42</v>
      </c>
      <c r="M43" s="3" t="s">
        <v>42</v>
      </c>
      <c r="N43" s="3" t="s">
        <v>42</v>
      </c>
      <c r="O43" s="3" t="s">
        <v>42</v>
      </c>
      <c r="P43" s="3" t="s">
        <v>42</v>
      </c>
      <c r="Q43" s="3" t="s">
        <v>42</v>
      </c>
      <c r="R43" s="3" t="s">
        <v>42</v>
      </c>
      <c r="S43" s="3" t="s">
        <v>42</v>
      </c>
      <c r="T43" s="3">
        <v>0</v>
      </c>
      <c r="U43" s="6">
        <v>0</v>
      </c>
      <c r="V43" s="3" t="s">
        <v>221</v>
      </c>
      <c r="W43" s="6">
        <v>0</v>
      </c>
      <c r="X43" s="7">
        <f t="shared" si="0"/>
        <v>0</v>
      </c>
    </row>
    <row r="44" spans="1:24" ht="12.5" x14ac:dyDescent="0.25">
      <c r="A44" s="3" t="s">
        <v>238</v>
      </c>
      <c r="B44" s="3" t="s">
        <v>42</v>
      </c>
      <c r="C44" s="3" t="s">
        <v>42</v>
      </c>
      <c r="D44" s="3" t="s">
        <v>42</v>
      </c>
      <c r="E44" s="3" t="s">
        <v>42</v>
      </c>
      <c r="F44" s="3" t="s">
        <v>42</v>
      </c>
      <c r="G44" s="3" t="s">
        <v>42</v>
      </c>
      <c r="H44" s="3" t="s">
        <v>42</v>
      </c>
      <c r="I44" s="3" t="s">
        <v>42</v>
      </c>
      <c r="J44" s="3" t="s">
        <v>42</v>
      </c>
      <c r="K44" s="3" t="s">
        <v>42</v>
      </c>
      <c r="L44" s="3" t="s">
        <v>42</v>
      </c>
      <c r="M44" s="3" t="s">
        <v>42</v>
      </c>
      <c r="N44" s="3" t="s">
        <v>42</v>
      </c>
      <c r="O44" s="3" t="s">
        <v>42</v>
      </c>
      <c r="P44" s="3" t="s">
        <v>42</v>
      </c>
      <c r="Q44" s="3" t="s">
        <v>42</v>
      </c>
      <c r="R44" s="3" t="s">
        <v>42</v>
      </c>
      <c r="S44" s="3" t="s">
        <v>42</v>
      </c>
      <c r="T44" s="3">
        <v>0</v>
      </c>
      <c r="U44" s="6">
        <v>0</v>
      </c>
      <c r="V44" s="3" t="s">
        <v>221</v>
      </c>
      <c r="W44" s="6">
        <v>0</v>
      </c>
      <c r="X44" s="7">
        <f t="shared" si="0"/>
        <v>0</v>
      </c>
    </row>
    <row r="45" spans="1:24" ht="12.5" x14ac:dyDescent="0.25">
      <c r="A45" s="3" t="s">
        <v>239</v>
      </c>
      <c r="B45" s="3" t="s">
        <v>42</v>
      </c>
      <c r="C45" s="3" t="s">
        <v>42</v>
      </c>
      <c r="D45" s="3" t="s">
        <v>42</v>
      </c>
      <c r="E45" s="3" t="s">
        <v>42</v>
      </c>
      <c r="F45" s="3" t="s">
        <v>42</v>
      </c>
      <c r="G45" s="3" t="s">
        <v>42</v>
      </c>
      <c r="H45" s="3" t="s">
        <v>42</v>
      </c>
      <c r="I45" s="3" t="s">
        <v>42</v>
      </c>
      <c r="J45" s="3" t="s">
        <v>42</v>
      </c>
      <c r="K45" s="3" t="s">
        <v>42</v>
      </c>
      <c r="L45" s="3" t="s">
        <v>42</v>
      </c>
      <c r="M45" s="3" t="s">
        <v>42</v>
      </c>
      <c r="N45" s="3" t="s">
        <v>42</v>
      </c>
      <c r="O45" s="3" t="s">
        <v>42</v>
      </c>
      <c r="P45" s="3" t="s">
        <v>42</v>
      </c>
      <c r="Q45" s="3" t="s">
        <v>42</v>
      </c>
      <c r="R45" s="3" t="s">
        <v>42</v>
      </c>
      <c r="S45" s="3" t="s">
        <v>42</v>
      </c>
      <c r="T45" s="3">
        <v>0</v>
      </c>
      <c r="U45" s="6">
        <v>0</v>
      </c>
      <c r="V45" s="3" t="s">
        <v>221</v>
      </c>
      <c r="W45" s="6">
        <v>0</v>
      </c>
      <c r="X45" s="7">
        <f t="shared" si="0"/>
        <v>0</v>
      </c>
    </row>
    <row r="46" spans="1:24" ht="12.5" x14ac:dyDescent="0.25">
      <c r="A46" s="3" t="s">
        <v>240</v>
      </c>
      <c r="B46" s="3" t="s">
        <v>42</v>
      </c>
      <c r="C46" s="3" t="s">
        <v>42</v>
      </c>
      <c r="D46" s="3" t="s">
        <v>42</v>
      </c>
      <c r="E46" s="3" t="s">
        <v>42</v>
      </c>
      <c r="F46" s="3" t="s">
        <v>42</v>
      </c>
      <c r="G46" s="3" t="s">
        <v>42</v>
      </c>
      <c r="H46" s="3" t="s">
        <v>42</v>
      </c>
      <c r="I46" s="3" t="s">
        <v>42</v>
      </c>
      <c r="J46" s="3" t="s">
        <v>42</v>
      </c>
      <c r="K46" s="3" t="s">
        <v>42</v>
      </c>
      <c r="L46" s="3" t="s">
        <v>42</v>
      </c>
      <c r="M46" s="3" t="s">
        <v>42</v>
      </c>
      <c r="N46" s="3" t="s">
        <v>42</v>
      </c>
      <c r="O46" s="3" t="s">
        <v>42</v>
      </c>
      <c r="P46" s="3" t="s">
        <v>42</v>
      </c>
      <c r="Q46" s="3" t="s">
        <v>42</v>
      </c>
      <c r="R46" s="3" t="s">
        <v>42</v>
      </c>
      <c r="S46" s="3" t="s">
        <v>42</v>
      </c>
      <c r="T46" s="3">
        <v>0</v>
      </c>
      <c r="U46" s="6">
        <v>0</v>
      </c>
      <c r="V46" s="3" t="s">
        <v>221</v>
      </c>
      <c r="W46" s="6">
        <v>0</v>
      </c>
      <c r="X46" s="7">
        <f t="shared" si="0"/>
        <v>0</v>
      </c>
    </row>
    <row r="47" spans="1:24" ht="12.5" x14ac:dyDescent="0.25">
      <c r="A47" s="3" t="s">
        <v>241</v>
      </c>
      <c r="B47" s="3" t="s">
        <v>42</v>
      </c>
      <c r="C47" s="3" t="s">
        <v>42</v>
      </c>
      <c r="D47" s="3" t="s">
        <v>42</v>
      </c>
      <c r="E47" s="3" t="s">
        <v>42</v>
      </c>
      <c r="F47" s="3" t="s">
        <v>42</v>
      </c>
      <c r="G47" s="3" t="s">
        <v>42</v>
      </c>
      <c r="H47" s="3" t="s">
        <v>42</v>
      </c>
      <c r="I47" s="3" t="s">
        <v>42</v>
      </c>
      <c r="J47" s="3" t="s">
        <v>42</v>
      </c>
      <c r="K47" s="3" t="s">
        <v>42</v>
      </c>
      <c r="L47" s="3" t="s">
        <v>42</v>
      </c>
      <c r="M47" s="3" t="s">
        <v>42</v>
      </c>
      <c r="N47" s="3" t="s">
        <v>42</v>
      </c>
      <c r="O47" s="3" t="s">
        <v>42</v>
      </c>
      <c r="P47" s="3" t="s">
        <v>42</v>
      </c>
      <c r="Q47" s="3" t="s">
        <v>42</v>
      </c>
      <c r="R47" s="3" t="s">
        <v>42</v>
      </c>
      <c r="S47" s="3" t="s">
        <v>42</v>
      </c>
      <c r="T47" s="3">
        <v>0</v>
      </c>
      <c r="U47" s="6">
        <v>0</v>
      </c>
      <c r="V47" s="3" t="s">
        <v>221</v>
      </c>
      <c r="W47" s="6">
        <v>0</v>
      </c>
      <c r="X47" s="7">
        <f t="shared" si="0"/>
        <v>0</v>
      </c>
    </row>
    <row r="48" spans="1:24" ht="12.5" x14ac:dyDescent="0.25">
      <c r="A48" s="3" t="s">
        <v>242</v>
      </c>
      <c r="B48" s="3" t="s">
        <v>42</v>
      </c>
      <c r="C48" s="3" t="s">
        <v>42</v>
      </c>
      <c r="D48" s="3" t="s">
        <v>42</v>
      </c>
      <c r="E48" s="3" t="s">
        <v>42</v>
      </c>
      <c r="F48" s="3" t="s">
        <v>42</v>
      </c>
      <c r="G48" s="3" t="s">
        <v>42</v>
      </c>
      <c r="H48" s="3" t="s">
        <v>42</v>
      </c>
      <c r="I48" s="3" t="s">
        <v>42</v>
      </c>
      <c r="J48" s="3" t="s">
        <v>42</v>
      </c>
      <c r="K48" s="3" t="s">
        <v>42</v>
      </c>
      <c r="L48" s="3" t="s">
        <v>42</v>
      </c>
      <c r="M48" s="3" t="s">
        <v>42</v>
      </c>
      <c r="N48" s="3" t="s">
        <v>42</v>
      </c>
      <c r="O48" s="3" t="s">
        <v>42</v>
      </c>
      <c r="P48" s="3" t="s">
        <v>42</v>
      </c>
      <c r="Q48" s="3" t="s">
        <v>42</v>
      </c>
      <c r="R48" s="3" t="s">
        <v>42</v>
      </c>
      <c r="S48" s="3" t="s">
        <v>42</v>
      </c>
      <c r="T48" s="3">
        <v>0</v>
      </c>
      <c r="U48" s="6">
        <v>0</v>
      </c>
      <c r="V48" s="3" t="s">
        <v>221</v>
      </c>
      <c r="W48" s="6">
        <v>0</v>
      </c>
      <c r="X48" s="7">
        <f t="shared" si="0"/>
        <v>0</v>
      </c>
    </row>
    <row r="49" spans="1:26" ht="12.5" x14ac:dyDescent="0.25">
      <c r="A49" s="3" t="s">
        <v>243</v>
      </c>
      <c r="B49" s="3" t="s">
        <v>42</v>
      </c>
      <c r="C49" s="3" t="s">
        <v>42</v>
      </c>
      <c r="D49" s="3" t="s">
        <v>42</v>
      </c>
      <c r="E49" s="3" t="s">
        <v>42</v>
      </c>
      <c r="F49" s="3" t="s">
        <v>42</v>
      </c>
      <c r="G49" s="3" t="s">
        <v>42</v>
      </c>
      <c r="H49" s="3" t="s">
        <v>42</v>
      </c>
      <c r="I49" s="3" t="s">
        <v>42</v>
      </c>
      <c r="J49" s="3" t="s">
        <v>42</v>
      </c>
      <c r="K49" s="3" t="s">
        <v>42</v>
      </c>
      <c r="L49" s="3" t="s">
        <v>42</v>
      </c>
      <c r="M49" s="3" t="s">
        <v>42</v>
      </c>
      <c r="N49" s="3" t="s">
        <v>42</v>
      </c>
      <c r="O49" s="3" t="s">
        <v>42</v>
      </c>
      <c r="P49" s="3" t="s">
        <v>42</v>
      </c>
      <c r="Q49" s="3" t="s">
        <v>42</v>
      </c>
      <c r="R49" s="3" t="s">
        <v>42</v>
      </c>
      <c r="S49" s="3" t="s">
        <v>42</v>
      </c>
      <c r="T49" s="3">
        <v>0</v>
      </c>
      <c r="U49" s="6">
        <v>0</v>
      </c>
      <c r="V49" s="3" t="s">
        <v>221</v>
      </c>
      <c r="W49" s="6">
        <v>0</v>
      </c>
      <c r="X49" s="7">
        <f t="shared" si="0"/>
        <v>0</v>
      </c>
    </row>
    <row r="50" spans="1:26" ht="12.5" x14ac:dyDescent="0.25">
      <c r="B50" s="12"/>
    </row>
    <row r="51" spans="1:26" ht="12.5" x14ac:dyDescent="0.25">
      <c r="B51" s="12"/>
      <c r="T51" s="13" t="s">
        <v>244</v>
      </c>
    </row>
    <row r="52" spans="1:26" ht="14.5" x14ac:dyDescent="0.35">
      <c r="A52" s="13" t="s">
        <v>245</v>
      </c>
      <c r="B52" s="14">
        <f>COUNTIF(B2:B13,"F 3472 WAB")</f>
        <v>2</v>
      </c>
      <c r="C52" s="14">
        <f>COUNTIF(C2:C13,"BOBI AULIA SYAFIQ")</f>
        <v>4</v>
      </c>
      <c r="D52" s="14">
        <f>COUNTIF(D2:D13,"CLUSTER PRAMUKA REGENCY BLOK D6 KARANGTENGAH CIANJUR")</f>
        <v>0</v>
      </c>
      <c r="E52" s="14">
        <f>COUNTIF(E2:E13,"HONDA")</f>
        <v>7</v>
      </c>
      <c r="F52" s="14">
        <f>COUNTIF(F2:F13,"X1HO2N35M1 A/T")</f>
        <v>2</v>
      </c>
      <c r="G52" s="14">
        <f t="shared" ref="G52:H52" si="1">COUNTIF(G2:G13,"SEPEDA MOTOR")</f>
        <v>6</v>
      </c>
      <c r="H52" s="14">
        <f t="shared" si="1"/>
        <v>3</v>
      </c>
      <c r="I52" s="14">
        <f>COUNTIF(I2:I13,"2019")</f>
        <v>5</v>
      </c>
      <c r="J52" s="14">
        <f>COUNTIF(J2:J13,"149CC")</f>
        <v>1</v>
      </c>
      <c r="K52" s="14">
        <f>COUNTIF(K2:K13,"MH1KF4115KK705996")</f>
        <v>1</v>
      </c>
      <c r="L52" s="14">
        <f>COUNTIF(L2:L13,"KF41E1708686")</f>
        <v>3</v>
      </c>
      <c r="M52" s="14">
        <f>COUNTIF(M2:M13,"HITAM")</f>
        <v>8</v>
      </c>
      <c r="N52" s="14">
        <f>COUNTIF(N2:N13,"BENSIN")</f>
        <v>10</v>
      </c>
      <c r="O52" s="14">
        <f>COUNTIF(O2:O13,"HITAM")</f>
        <v>8</v>
      </c>
      <c r="P52" s="14">
        <f>COUNTIF(P2:P13,"2019")</f>
        <v>5</v>
      </c>
      <c r="Q52" s="14">
        <f>COUNTIF(Q2:Q13,"PO7918292")</f>
        <v>5</v>
      </c>
      <c r="R52" s="14">
        <f>COUNTIF(R2:R13,"10700")</f>
        <v>4</v>
      </c>
      <c r="S52" s="14">
        <f>COUNTIF(S2:S13,"06 NOV 2024")</f>
        <v>4</v>
      </c>
      <c r="T52" s="15">
        <f t="shared" ref="T52:T55" si="2">SUM(B52:S52)</f>
        <v>78</v>
      </c>
    </row>
    <row r="53" spans="1:26" ht="12.5" x14ac:dyDescent="0.25">
      <c r="A53" s="13" t="s">
        <v>246</v>
      </c>
      <c r="B53" s="15">
        <f>COUNTIF(B14:B25,"B 3352 UJV")</f>
        <v>1</v>
      </c>
      <c r="C53" s="15">
        <f>COUNTIF(C14:C25,"DIAN LIESKA OCVIANY")</f>
        <v>0</v>
      </c>
      <c r="D53" s="15">
        <f>COUNTIF(D14:D25,"KOMP PERTAMINA BLOK W/10 RT8/16 JU")</f>
        <v>0</v>
      </c>
      <c r="E53" s="15">
        <f>COUNTIF(E14:E25,"HONDA")</f>
        <v>4</v>
      </c>
      <c r="F53" s="15">
        <f>COUNTIF(F14:F25,"Y1G02N15LO AT")</f>
        <v>0</v>
      </c>
      <c r="G53" s="15">
        <f>COUNTIF(G14:G25,"SEPEDA MOTOR")</f>
        <v>3</v>
      </c>
      <c r="H53" s="15">
        <f>COUNTIF(H14:H25,"SPD. MOTOR")</f>
        <v>1</v>
      </c>
      <c r="I53" s="15">
        <f>COUNTIF(I14:I25,"2015")</f>
        <v>0</v>
      </c>
      <c r="J53" s="15">
        <f>COUNTIF(J14:J25,"00110")</f>
        <v>2</v>
      </c>
      <c r="K53" s="15">
        <f>COUNTIF(K14:K25,"MH1JFT113FK053794")</f>
        <v>0</v>
      </c>
      <c r="L53" s="15">
        <f>COUNTIF(L14:L25,"JFT1E1053726")</f>
        <v>1</v>
      </c>
      <c r="M53" s="15">
        <f>COUNTIF(M14:M25,"HITAM")</f>
        <v>1</v>
      </c>
      <c r="N53" s="15">
        <f>COUNTIF(N14:N25,"BENSIN")</f>
        <v>4</v>
      </c>
      <c r="O53" s="15">
        <f>COUNTIF(O14:O25,"HITAM")</f>
        <v>3</v>
      </c>
      <c r="P53" s="15">
        <f>COUNTIF(P14:P25,"2015")</f>
        <v>1</v>
      </c>
      <c r="Q53" s="15">
        <f>COUNTIF(Q14:Q25,"MO2029195")</f>
        <v>0</v>
      </c>
      <c r="R53" s="15">
        <f>COUNTIF(R14:R25,"9B4906FT221DI")</f>
        <v>0</v>
      </c>
      <c r="S53" s="15">
        <f>COUNTIF(S14:S25,"11-11-2025")</f>
        <v>1</v>
      </c>
      <c r="T53" s="15">
        <f t="shared" si="2"/>
        <v>22</v>
      </c>
      <c r="U53" s="12"/>
      <c r="V53" s="12"/>
      <c r="W53" s="12"/>
      <c r="X53" s="12"/>
      <c r="Y53" s="12"/>
      <c r="Z53" s="12"/>
    </row>
    <row r="54" spans="1:26" ht="12.5" x14ac:dyDescent="0.25">
      <c r="A54" s="13" t="s">
        <v>247</v>
      </c>
      <c r="B54" s="15">
        <f>COUNTIF(B26:B37,"B 2832 BRY")</f>
        <v>0</v>
      </c>
      <c r="C54" s="15">
        <f>COUNTIF(C26:C37,"MICHAEL")</f>
        <v>0</v>
      </c>
      <c r="D54" s="15">
        <f>COUNTIF(D26:D37,"CITRA GARDEN 6 BLK H11/54 RT11/15 JAKBAR")</f>
        <v>0</v>
      </c>
      <c r="E54" s="15">
        <f>COUNTIF(E26:E37,"TOYOTA")</f>
        <v>0</v>
      </c>
      <c r="F54" s="15">
        <f>COUNTIF(F26:F37,"KIJANG INOVA 2.OV")</f>
        <v>0</v>
      </c>
      <c r="G54" s="15">
        <f>COUNTIF(G26:G37,"MOBIL PENUMPANG")</f>
        <v>0</v>
      </c>
      <c r="H54" s="15">
        <f>COUNTIF(H26:H37,"MICRO/MINIBUS")</f>
        <v>0</v>
      </c>
      <c r="I54" s="15">
        <f>COUNTIF(I26:I37,"2021")</f>
        <v>0</v>
      </c>
      <c r="J54" s="15">
        <f>COUNTIF(J26:J37,"01998")</f>
        <v>0</v>
      </c>
      <c r="K54" s="15">
        <f>COUNTIF(K26:K37,"MHFAW8EM2M0218495")</f>
        <v>0</v>
      </c>
      <c r="L54" s="15">
        <f>COUNTIF(L26:L37,"1TRA912677")</f>
        <v>0</v>
      </c>
      <c r="M54" s="15">
        <f>COUNTIF(M26:M37,"SILVER METALIK")</f>
        <v>0</v>
      </c>
      <c r="N54" s="15">
        <f>COUNTIF(N26:N37,"BENSIN")</f>
        <v>0</v>
      </c>
      <c r="O54" s="15">
        <f>COUNTIF(O26:O37,"HITAM")</f>
        <v>1</v>
      </c>
      <c r="P54" s="15">
        <f>COUNTIF(P26:P37,"2021")</f>
        <v>0</v>
      </c>
      <c r="Q54" s="15">
        <f>COUNTIF(Q26:Q37,"R01352858")</f>
        <v>0</v>
      </c>
      <c r="R54" s="15">
        <f>COUNTIF(R26:R37,"3C4900GUYW1WE")</f>
        <v>0</v>
      </c>
      <c r="S54" s="15">
        <f>COUNTIF(S26:S37,"05-10-2026")</f>
        <v>0</v>
      </c>
      <c r="T54" s="15">
        <f t="shared" si="2"/>
        <v>1</v>
      </c>
      <c r="U54" s="12"/>
      <c r="V54" s="12"/>
      <c r="W54" s="12"/>
      <c r="X54" s="12"/>
      <c r="Y54" s="12"/>
      <c r="Z54" s="12"/>
    </row>
    <row r="55" spans="1:26" ht="12.5" x14ac:dyDescent="0.25">
      <c r="A55" s="13" t="s">
        <v>248</v>
      </c>
      <c r="B55" s="15">
        <f>COUNTIF(B38:B49,"B 4705 BLB")</f>
        <v>0</v>
      </c>
      <c r="C55" s="15">
        <f>COUNTIF(C38:C49,"RICKY GUNAWAN")</f>
        <v>0</v>
      </c>
      <c r="D55" s="15">
        <f>COUNTIF(D38:D49,"JL KEAMANAN DLM RT14/6 TM SHARI JB")</f>
        <v>0</v>
      </c>
      <c r="E55" s="15">
        <f>COUNTIF(E38:E49,"HONDA")</f>
        <v>0</v>
      </c>
      <c r="F55" s="15">
        <f>COUNTIF(F38:F49,"D1B02N12L2")</f>
        <v>0</v>
      </c>
      <c r="G55" s="15">
        <f>COUNTIF(G38:G49,"SEPEDA MOTOR")</f>
        <v>0</v>
      </c>
      <c r="H55" s="15">
        <f>COUNTIF(H38:H49,"SPD. MOTOR")</f>
        <v>0</v>
      </c>
      <c r="I55" s="15">
        <f>COUNTIF(I38:I49,"2017")</f>
        <v>0</v>
      </c>
      <c r="J55" s="15">
        <f>COUNTIF(J38:J49,"00110")</f>
        <v>0</v>
      </c>
      <c r="K55" s="15">
        <f>COUNTIF(K38:K49,"MH1JM2112HK213635")</f>
        <v>0</v>
      </c>
      <c r="L55" s="15">
        <f>COUNTIF(L38:L49,"JM21E1215148")</f>
        <v>0</v>
      </c>
      <c r="M55" s="15">
        <f>COUNTIF(M38:M49,"MERAH PUTIH")</f>
        <v>0</v>
      </c>
      <c r="N55" s="15">
        <f>COUNTIF(N38:N49,"BENSIN")</f>
        <v>0</v>
      </c>
      <c r="O55" s="15">
        <f>COUNTIF(O38:O49,"HITAM")</f>
        <v>0</v>
      </c>
      <c r="P55" s="15">
        <f>COUNTIF(P38:P49,"2020")</f>
        <v>0</v>
      </c>
      <c r="Q55" s="15">
        <f>COUNTIF(Q38:Q49,"N01563685")</f>
        <v>0</v>
      </c>
      <c r="R55" s="15">
        <f>COUNTIF(R38:R49,"9B4906ID311AW")</f>
        <v>0</v>
      </c>
      <c r="S55" s="15">
        <f>COUNTIF(S38:S49,"24-02-2027")</f>
        <v>0</v>
      </c>
      <c r="T55" s="15">
        <f t="shared" si="2"/>
        <v>0</v>
      </c>
      <c r="U55" s="12"/>
      <c r="V55" s="12"/>
      <c r="W55" s="12"/>
      <c r="X55" s="12"/>
      <c r="Y55" s="12"/>
      <c r="Z55" s="12"/>
    </row>
    <row r="56" spans="1:26" ht="13" x14ac:dyDescent="0.3">
      <c r="B56" s="12"/>
      <c r="S56" s="16" t="s">
        <v>249</v>
      </c>
      <c r="T56" s="17">
        <f>SUM(T52:T55)</f>
        <v>101</v>
      </c>
      <c r="U56" s="18">
        <f>148/(18*48)*100</f>
        <v>17.12962962962963</v>
      </c>
      <c r="V56" s="18">
        <f>268/(48*18)*100</f>
        <v>31.018518518518519</v>
      </c>
      <c r="W56" s="18">
        <f>V56-U56</f>
        <v>13.888888888888889</v>
      </c>
    </row>
    <row r="57" spans="1:26" ht="12.5" x14ac:dyDescent="0.25">
      <c r="B57" s="12"/>
    </row>
    <row r="58" spans="1:26" ht="12.5" x14ac:dyDescent="0.25">
      <c r="T58" s="12"/>
      <c r="U58" s="12"/>
      <c r="V58" s="12"/>
      <c r="W58" s="12"/>
      <c r="X58" s="12"/>
      <c r="Y58" s="12"/>
      <c r="Z58" s="12"/>
    </row>
    <row r="59" spans="1:26" ht="12.5" x14ac:dyDescent="0.25">
      <c r="B59" s="12"/>
    </row>
    <row r="60" spans="1:26" ht="12.5" x14ac:dyDescent="0.25">
      <c r="B60" s="12"/>
    </row>
    <row r="61" spans="1:26" ht="12.5" x14ac:dyDescent="0.25">
      <c r="B61" s="12"/>
    </row>
    <row r="62" spans="1:26" ht="12.5" x14ac:dyDescent="0.25">
      <c r="B62" s="12"/>
    </row>
    <row r="63" spans="1:26" ht="12.5" x14ac:dyDescent="0.25">
      <c r="B63" s="12"/>
    </row>
    <row r="64" spans="1:26" ht="12.5" x14ac:dyDescent="0.25">
      <c r="B64" s="12"/>
    </row>
    <row r="65" spans="2:2" ht="12.5" x14ac:dyDescent="0.25">
      <c r="B65" s="12"/>
    </row>
    <row r="66" spans="2:2" ht="12.5" x14ac:dyDescent="0.25">
      <c r="B66" s="12"/>
    </row>
    <row r="71" spans="2:2" ht="12.5" x14ac:dyDescent="0.25">
      <c r="B71" s="12"/>
    </row>
    <row r="72" spans="2:2" ht="12.5" x14ac:dyDescent="0.25">
      <c r="B72" s="12"/>
    </row>
    <row r="73" spans="2:2" ht="12.5" x14ac:dyDescent="0.25">
      <c r="B73" s="12"/>
    </row>
    <row r="74" spans="2:2" ht="12.5" x14ac:dyDescent="0.25">
      <c r="B74" s="12"/>
    </row>
    <row r="75" spans="2:2" ht="12.5" x14ac:dyDescent="0.25">
      <c r="B75" s="12"/>
    </row>
    <row r="76" spans="2:2" ht="12.5" x14ac:dyDescent="0.25">
      <c r="B76" s="12"/>
    </row>
    <row r="77" spans="2:2" ht="12.5" x14ac:dyDescent="0.25">
      <c r="B77" s="12"/>
    </row>
    <row r="78" spans="2:2" ht="12.5" x14ac:dyDescent="0.25">
      <c r="B78" s="12"/>
    </row>
    <row r="79" spans="2:2" ht="12.5" x14ac:dyDescent="0.25">
      <c r="B79" s="12"/>
    </row>
    <row r="80" spans="2:2" ht="12.5" x14ac:dyDescent="0.25">
      <c r="B80" s="12"/>
    </row>
    <row r="81" spans="2:2" ht="12.5" x14ac:dyDescent="0.25">
      <c r="B81" s="12"/>
    </row>
    <row r="82" spans="2:2" ht="12.5" x14ac:dyDescent="0.25">
      <c r="B82" s="12"/>
    </row>
    <row r="83" spans="2:2" ht="12.5" x14ac:dyDescent="0.25">
      <c r="B83" s="12"/>
    </row>
    <row r="84" spans="2:2" ht="12.5" x14ac:dyDescent="0.25">
      <c r="B84" s="12"/>
    </row>
    <row r="85" spans="2:2" ht="12.5" x14ac:dyDescent="0.25">
      <c r="B85" s="12"/>
    </row>
    <row r="86" spans="2:2" ht="12.5" x14ac:dyDescent="0.25">
      <c r="B86" s="12"/>
    </row>
    <row r="87" spans="2:2" ht="12.5" x14ac:dyDescent="0.25">
      <c r="B87" s="12"/>
    </row>
    <row r="88" spans="2:2" ht="12.5" x14ac:dyDescent="0.25">
      <c r="B88" s="12"/>
    </row>
    <row r="89" spans="2:2" ht="12.5" x14ac:dyDescent="0.25">
      <c r="B89" s="12"/>
    </row>
    <row r="90" spans="2:2" ht="12.5" x14ac:dyDescent="0.25">
      <c r="B90" s="12"/>
    </row>
    <row r="91" spans="2:2" ht="12.5" x14ac:dyDescent="0.25">
      <c r="B91" s="12"/>
    </row>
    <row r="92" spans="2:2" ht="12.5" x14ac:dyDescent="0.25">
      <c r="B92" s="12"/>
    </row>
    <row r="93" spans="2:2" ht="12.5" x14ac:dyDescent="0.25">
      <c r="B93" s="12"/>
    </row>
    <row r="94" spans="2:2" ht="12.5" x14ac:dyDescent="0.25">
      <c r="B94" s="12"/>
    </row>
    <row r="95" spans="2:2" ht="12.5" x14ac:dyDescent="0.25">
      <c r="B95" s="12"/>
    </row>
    <row r="96" spans="2:2" ht="12.5" x14ac:dyDescent="0.25">
      <c r="B96" s="12"/>
    </row>
    <row r="97" spans="2:2" ht="12.5" x14ac:dyDescent="0.25">
      <c r="B97" s="12"/>
    </row>
    <row r="98" spans="2:2" ht="12.5" x14ac:dyDescent="0.25">
      <c r="B98" s="12"/>
    </row>
    <row r="99" spans="2:2" ht="12.5" x14ac:dyDescent="0.25">
      <c r="B99" s="12"/>
    </row>
    <row r="100" spans="2:2" ht="12.5" x14ac:dyDescent="0.25">
      <c r="B100" s="12"/>
    </row>
    <row r="101" spans="2:2" ht="12.5" x14ac:dyDescent="0.25">
      <c r="B101" s="12"/>
    </row>
    <row r="102" spans="2:2" ht="12.5" x14ac:dyDescent="0.25">
      <c r="B102" s="12"/>
    </row>
    <row r="103" spans="2:2" ht="12.5" x14ac:dyDescent="0.25">
      <c r="B103" s="12"/>
    </row>
    <row r="104" spans="2:2" ht="12.5" x14ac:dyDescent="0.25">
      <c r="B104" s="12"/>
    </row>
    <row r="105" spans="2:2" ht="12.5" x14ac:dyDescent="0.25">
      <c r="B105" s="12"/>
    </row>
    <row r="106" spans="2:2" ht="12.5" x14ac:dyDescent="0.25">
      <c r="B106" s="12"/>
    </row>
    <row r="107" spans="2:2" ht="12.5" x14ac:dyDescent="0.25">
      <c r="B107" s="12"/>
    </row>
    <row r="108" spans="2:2" ht="12.5" x14ac:dyDescent="0.25">
      <c r="B108" s="12"/>
    </row>
    <row r="109" spans="2:2" ht="12.5" x14ac:dyDescent="0.25">
      <c r="B109" s="12"/>
    </row>
    <row r="110" spans="2:2" ht="12.5" x14ac:dyDescent="0.25">
      <c r="B110" s="12"/>
    </row>
    <row r="111" spans="2:2" ht="12.5" x14ac:dyDescent="0.25">
      <c r="B111" s="12"/>
    </row>
    <row r="112" spans="2:2" ht="12.5" x14ac:dyDescent="0.25">
      <c r="B112" s="12"/>
    </row>
    <row r="113" spans="2:2" ht="12.5" x14ac:dyDescent="0.25">
      <c r="B113" s="12"/>
    </row>
    <row r="114" spans="2:2" ht="12.5" x14ac:dyDescent="0.25">
      <c r="B114" s="12"/>
    </row>
    <row r="115" spans="2:2" ht="12.5" x14ac:dyDescent="0.25">
      <c r="B115" s="12"/>
    </row>
    <row r="116" spans="2:2" ht="12.5" x14ac:dyDescent="0.25">
      <c r="B116" s="12"/>
    </row>
    <row r="117" spans="2:2" ht="12.5" x14ac:dyDescent="0.25">
      <c r="B117" s="12"/>
    </row>
    <row r="118" spans="2:2" ht="12.5" x14ac:dyDescent="0.25">
      <c r="B118" s="12"/>
    </row>
    <row r="119" spans="2:2" ht="12.5" x14ac:dyDescent="0.25">
      <c r="B119" s="12"/>
    </row>
    <row r="120" spans="2:2" ht="12.5" x14ac:dyDescent="0.25">
      <c r="B120" s="12"/>
    </row>
    <row r="121" spans="2:2" ht="12.5" x14ac:dyDescent="0.25">
      <c r="B121" s="12"/>
    </row>
    <row r="122" spans="2:2" ht="12.5" x14ac:dyDescent="0.25">
      <c r="B122" s="12"/>
    </row>
    <row r="123" spans="2:2" ht="12.5" x14ac:dyDescent="0.25">
      <c r="B123" s="12"/>
    </row>
    <row r="124" spans="2:2" ht="12.5" x14ac:dyDescent="0.25">
      <c r="B124" s="12"/>
    </row>
    <row r="125" spans="2:2" ht="12.5" x14ac:dyDescent="0.25">
      <c r="B125" s="12"/>
    </row>
    <row r="126" spans="2:2" ht="12.5" x14ac:dyDescent="0.25">
      <c r="B126" s="12"/>
    </row>
    <row r="127" spans="2:2" ht="12.5" x14ac:dyDescent="0.25">
      <c r="B127" s="12"/>
    </row>
    <row r="128" spans="2:2" ht="12.5" x14ac:dyDescent="0.25">
      <c r="B128" s="12"/>
    </row>
    <row r="129" spans="2:2" ht="12.5" x14ac:dyDescent="0.25">
      <c r="B129" s="12"/>
    </row>
    <row r="130" spans="2:2" ht="12.5" x14ac:dyDescent="0.25">
      <c r="B130" s="12"/>
    </row>
    <row r="131" spans="2:2" ht="12.5" x14ac:dyDescent="0.25">
      <c r="B131" s="12"/>
    </row>
    <row r="132" spans="2:2" ht="12.5" x14ac:dyDescent="0.25">
      <c r="B132" s="12"/>
    </row>
    <row r="133" spans="2:2" ht="12.5" x14ac:dyDescent="0.25">
      <c r="B133" s="12"/>
    </row>
    <row r="134" spans="2:2" ht="12.5" x14ac:dyDescent="0.25">
      <c r="B134" s="12"/>
    </row>
    <row r="135" spans="2:2" ht="12.5" x14ac:dyDescent="0.25">
      <c r="B135" s="12"/>
    </row>
    <row r="136" spans="2:2" ht="12.5" x14ac:dyDescent="0.25">
      <c r="B136" s="12"/>
    </row>
    <row r="137" spans="2:2" ht="12.5" x14ac:dyDescent="0.25">
      <c r="B137" s="12"/>
    </row>
    <row r="138" spans="2:2" ht="12.5" x14ac:dyDescent="0.25">
      <c r="B138" s="12"/>
    </row>
    <row r="139" spans="2:2" ht="12.5" x14ac:dyDescent="0.25">
      <c r="B139" s="12"/>
    </row>
    <row r="140" spans="2:2" ht="12.5" x14ac:dyDescent="0.25">
      <c r="B140" s="12"/>
    </row>
    <row r="141" spans="2:2" ht="12.5" x14ac:dyDescent="0.25">
      <c r="B141" s="12"/>
    </row>
    <row r="142" spans="2:2" ht="12.5" x14ac:dyDescent="0.25">
      <c r="B142" s="12"/>
    </row>
    <row r="143" spans="2:2" ht="12.5" x14ac:dyDescent="0.25">
      <c r="B143" s="12"/>
    </row>
    <row r="144" spans="2:2" ht="12.5" x14ac:dyDescent="0.25">
      <c r="B144" s="12"/>
    </row>
    <row r="145" spans="2:2" ht="12.5" x14ac:dyDescent="0.25">
      <c r="B145" s="12"/>
    </row>
    <row r="146" spans="2:2" ht="12.5" x14ac:dyDescent="0.25">
      <c r="B146" s="12"/>
    </row>
    <row r="147" spans="2:2" ht="12.5" x14ac:dyDescent="0.25">
      <c r="B147" s="12"/>
    </row>
    <row r="148" spans="2:2" ht="12.5" x14ac:dyDescent="0.25">
      <c r="B148" s="12"/>
    </row>
    <row r="149" spans="2:2" ht="12.5" x14ac:dyDescent="0.25">
      <c r="B149" s="12"/>
    </row>
    <row r="150" spans="2:2" ht="12.5" x14ac:dyDescent="0.25">
      <c r="B150" s="12"/>
    </row>
    <row r="151" spans="2:2" ht="12.5" x14ac:dyDescent="0.25">
      <c r="B151" s="12"/>
    </row>
    <row r="152" spans="2:2" ht="12.5" x14ac:dyDescent="0.25">
      <c r="B152" s="12"/>
    </row>
    <row r="153" spans="2:2" ht="12.5" x14ac:dyDescent="0.25">
      <c r="B153" s="12"/>
    </row>
    <row r="154" spans="2:2" ht="12.5" x14ac:dyDescent="0.25">
      <c r="B154" s="12"/>
    </row>
    <row r="155" spans="2:2" ht="12.5" x14ac:dyDescent="0.25">
      <c r="B155" s="12"/>
    </row>
    <row r="156" spans="2:2" ht="12.5" x14ac:dyDescent="0.25">
      <c r="B156" s="12"/>
    </row>
    <row r="157" spans="2:2" ht="12.5" x14ac:dyDescent="0.25">
      <c r="B157" s="12"/>
    </row>
    <row r="158" spans="2:2" ht="12.5" x14ac:dyDescent="0.25">
      <c r="B158" s="12"/>
    </row>
    <row r="159" spans="2:2" ht="12.5" x14ac:dyDescent="0.25">
      <c r="B159" s="12"/>
    </row>
    <row r="160" spans="2:2" ht="12.5" x14ac:dyDescent="0.25">
      <c r="B160" s="12"/>
    </row>
    <row r="161" spans="2:2" ht="12.5" x14ac:dyDescent="0.25">
      <c r="B161" s="12"/>
    </row>
    <row r="162" spans="2:2" ht="12.5" x14ac:dyDescent="0.25">
      <c r="B162" s="12"/>
    </row>
    <row r="163" spans="2:2" ht="12.5" x14ac:dyDescent="0.25">
      <c r="B163" s="12"/>
    </row>
    <row r="164" spans="2:2" ht="12.5" x14ac:dyDescent="0.25">
      <c r="B164" s="12"/>
    </row>
    <row r="165" spans="2:2" ht="12.5" x14ac:dyDescent="0.25">
      <c r="B165" s="12"/>
    </row>
    <row r="166" spans="2:2" ht="12.5" x14ac:dyDescent="0.25">
      <c r="B166" s="12"/>
    </row>
    <row r="167" spans="2:2" ht="12.5" x14ac:dyDescent="0.25">
      <c r="B167" s="12"/>
    </row>
    <row r="168" spans="2:2" ht="12.5" x14ac:dyDescent="0.25">
      <c r="B168" s="12"/>
    </row>
    <row r="169" spans="2:2" ht="12.5" x14ac:dyDescent="0.25">
      <c r="B169" s="12"/>
    </row>
    <row r="170" spans="2:2" ht="12.5" x14ac:dyDescent="0.25">
      <c r="B170" s="12"/>
    </row>
    <row r="171" spans="2:2" ht="12.5" x14ac:dyDescent="0.25">
      <c r="B171" s="12"/>
    </row>
    <row r="172" spans="2:2" ht="12.5" x14ac:dyDescent="0.25">
      <c r="B172" s="12"/>
    </row>
    <row r="173" spans="2:2" ht="12.5" x14ac:dyDescent="0.25">
      <c r="B173" s="12"/>
    </row>
    <row r="174" spans="2:2" ht="12.5" x14ac:dyDescent="0.25">
      <c r="B174" s="12"/>
    </row>
    <row r="175" spans="2:2" ht="12.5" x14ac:dyDescent="0.25">
      <c r="B175" s="12"/>
    </row>
    <row r="176" spans="2:2" ht="12.5" x14ac:dyDescent="0.25">
      <c r="B176" s="12"/>
    </row>
    <row r="177" spans="2:2" ht="12.5" x14ac:dyDescent="0.25">
      <c r="B177" s="12"/>
    </row>
    <row r="178" spans="2:2" ht="12.5" x14ac:dyDescent="0.25">
      <c r="B178" s="12"/>
    </row>
    <row r="179" spans="2:2" ht="12.5" x14ac:dyDescent="0.25">
      <c r="B179" s="12"/>
    </row>
    <row r="180" spans="2:2" ht="12.5" x14ac:dyDescent="0.25">
      <c r="B180" s="12"/>
    </row>
    <row r="181" spans="2:2" ht="12.5" x14ac:dyDescent="0.25">
      <c r="B181" s="12"/>
    </row>
    <row r="182" spans="2:2" ht="12.5" x14ac:dyDescent="0.25">
      <c r="B182" s="12"/>
    </row>
    <row r="183" spans="2:2" ht="12.5" x14ac:dyDescent="0.25">
      <c r="B183" s="12"/>
    </row>
    <row r="184" spans="2:2" ht="12.5" x14ac:dyDescent="0.25">
      <c r="B184" s="12"/>
    </row>
    <row r="185" spans="2:2" ht="12.5" x14ac:dyDescent="0.25">
      <c r="B185" s="12"/>
    </row>
    <row r="186" spans="2:2" ht="12.5" x14ac:dyDescent="0.25">
      <c r="B186" s="12"/>
    </row>
    <row r="187" spans="2:2" ht="12.5" x14ac:dyDescent="0.25">
      <c r="B187" s="12"/>
    </row>
    <row r="188" spans="2:2" ht="12.5" x14ac:dyDescent="0.25">
      <c r="B188" s="12"/>
    </row>
    <row r="189" spans="2:2" ht="12.5" x14ac:dyDescent="0.25">
      <c r="B189" s="12"/>
    </row>
    <row r="190" spans="2:2" ht="12.5" x14ac:dyDescent="0.25">
      <c r="B190" s="12"/>
    </row>
    <row r="191" spans="2:2" ht="12.5" x14ac:dyDescent="0.25">
      <c r="B191" s="12"/>
    </row>
    <row r="192" spans="2:2" ht="12.5" x14ac:dyDescent="0.25">
      <c r="B192" s="12"/>
    </row>
    <row r="193" spans="2:2" ht="12.5" x14ac:dyDescent="0.25">
      <c r="B193" s="12"/>
    </row>
    <row r="194" spans="2:2" ht="12.5" x14ac:dyDescent="0.25">
      <c r="B194" s="12"/>
    </row>
    <row r="195" spans="2:2" ht="12.5" x14ac:dyDescent="0.25">
      <c r="B195" s="12"/>
    </row>
    <row r="196" spans="2:2" ht="12.5" x14ac:dyDescent="0.25">
      <c r="B196" s="12"/>
    </row>
    <row r="197" spans="2:2" ht="12.5" x14ac:dyDescent="0.25">
      <c r="B197" s="12"/>
    </row>
    <row r="198" spans="2:2" ht="12.5" x14ac:dyDescent="0.25">
      <c r="B198" s="12"/>
    </row>
    <row r="199" spans="2:2" ht="12.5" x14ac:dyDescent="0.25">
      <c r="B199" s="12"/>
    </row>
    <row r="200" spans="2:2" ht="12.5" x14ac:dyDescent="0.25">
      <c r="B200" s="12"/>
    </row>
    <row r="201" spans="2:2" ht="12.5" x14ac:dyDescent="0.25">
      <c r="B201" s="12"/>
    </row>
    <row r="202" spans="2:2" ht="12.5" x14ac:dyDescent="0.25">
      <c r="B202" s="12"/>
    </row>
    <row r="203" spans="2:2" ht="12.5" x14ac:dyDescent="0.25">
      <c r="B203" s="12"/>
    </row>
    <row r="204" spans="2:2" ht="12.5" x14ac:dyDescent="0.25">
      <c r="B204" s="12"/>
    </row>
    <row r="205" spans="2:2" ht="12.5" x14ac:dyDescent="0.25">
      <c r="B205" s="12"/>
    </row>
    <row r="206" spans="2:2" ht="12.5" x14ac:dyDescent="0.25">
      <c r="B206" s="12"/>
    </row>
    <row r="207" spans="2:2" ht="12.5" x14ac:dyDescent="0.25">
      <c r="B207" s="12"/>
    </row>
    <row r="208" spans="2:2" ht="12.5" x14ac:dyDescent="0.25">
      <c r="B208" s="12"/>
    </row>
    <row r="209" spans="2:2" ht="12.5" x14ac:dyDescent="0.25">
      <c r="B209" s="12"/>
    </row>
    <row r="210" spans="2:2" ht="12.5" x14ac:dyDescent="0.25">
      <c r="B210" s="12"/>
    </row>
    <row r="211" spans="2:2" ht="12.5" x14ac:dyDescent="0.25">
      <c r="B211" s="12"/>
    </row>
    <row r="212" spans="2:2" ht="12.5" x14ac:dyDescent="0.25">
      <c r="B212" s="12"/>
    </row>
    <row r="213" spans="2:2" ht="12.5" x14ac:dyDescent="0.25">
      <c r="B213" s="12"/>
    </row>
    <row r="214" spans="2:2" ht="12.5" x14ac:dyDescent="0.25">
      <c r="B214" s="12"/>
    </row>
    <row r="215" spans="2:2" ht="12.5" x14ac:dyDescent="0.25">
      <c r="B215" s="12"/>
    </row>
    <row r="216" spans="2:2" ht="12.5" x14ac:dyDescent="0.25">
      <c r="B216" s="12"/>
    </row>
    <row r="217" spans="2:2" ht="12.5" x14ac:dyDescent="0.25">
      <c r="B217" s="12"/>
    </row>
    <row r="218" spans="2:2" ht="12.5" x14ac:dyDescent="0.25">
      <c r="B218" s="12"/>
    </row>
    <row r="219" spans="2:2" ht="12.5" x14ac:dyDescent="0.25">
      <c r="B219" s="12"/>
    </row>
    <row r="220" spans="2:2" ht="12.5" x14ac:dyDescent="0.25">
      <c r="B220" s="12"/>
    </row>
    <row r="221" spans="2:2" ht="12.5" x14ac:dyDescent="0.25">
      <c r="B221" s="12"/>
    </row>
    <row r="222" spans="2:2" ht="12.5" x14ac:dyDescent="0.25">
      <c r="B222" s="12"/>
    </row>
    <row r="223" spans="2:2" ht="12.5" x14ac:dyDescent="0.25">
      <c r="B223" s="12"/>
    </row>
    <row r="224" spans="2:2" ht="12.5" x14ac:dyDescent="0.25">
      <c r="B224" s="12"/>
    </row>
    <row r="225" spans="2:2" ht="12.5" x14ac:dyDescent="0.25">
      <c r="B225" s="12"/>
    </row>
    <row r="226" spans="2:2" ht="12.5" x14ac:dyDescent="0.25">
      <c r="B226" s="12"/>
    </row>
    <row r="227" spans="2:2" ht="12.5" x14ac:dyDescent="0.25">
      <c r="B227" s="12"/>
    </row>
    <row r="228" spans="2:2" ht="12.5" x14ac:dyDescent="0.25">
      <c r="B228" s="12"/>
    </row>
    <row r="229" spans="2:2" ht="12.5" x14ac:dyDescent="0.25">
      <c r="B229" s="12"/>
    </row>
    <row r="230" spans="2:2" ht="12.5" x14ac:dyDescent="0.25">
      <c r="B230" s="12"/>
    </row>
    <row r="231" spans="2:2" ht="12.5" x14ac:dyDescent="0.25">
      <c r="B231" s="12"/>
    </row>
    <row r="232" spans="2:2" ht="12.5" x14ac:dyDescent="0.25">
      <c r="B232" s="12"/>
    </row>
    <row r="233" spans="2:2" ht="12.5" x14ac:dyDescent="0.25">
      <c r="B233" s="12"/>
    </row>
    <row r="234" spans="2:2" ht="12.5" x14ac:dyDescent="0.25">
      <c r="B234" s="12"/>
    </row>
    <row r="235" spans="2:2" ht="12.5" x14ac:dyDescent="0.25">
      <c r="B235" s="12"/>
    </row>
    <row r="236" spans="2:2" ht="12.5" x14ac:dyDescent="0.25">
      <c r="B236" s="12"/>
    </row>
    <row r="237" spans="2:2" ht="12.5" x14ac:dyDescent="0.25">
      <c r="B237" s="12"/>
    </row>
    <row r="238" spans="2:2" ht="12.5" x14ac:dyDescent="0.25">
      <c r="B238" s="12"/>
    </row>
    <row r="239" spans="2:2" ht="12.5" x14ac:dyDescent="0.25">
      <c r="B239" s="12"/>
    </row>
    <row r="240" spans="2:2" ht="12.5" x14ac:dyDescent="0.25">
      <c r="B240" s="12"/>
    </row>
    <row r="241" spans="2:2" ht="12.5" x14ac:dyDescent="0.25">
      <c r="B241" s="12"/>
    </row>
    <row r="242" spans="2:2" ht="12.5" x14ac:dyDescent="0.25">
      <c r="B242" s="12"/>
    </row>
    <row r="243" spans="2:2" ht="12.5" x14ac:dyDescent="0.25">
      <c r="B243" s="12"/>
    </row>
    <row r="244" spans="2:2" ht="12.5" x14ac:dyDescent="0.25">
      <c r="B244" s="12"/>
    </row>
    <row r="245" spans="2:2" ht="12.5" x14ac:dyDescent="0.25">
      <c r="B245" s="12"/>
    </row>
    <row r="246" spans="2:2" ht="12.5" x14ac:dyDescent="0.25">
      <c r="B246" s="12"/>
    </row>
    <row r="247" spans="2:2" ht="12.5" x14ac:dyDescent="0.25">
      <c r="B247" s="12"/>
    </row>
    <row r="248" spans="2:2" ht="12.5" x14ac:dyDescent="0.25">
      <c r="B248" s="12"/>
    </row>
    <row r="249" spans="2:2" ht="12.5" x14ac:dyDescent="0.25">
      <c r="B249" s="12"/>
    </row>
    <row r="250" spans="2:2" ht="12.5" x14ac:dyDescent="0.25">
      <c r="B250" s="12"/>
    </row>
    <row r="251" spans="2:2" ht="12.5" x14ac:dyDescent="0.25">
      <c r="B251" s="12"/>
    </row>
    <row r="252" spans="2:2" ht="12.5" x14ac:dyDescent="0.25">
      <c r="B252" s="12"/>
    </row>
    <row r="253" spans="2:2" ht="12.5" x14ac:dyDescent="0.25">
      <c r="B253" s="12"/>
    </row>
    <row r="254" spans="2:2" ht="12.5" x14ac:dyDescent="0.25">
      <c r="B254" s="12"/>
    </row>
    <row r="255" spans="2:2" ht="12.5" x14ac:dyDescent="0.25">
      <c r="B255" s="12"/>
    </row>
    <row r="256" spans="2:2" ht="12.5" x14ac:dyDescent="0.25">
      <c r="B256" s="12"/>
    </row>
    <row r="257" spans="2:2" ht="12.5" x14ac:dyDescent="0.25">
      <c r="B257" s="12"/>
    </row>
    <row r="258" spans="2:2" ht="12.5" x14ac:dyDescent="0.25">
      <c r="B258" s="12"/>
    </row>
    <row r="259" spans="2:2" ht="12.5" x14ac:dyDescent="0.25">
      <c r="B259" s="12"/>
    </row>
    <row r="260" spans="2:2" ht="12.5" x14ac:dyDescent="0.25">
      <c r="B260" s="12"/>
    </row>
    <row r="261" spans="2:2" ht="12.5" x14ac:dyDescent="0.25">
      <c r="B261" s="12"/>
    </row>
    <row r="262" spans="2:2" ht="12.5" x14ac:dyDescent="0.25">
      <c r="B262" s="12"/>
    </row>
    <row r="263" spans="2:2" ht="12.5" x14ac:dyDescent="0.25">
      <c r="B263" s="12"/>
    </row>
    <row r="264" spans="2:2" ht="12.5" x14ac:dyDescent="0.25">
      <c r="B264" s="12"/>
    </row>
    <row r="265" spans="2:2" ht="12.5" x14ac:dyDescent="0.25">
      <c r="B265" s="12"/>
    </row>
    <row r="266" spans="2:2" ht="12.5" x14ac:dyDescent="0.25">
      <c r="B266" s="12"/>
    </row>
    <row r="267" spans="2:2" ht="12.5" x14ac:dyDescent="0.25">
      <c r="B267" s="12"/>
    </row>
    <row r="268" spans="2:2" ht="12.5" x14ac:dyDescent="0.25">
      <c r="B268" s="12"/>
    </row>
    <row r="269" spans="2:2" ht="12.5" x14ac:dyDescent="0.25">
      <c r="B269" s="12"/>
    </row>
    <row r="270" spans="2:2" ht="12.5" x14ac:dyDescent="0.25">
      <c r="B270" s="12"/>
    </row>
    <row r="271" spans="2:2" ht="12.5" x14ac:dyDescent="0.25">
      <c r="B271" s="12"/>
    </row>
    <row r="272" spans="2:2" ht="12.5" x14ac:dyDescent="0.25">
      <c r="B272" s="12"/>
    </row>
    <row r="273" spans="2:2" ht="12.5" x14ac:dyDescent="0.25">
      <c r="B273" s="12"/>
    </row>
    <row r="274" spans="2:2" ht="12.5" x14ac:dyDescent="0.25">
      <c r="B274" s="12"/>
    </row>
    <row r="275" spans="2:2" ht="12.5" x14ac:dyDescent="0.25">
      <c r="B275" s="12"/>
    </row>
    <row r="276" spans="2:2" ht="12.5" x14ac:dyDescent="0.25">
      <c r="B276" s="12"/>
    </row>
    <row r="277" spans="2:2" ht="12.5" x14ac:dyDescent="0.25">
      <c r="B277" s="12"/>
    </row>
    <row r="278" spans="2:2" ht="12.5" x14ac:dyDescent="0.25">
      <c r="B278" s="12"/>
    </row>
    <row r="279" spans="2:2" ht="12.5" x14ac:dyDescent="0.25">
      <c r="B279" s="12"/>
    </row>
    <row r="280" spans="2:2" ht="12.5" x14ac:dyDescent="0.25">
      <c r="B280" s="12"/>
    </row>
    <row r="281" spans="2:2" ht="12.5" x14ac:dyDescent="0.25">
      <c r="B281" s="12"/>
    </row>
    <row r="282" spans="2:2" ht="12.5" x14ac:dyDescent="0.25">
      <c r="B282" s="12"/>
    </row>
    <row r="283" spans="2:2" ht="12.5" x14ac:dyDescent="0.25">
      <c r="B283" s="12"/>
    </row>
    <row r="284" spans="2:2" ht="12.5" x14ac:dyDescent="0.25">
      <c r="B284" s="12"/>
    </row>
    <row r="285" spans="2:2" ht="12.5" x14ac:dyDescent="0.25">
      <c r="B285" s="12"/>
    </row>
    <row r="286" spans="2:2" ht="12.5" x14ac:dyDescent="0.25">
      <c r="B286" s="12"/>
    </row>
    <row r="287" spans="2:2" ht="12.5" x14ac:dyDescent="0.25">
      <c r="B287" s="12"/>
    </row>
    <row r="288" spans="2:2" ht="12.5" x14ac:dyDescent="0.25">
      <c r="B288" s="12"/>
    </row>
    <row r="289" spans="2:2" ht="12.5" x14ac:dyDescent="0.25">
      <c r="B289" s="12"/>
    </row>
    <row r="290" spans="2:2" ht="12.5" x14ac:dyDescent="0.25">
      <c r="B290" s="12"/>
    </row>
    <row r="291" spans="2:2" ht="12.5" x14ac:dyDescent="0.25">
      <c r="B291" s="12"/>
    </row>
    <row r="292" spans="2:2" ht="12.5" x14ac:dyDescent="0.25">
      <c r="B292" s="12"/>
    </row>
    <row r="293" spans="2:2" ht="12.5" x14ac:dyDescent="0.25">
      <c r="B293" s="12"/>
    </row>
    <row r="294" spans="2:2" ht="12.5" x14ac:dyDescent="0.25">
      <c r="B294" s="12"/>
    </row>
    <row r="295" spans="2:2" ht="12.5" x14ac:dyDescent="0.25">
      <c r="B295" s="12"/>
    </row>
    <row r="296" spans="2:2" ht="12.5" x14ac:dyDescent="0.25">
      <c r="B296" s="12"/>
    </row>
    <row r="297" spans="2:2" ht="12.5" x14ac:dyDescent="0.25">
      <c r="B297" s="12"/>
    </row>
    <row r="298" spans="2:2" ht="12.5" x14ac:dyDescent="0.25">
      <c r="B298" s="12"/>
    </row>
    <row r="299" spans="2:2" ht="12.5" x14ac:dyDescent="0.25">
      <c r="B299" s="12"/>
    </row>
    <row r="300" spans="2:2" ht="12.5" x14ac:dyDescent="0.25">
      <c r="B300" s="12"/>
    </row>
    <row r="301" spans="2:2" ht="12.5" x14ac:dyDescent="0.25">
      <c r="B301" s="12"/>
    </row>
    <row r="302" spans="2:2" ht="12.5" x14ac:dyDescent="0.25">
      <c r="B302" s="12"/>
    </row>
    <row r="303" spans="2:2" ht="12.5" x14ac:dyDescent="0.25">
      <c r="B303" s="12"/>
    </row>
    <row r="304" spans="2:2" ht="12.5" x14ac:dyDescent="0.25">
      <c r="B304" s="12"/>
    </row>
    <row r="305" spans="2:2" ht="12.5" x14ac:dyDescent="0.25">
      <c r="B305" s="12"/>
    </row>
    <row r="306" spans="2:2" ht="12.5" x14ac:dyDescent="0.25">
      <c r="B306" s="12"/>
    </row>
    <row r="307" spans="2:2" ht="12.5" x14ac:dyDescent="0.25">
      <c r="B307" s="12"/>
    </row>
    <row r="308" spans="2:2" ht="12.5" x14ac:dyDescent="0.25">
      <c r="B308" s="12"/>
    </row>
    <row r="309" spans="2:2" ht="12.5" x14ac:dyDescent="0.25">
      <c r="B309" s="12"/>
    </row>
    <row r="310" spans="2:2" ht="12.5" x14ac:dyDescent="0.25">
      <c r="B310" s="12"/>
    </row>
    <row r="311" spans="2:2" ht="12.5" x14ac:dyDescent="0.25">
      <c r="B311" s="12"/>
    </row>
    <row r="312" spans="2:2" ht="12.5" x14ac:dyDescent="0.25">
      <c r="B312" s="12"/>
    </row>
    <row r="313" spans="2:2" ht="12.5" x14ac:dyDescent="0.25">
      <c r="B313" s="12"/>
    </row>
    <row r="314" spans="2:2" ht="12.5" x14ac:dyDescent="0.25">
      <c r="B314" s="12"/>
    </row>
    <row r="315" spans="2:2" ht="12.5" x14ac:dyDescent="0.25">
      <c r="B315" s="12"/>
    </row>
    <row r="316" spans="2:2" ht="12.5" x14ac:dyDescent="0.25">
      <c r="B316" s="12"/>
    </row>
    <row r="317" spans="2:2" ht="12.5" x14ac:dyDescent="0.25">
      <c r="B317" s="12"/>
    </row>
    <row r="318" spans="2:2" ht="12.5" x14ac:dyDescent="0.25">
      <c r="B318" s="12"/>
    </row>
    <row r="319" spans="2:2" ht="12.5" x14ac:dyDescent="0.25">
      <c r="B319" s="12"/>
    </row>
    <row r="320" spans="2:2" ht="12.5" x14ac:dyDescent="0.25">
      <c r="B320" s="12"/>
    </row>
    <row r="321" spans="2:2" ht="12.5" x14ac:dyDescent="0.25">
      <c r="B321" s="12"/>
    </row>
    <row r="322" spans="2:2" ht="12.5" x14ac:dyDescent="0.25">
      <c r="B322" s="12"/>
    </row>
    <row r="323" spans="2:2" ht="12.5" x14ac:dyDescent="0.25">
      <c r="B323" s="12"/>
    </row>
    <row r="324" spans="2:2" ht="12.5" x14ac:dyDescent="0.25">
      <c r="B324" s="12"/>
    </row>
    <row r="325" spans="2:2" ht="12.5" x14ac:dyDescent="0.25">
      <c r="B325" s="12"/>
    </row>
    <row r="326" spans="2:2" ht="12.5" x14ac:dyDescent="0.25">
      <c r="B326" s="12"/>
    </row>
    <row r="327" spans="2:2" ht="12.5" x14ac:dyDescent="0.25">
      <c r="B327" s="12"/>
    </row>
    <row r="328" spans="2:2" ht="12.5" x14ac:dyDescent="0.25">
      <c r="B328" s="12"/>
    </row>
    <row r="329" spans="2:2" ht="12.5" x14ac:dyDescent="0.25">
      <c r="B329" s="12"/>
    </row>
    <row r="330" spans="2:2" ht="12.5" x14ac:dyDescent="0.25">
      <c r="B330" s="12"/>
    </row>
    <row r="331" spans="2:2" ht="12.5" x14ac:dyDescent="0.25">
      <c r="B331" s="12"/>
    </row>
    <row r="332" spans="2:2" ht="12.5" x14ac:dyDescent="0.25">
      <c r="B332" s="12"/>
    </row>
    <row r="333" spans="2:2" ht="12.5" x14ac:dyDescent="0.25">
      <c r="B333" s="12"/>
    </row>
    <row r="334" spans="2:2" ht="12.5" x14ac:dyDescent="0.25">
      <c r="B334" s="12"/>
    </row>
    <row r="335" spans="2:2" ht="12.5" x14ac:dyDescent="0.25">
      <c r="B335" s="12"/>
    </row>
    <row r="336" spans="2:2" ht="12.5" x14ac:dyDescent="0.25">
      <c r="B336" s="12"/>
    </row>
    <row r="337" spans="2:2" ht="12.5" x14ac:dyDescent="0.25">
      <c r="B337" s="12"/>
    </row>
    <row r="338" spans="2:2" ht="12.5" x14ac:dyDescent="0.25">
      <c r="B338" s="12"/>
    </row>
    <row r="339" spans="2:2" ht="12.5" x14ac:dyDescent="0.25">
      <c r="B339" s="12"/>
    </row>
    <row r="340" spans="2:2" ht="12.5" x14ac:dyDescent="0.25">
      <c r="B340" s="12"/>
    </row>
    <row r="341" spans="2:2" ht="12.5" x14ac:dyDescent="0.25">
      <c r="B341" s="12"/>
    </row>
    <row r="342" spans="2:2" ht="12.5" x14ac:dyDescent="0.25">
      <c r="B342" s="12"/>
    </row>
    <row r="343" spans="2:2" ht="12.5" x14ac:dyDescent="0.25">
      <c r="B343" s="12"/>
    </row>
    <row r="344" spans="2:2" ht="12.5" x14ac:dyDescent="0.25">
      <c r="B344" s="12"/>
    </row>
    <row r="345" spans="2:2" ht="12.5" x14ac:dyDescent="0.25">
      <c r="B345" s="12"/>
    </row>
    <row r="346" spans="2:2" ht="12.5" x14ac:dyDescent="0.25">
      <c r="B346" s="12"/>
    </row>
    <row r="347" spans="2:2" ht="12.5" x14ac:dyDescent="0.25">
      <c r="B347" s="12"/>
    </row>
    <row r="348" spans="2:2" ht="12.5" x14ac:dyDescent="0.25">
      <c r="B348" s="12"/>
    </row>
    <row r="349" spans="2:2" ht="12.5" x14ac:dyDescent="0.25">
      <c r="B349" s="12"/>
    </row>
    <row r="350" spans="2:2" ht="12.5" x14ac:dyDescent="0.25">
      <c r="B350" s="12"/>
    </row>
    <row r="351" spans="2:2" ht="12.5" x14ac:dyDescent="0.25">
      <c r="B351" s="12"/>
    </row>
    <row r="352" spans="2:2" ht="12.5" x14ac:dyDescent="0.25">
      <c r="B352" s="12"/>
    </row>
    <row r="353" spans="2:2" ht="12.5" x14ac:dyDescent="0.25">
      <c r="B353" s="12"/>
    </row>
    <row r="354" spans="2:2" ht="12.5" x14ac:dyDescent="0.25">
      <c r="B354" s="12"/>
    </row>
    <row r="355" spans="2:2" ht="12.5" x14ac:dyDescent="0.25">
      <c r="B355" s="12"/>
    </row>
    <row r="356" spans="2:2" ht="12.5" x14ac:dyDescent="0.25">
      <c r="B356" s="12"/>
    </row>
    <row r="357" spans="2:2" ht="12.5" x14ac:dyDescent="0.25">
      <c r="B357" s="12"/>
    </row>
    <row r="358" spans="2:2" ht="12.5" x14ac:dyDescent="0.25">
      <c r="B358" s="12"/>
    </row>
    <row r="359" spans="2:2" ht="12.5" x14ac:dyDescent="0.25">
      <c r="B359" s="12"/>
    </row>
    <row r="360" spans="2:2" ht="12.5" x14ac:dyDescent="0.25">
      <c r="B360" s="12"/>
    </row>
    <row r="361" spans="2:2" ht="12.5" x14ac:dyDescent="0.25">
      <c r="B361" s="12"/>
    </row>
    <row r="362" spans="2:2" ht="12.5" x14ac:dyDescent="0.25">
      <c r="B362" s="12"/>
    </row>
    <row r="363" spans="2:2" ht="12.5" x14ac:dyDescent="0.25">
      <c r="B363" s="12"/>
    </row>
    <row r="364" spans="2:2" ht="12.5" x14ac:dyDescent="0.25">
      <c r="B364" s="12"/>
    </row>
    <row r="365" spans="2:2" ht="12.5" x14ac:dyDescent="0.25">
      <c r="B365" s="12"/>
    </row>
    <row r="366" spans="2:2" ht="12.5" x14ac:dyDescent="0.25">
      <c r="B366" s="12"/>
    </row>
    <row r="367" spans="2:2" ht="12.5" x14ac:dyDescent="0.25">
      <c r="B367" s="12"/>
    </row>
    <row r="368" spans="2:2" ht="12.5" x14ac:dyDescent="0.25">
      <c r="B368" s="12"/>
    </row>
    <row r="369" spans="2:2" ht="12.5" x14ac:dyDescent="0.25">
      <c r="B369" s="12"/>
    </row>
    <row r="370" spans="2:2" ht="12.5" x14ac:dyDescent="0.25">
      <c r="B370" s="12"/>
    </row>
    <row r="371" spans="2:2" ht="12.5" x14ac:dyDescent="0.25">
      <c r="B371" s="12"/>
    </row>
    <row r="372" spans="2:2" ht="12.5" x14ac:dyDescent="0.25">
      <c r="B372" s="12"/>
    </row>
    <row r="373" spans="2:2" ht="12.5" x14ac:dyDescent="0.25">
      <c r="B373" s="12"/>
    </row>
    <row r="374" spans="2:2" ht="12.5" x14ac:dyDescent="0.25">
      <c r="B374" s="12"/>
    </row>
    <row r="375" spans="2:2" ht="12.5" x14ac:dyDescent="0.25">
      <c r="B375" s="12"/>
    </row>
    <row r="376" spans="2:2" ht="12.5" x14ac:dyDescent="0.25">
      <c r="B376" s="12"/>
    </row>
    <row r="377" spans="2:2" ht="12.5" x14ac:dyDescent="0.25">
      <c r="B377" s="12"/>
    </row>
    <row r="378" spans="2:2" ht="12.5" x14ac:dyDescent="0.25">
      <c r="B378" s="12"/>
    </row>
    <row r="379" spans="2:2" ht="12.5" x14ac:dyDescent="0.25">
      <c r="B379" s="12"/>
    </row>
    <row r="380" spans="2:2" ht="12.5" x14ac:dyDescent="0.25">
      <c r="B380" s="12"/>
    </row>
    <row r="381" spans="2:2" ht="12.5" x14ac:dyDescent="0.25">
      <c r="B381" s="12"/>
    </row>
    <row r="382" spans="2:2" ht="12.5" x14ac:dyDescent="0.25">
      <c r="B382" s="12"/>
    </row>
    <row r="383" spans="2:2" ht="12.5" x14ac:dyDescent="0.25">
      <c r="B383" s="12"/>
    </row>
    <row r="384" spans="2:2" ht="12.5" x14ac:dyDescent="0.25">
      <c r="B384" s="12"/>
    </row>
    <row r="385" spans="2:2" ht="12.5" x14ac:dyDescent="0.25">
      <c r="B385" s="12"/>
    </row>
    <row r="386" spans="2:2" ht="12.5" x14ac:dyDescent="0.25">
      <c r="B386" s="12"/>
    </row>
    <row r="387" spans="2:2" ht="12.5" x14ac:dyDescent="0.25">
      <c r="B387" s="12"/>
    </row>
    <row r="388" spans="2:2" ht="12.5" x14ac:dyDescent="0.25">
      <c r="B388" s="12"/>
    </row>
    <row r="389" spans="2:2" ht="12.5" x14ac:dyDescent="0.25">
      <c r="B389" s="12"/>
    </row>
    <row r="390" spans="2:2" ht="12.5" x14ac:dyDescent="0.25">
      <c r="B390" s="12"/>
    </row>
    <row r="391" spans="2:2" ht="12.5" x14ac:dyDescent="0.25">
      <c r="B391" s="12"/>
    </row>
    <row r="392" spans="2:2" ht="12.5" x14ac:dyDescent="0.25">
      <c r="B392" s="12"/>
    </row>
    <row r="393" spans="2:2" ht="12.5" x14ac:dyDescent="0.25">
      <c r="B393" s="12"/>
    </row>
    <row r="394" spans="2:2" ht="12.5" x14ac:dyDescent="0.25">
      <c r="B394" s="12"/>
    </row>
    <row r="395" spans="2:2" ht="12.5" x14ac:dyDescent="0.25">
      <c r="B395" s="12"/>
    </row>
    <row r="396" spans="2:2" ht="12.5" x14ac:dyDescent="0.25">
      <c r="B396" s="12"/>
    </row>
    <row r="397" spans="2:2" ht="12.5" x14ac:dyDescent="0.25">
      <c r="B397" s="12"/>
    </row>
    <row r="398" spans="2:2" ht="12.5" x14ac:dyDescent="0.25">
      <c r="B398" s="12"/>
    </row>
    <row r="399" spans="2:2" ht="12.5" x14ac:dyDescent="0.25">
      <c r="B399" s="12"/>
    </row>
    <row r="400" spans="2:2" ht="12.5" x14ac:dyDescent="0.25">
      <c r="B400" s="12"/>
    </row>
    <row r="401" spans="2:2" ht="12.5" x14ac:dyDescent="0.25">
      <c r="B401" s="12"/>
    </row>
    <row r="402" spans="2:2" ht="12.5" x14ac:dyDescent="0.25">
      <c r="B402" s="12"/>
    </row>
    <row r="403" spans="2:2" ht="12.5" x14ac:dyDescent="0.25">
      <c r="B403" s="12"/>
    </row>
    <row r="404" spans="2:2" ht="12.5" x14ac:dyDescent="0.25">
      <c r="B404" s="12"/>
    </row>
    <row r="405" spans="2:2" ht="12.5" x14ac:dyDescent="0.25">
      <c r="B405" s="12"/>
    </row>
    <row r="406" spans="2:2" ht="12.5" x14ac:dyDescent="0.25">
      <c r="B406" s="12"/>
    </row>
    <row r="407" spans="2:2" ht="12.5" x14ac:dyDescent="0.25">
      <c r="B407" s="12"/>
    </row>
    <row r="408" spans="2:2" ht="12.5" x14ac:dyDescent="0.25">
      <c r="B408" s="12"/>
    </row>
    <row r="409" spans="2:2" ht="12.5" x14ac:dyDescent="0.25">
      <c r="B409" s="12"/>
    </row>
    <row r="410" spans="2:2" ht="12.5" x14ac:dyDescent="0.25">
      <c r="B410" s="12"/>
    </row>
    <row r="411" spans="2:2" ht="12.5" x14ac:dyDescent="0.25">
      <c r="B411" s="12"/>
    </row>
    <row r="412" spans="2:2" ht="12.5" x14ac:dyDescent="0.25">
      <c r="B412" s="12"/>
    </row>
    <row r="413" spans="2:2" ht="12.5" x14ac:dyDescent="0.25">
      <c r="B413" s="12"/>
    </row>
    <row r="414" spans="2:2" ht="12.5" x14ac:dyDescent="0.25">
      <c r="B414" s="12"/>
    </row>
    <row r="415" spans="2:2" ht="12.5" x14ac:dyDescent="0.25">
      <c r="B415" s="12"/>
    </row>
    <row r="416" spans="2:2" ht="12.5" x14ac:dyDescent="0.25">
      <c r="B416" s="12"/>
    </row>
    <row r="417" spans="2:2" ht="12.5" x14ac:dyDescent="0.25">
      <c r="B417" s="12"/>
    </row>
    <row r="418" spans="2:2" ht="12.5" x14ac:dyDescent="0.25">
      <c r="B418" s="12"/>
    </row>
    <row r="419" spans="2:2" ht="12.5" x14ac:dyDescent="0.25">
      <c r="B419" s="12"/>
    </row>
    <row r="420" spans="2:2" ht="12.5" x14ac:dyDescent="0.25">
      <c r="B420" s="12"/>
    </row>
    <row r="421" spans="2:2" ht="12.5" x14ac:dyDescent="0.25">
      <c r="B421" s="12"/>
    </row>
    <row r="422" spans="2:2" ht="12.5" x14ac:dyDescent="0.25">
      <c r="B422" s="12"/>
    </row>
    <row r="423" spans="2:2" ht="12.5" x14ac:dyDescent="0.25">
      <c r="B423" s="12"/>
    </row>
    <row r="424" spans="2:2" ht="12.5" x14ac:dyDescent="0.25">
      <c r="B424" s="12"/>
    </row>
    <row r="425" spans="2:2" ht="12.5" x14ac:dyDescent="0.25">
      <c r="B425" s="12"/>
    </row>
    <row r="426" spans="2:2" ht="12.5" x14ac:dyDescent="0.25">
      <c r="B426" s="12"/>
    </row>
    <row r="427" spans="2:2" ht="12.5" x14ac:dyDescent="0.25">
      <c r="B427" s="12"/>
    </row>
    <row r="428" spans="2:2" ht="12.5" x14ac:dyDescent="0.25">
      <c r="B428" s="12"/>
    </row>
    <row r="429" spans="2:2" ht="12.5" x14ac:dyDescent="0.25">
      <c r="B429" s="12"/>
    </row>
    <row r="430" spans="2:2" ht="12.5" x14ac:dyDescent="0.25">
      <c r="B430" s="12"/>
    </row>
    <row r="431" spans="2:2" ht="12.5" x14ac:dyDescent="0.25">
      <c r="B431" s="12"/>
    </row>
    <row r="432" spans="2:2" ht="12.5" x14ac:dyDescent="0.25">
      <c r="B432" s="12"/>
    </row>
    <row r="433" spans="2:2" ht="12.5" x14ac:dyDescent="0.25">
      <c r="B433" s="12"/>
    </row>
    <row r="434" spans="2:2" ht="12.5" x14ac:dyDescent="0.25">
      <c r="B434" s="12"/>
    </row>
    <row r="435" spans="2:2" ht="12.5" x14ac:dyDescent="0.25">
      <c r="B435" s="12"/>
    </row>
    <row r="436" spans="2:2" ht="12.5" x14ac:dyDescent="0.25">
      <c r="B436" s="12"/>
    </row>
    <row r="437" spans="2:2" ht="12.5" x14ac:dyDescent="0.25">
      <c r="B437" s="12"/>
    </row>
    <row r="438" spans="2:2" ht="12.5" x14ac:dyDescent="0.25">
      <c r="B438" s="12"/>
    </row>
    <row r="439" spans="2:2" ht="12.5" x14ac:dyDescent="0.25">
      <c r="B439" s="12"/>
    </row>
    <row r="440" spans="2:2" ht="12.5" x14ac:dyDescent="0.25">
      <c r="B440" s="12"/>
    </row>
    <row r="441" spans="2:2" ht="12.5" x14ac:dyDescent="0.25">
      <c r="B441" s="12"/>
    </row>
    <row r="442" spans="2:2" ht="12.5" x14ac:dyDescent="0.25">
      <c r="B442" s="12"/>
    </row>
    <row r="443" spans="2:2" ht="12.5" x14ac:dyDescent="0.25">
      <c r="B443" s="12"/>
    </row>
    <row r="444" spans="2:2" ht="12.5" x14ac:dyDescent="0.25">
      <c r="B444" s="12"/>
    </row>
    <row r="445" spans="2:2" ht="12.5" x14ac:dyDescent="0.25">
      <c r="B445" s="12"/>
    </row>
    <row r="446" spans="2:2" ht="12.5" x14ac:dyDescent="0.25">
      <c r="B446" s="12"/>
    </row>
    <row r="447" spans="2:2" ht="12.5" x14ac:dyDescent="0.25">
      <c r="B447" s="12"/>
    </row>
    <row r="448" spans="2:2" ht="12.5" x14ac:dyDescent="0.25">
      <c r="B448" s="12"/>
    </row>
    <row r="449" spans="2:2" ht="12.5" x14ac:dyDescent="0.25">
      <c r="B449" s="12"/>
    </row>
    <row r="450" spans="2:2" ht="12.5" x14ac:dyDescent="0.25">
      <c r="B450" s="12"/>
    </row>
    <row r="451" spans="2:2" ht="12.5" x14ac:dyDescent="0.25">
      <c r="B451" s="12"/>
    </row>
    <row r="452" spans="2:2" ht="12.5" x14ac:dyDescent="0.25">
      <c r="B452" s="12"/>
    </row>
    <row r="453" spans="2:2" ht="12.5" x14ac:dyDescent="0.25">
      <c r="B453" s="12"/>
    </row>
    <row r="454" spans="2:2" ht="12.5" x14ac:dyDescent="0.25">
      <c r="B454" s="12"/>
    </row>
    <row r="455" spans="2:2" ht="12.5" x14ac:dyDescent="0.25">
      <c r="B455" s="12"/>
    </row>
    <row r="456" spans="2:2" ht="12.5" x14ac:dyDescent="0.25">
      <c r="B456" s="12"/>
    </row>
    <row r="457" spans="2:2" ht="12.5" x14ac:dyDescent="0.25">
      <c r="B457" s="12"/>
    </row>
    <row r="458" spans="2:2" ht="12.5" x14ac:dyDescent="0.25">
      <c r="B458" s="12"/>
    </row>
    <row r="459" spans="2:2" ht="12.5" x14ac:dyDescent="0.25">
      <c r="B459" s="12"/>
    </row>
    <row r="460" spans="2:2" ht="12.5" x14ac:dyDescent="0.25">
      <c r="B460" s="12"/>
    </row>
    <row r="461" spans="2:2" ht="12.5" x14ac:dyDescent="0.25">
      <c r="B461" s="12"/>
    </row>
    <row r="462" spans="2:2" ht="12.5" x14ac:dyDescent="0.25">
      <c r="B462" s="12"/>
    </row>
    <row r="463" spans="2:2" ht="12.5" x14ac:dyDescent="0.25">
      <c r="B463" s="12"/>
    </row>
    <row r="464" spans="2:2" ht="12.5" x14ac:dyDescent="0.25">
      <c r="B464" s="12"/>
    </row>
    <row r="465" spans="2:2" ht="12.5" x14ac:dyDescent="0.25">
      <c r="B465" s="12"/>
    </row>
    <row r="466" spans="2:2" ht="12.5" x14ac:dyDescent="0.25">
      <c r="B466" s="12"/>
    </row>
    <row r="467" spans="2:2" ht="12.5" x14ac:dyDescent="0.25">
      <c r="B467" s="12"/>
    </row>
    <row r="468" spans="2:2" ht="12.5" x14ac:dyDescent="0.25">
      <c r="B468" s="12"/>
    </row>
    <row r="469" spans="2:2" ht="12.5" x14ac:dyDescent="0.25">
      <c r="B469" s="12"/>
    </row>
    <row r="470" spans="2:2" ht="12.5" x14ac:dyDescent="0.25">
      <c r="B470" s="12"/>
    </row>
    <row r="471" spans="2:2" ht="12.5" x14ac:dyDescent="0.25">
      <c r="B471" s="12"/>
    </row>
    <row r="472" spans="2:2" ht="12.5" x14ac:dyDescent="0.25">
      <c r="B472" s="12"/>
    </row>
    <row r="473" spans="2:2" ht="12.5" x14ac:dyDescent="0.25">
      <c r="B473" s="12"/>
    </row>
    <row r="474" spans="2:2" ht="12.5" x14ac:dyDescent="0.25">
      <c r="B474" s="12"/>
    </row>
    <row r="475" spans="2:2" ht="12.5" x14ac:dyDescent="0.25">
      <c r="B475" s="12"/>
    </row>
    <row r="476" spans="2:2" ht="12.5" x14ac:dyDescent="0.25">
      <c r="B476" s="12"/>
    </row>
    <row r="477" spans="2:2" ht="12.5" x14ac:dyDescent="0.25">
      <c r="B477" s="12"/>
    </row>
    <row r="478" spans="2:2" ht="12.5" x14ac:dyDescent="0.25">
      <c r="B478" s="12"/>
    </row>
    <row r="479" spans="2:2" ht="12.5" x14ac:dyDescent="0.25">
      <c r="B479" s="12"/>
    </row>
    <row r="480" spans="2:2" ht="12.5" x14ac:dyDescent="0.25">
      <c r="B480" s="12"/>
    </row>
    <row r="481" spans="2:2" ht="12.5" x14ac:dyDescent="0.25">
      <c r="B481" s="12"/>
    </row>
    <row r="482" spans="2:2" ht="12.5" x14ac:dyDescent="0.25">
      <c r="B482" s="12"/>
    </row>
    <row r="483" spans="2:2" ht="12.5" x14ac:dyDescent="0.25">
      <c r="B483" s="12"/>
    </row>
    <row r="484" spans="2:2" ht="12.5" x14ac:dyDescent="0.25">
      <c r="B484" s="12"/>
    </row>
    <row r="485" spans="2:2" ht="12.5" x14ac:dyDescent="0.25">
      <c r="B485" s="12"/>
    </row>
    <row r="486" spans="2:2" ht="12.5" x14ac:dyDescent="0.25">
      <c r="B486" s="12"/>
    </row>
    <row r="487" spans="2:2" ht="12.5" x14ac:dyDescent="0.25">
      <c r="B487" s="12"/>
    </row>
    <row r="488" spans="2:2" ht="12.5" x14ac:dyDescent="0.25">
      <c r="B488" s="12"/>
    </row>
    <row r="489" spans="2:2" ht="12.5" x14ac:dyDescent="0.25">
      <c r="B489" s="12"/>
    </row>
    <row r="490" spans="2:2" ht="12.5" x14ac:dyDescent="0.25">
      <c r="B490" s="12"/>
    </row>
    <row r="491" spans="2:2" ht="12.5" x14ac:dyDescent="0.25">
      <c r="B491" s="12"/>
    </row>
    <row r="492" spans="2:2" ht="12.5" x14ac:dyDescent="0.25">
      <c r="B492" s="12"/>
    </row>
    <row r="493" spans="2:2" ht="12.5" x14ac:dyDescent="0.25">
      <c r="B493" s="12"/>
    </row>
    <row r="494" spans="2:2" ht="12.5" x14ac:dyDescent="0.25">
      <c r="B494" s="12"/>
    </row>
    <row r="495" spans="2:2" ht="12.5" x14ac:dyDescent="0.25">
      <c r="B495" s="12"/>
    </row>
    <row r="496" spans="2:2" ht="12.5" x14ac:dyDescent="0.25">
      <c r="B496" s="12"/>
    </row>
    <row r="497" spans="2:2" ht="12.5" x14ac:dyDescent="0.25">
      <c r="B497" s="12"/>
    </row>
    <row r="498" spans="2:2" ht="12.5" x14ac:dyDescent="0.25">
      <c r="B498" s="12"/>
    </row>
    <row r="499" spans="2:2" ht="12.5" x14ac:dyDescent="0.25">
      <c r="B499" s="12"/>
    </row>
    <row r="500" spans="2:2" ht="12.5" x14ac:dyDescent="0.25">
      <c r="B500" s="12"/>
    </row>
    <row r="501" spans="2:2" ht="12.5" x14ac:dyDescent="0.25">
      <c r="B501" s="12"/>
    </row>
    <row r="502" spans="2:2" ht="12.5" x14ac:dyDescent="0.25">
      <c r="B502" s="12"/>
    </row>
    <row r="503" spans="2:2" ht="12.5" x14ac:dyDescent="0.25">
      <c r="B503" s="12"/>
    </row>
    <row r="504" spans="2:2" ht="12.5" x14ac:dyDescent="0.25">
      <c r="B504" s="12"/>
    </row>
    <row r="505" spans="2:2" ht="12.5" x14ac:dyDescent="0.25">
      <c r="B505" s="12"/>
    </row>
    <row r="506" spans="2:2" ht="12.5" x14ac:dyDescent="0.25">
      <c r="B506" s="12"/>
    </row>
    <row r="507" spans="2:2" ht="12.5" x14ac:dyDescent="0.25">
      <c r="B507" s="12"/>
    </row>
    <row r="508" spans="2:2" ht="12.5" x14ac:dyDescent="0.25">
      <c r="B508" s="12"/>
    </row>
    <row r="509" spans="2:2" ht="12.5" x14ac:dyDescent="0.25">
      <c r="B509" s="12"/>
    </row>
    <row r="510" spans="2:2" ht="12.5" x14ac:dyDescent="0.25">
      <c r="B510" s="12"/>
    </row>
    <row r="511" spans="2:2" ht="12.5" x14ac:dyDescent="0.25">
      <c r="B511" s="12"/>
    </row>
    <row r="512" spans="2:2" ht="12.5" x14ac:dyDescent="0.25">
      <c r="B512" s="12"/>
    </row>
    <row r="513" spans="2:2" ht="12.5" x14ac:dyDescent="0.25">
      <c r="B513" s="12"/>
    </row>
    <row r="514" spans="2:2" ht="12.5" x14ac:dyDescent="0.25">
      <c r="B514" s="12"/>
    </row>
    <row r="515" spans="2:2" ht="12.5" x14ac:dyDescent="0.25">
      <c r="B515" s="12"/>
    </row>
    <row r="516" spans="2:2" ht="12.5" x14ac:dyDescent="0.25">
      <c r="B516" s="12"/>
    </row>
    <row r="517" spans="2:2" ht="12.5" x14ac:dyDescent="0.25">
      <c r="B517" s="12"/>
    </row>
    <row r="518" spans="2:2" ht="12.5" x14ac:dyDescent="0.25">
      <c r="B518" s="12"/>
    </row>
    <row r="519" spans="2:2" ht="12.5" x14ac:dyDescent="0.25">
      <c r="B519" s="12"/>
    </row>
    <row r="520" spans="2:2" ht="12.5" x14ac:dyDescent="0.25">
      <c r="B520" s="12"/>
    </row>
    <row r="521" spans="2:2" ht="12.5" x14ac:dyDescent="0.25">
      <c r="B521" s="12"/>
    </row>
    <row r="522" spans="2:2" ht="12.5" x14ac:dyDescent="0.25">
      <c r="B522" s="12"/>
    </row>
    <row r="523" spans="2:2" ht="12.5" x14ac:dyDescent="0.25">
      <c r="B523" s="12"/>
    </row>
    <row r="524" spans="2:2" ht="12.5" x14ac:dyDescent="0.25">
      <c r="B524" s="12"/>
    </row>
    <row r="525" spans="2:2" ht="12.5" x14ac:dyDescent="0.25">
      <c r="B525" s="12"/>
    </row>
    <row r="526" spans="2:2" ht="12.5" x14ac:dyDescent="0.25">
      <c r="B526" s="12"/>
    </row>
    <row r="527" spans="2:2" ht="12.5" x14ac:dyDescent="0.25">
      <c r="B527" s="12"/>
    </row>
    <row r="528" spans="2:2" ht="12.5" x14ac:dyDescent="0.25">
      <c r="B528" s="12"/>
    </row>
    <row r="529" spans="2:2" ht="12.5" x14ac:dyDescent="0.25">
      <c r="B529" s="12"/>
    </row>
    <row r="530" spans="2:2" ht="12.5" x14ac:dyDescent="0.25">
      <c r="B530" s="12"/>
    </row>
    <row r="531" spans="2:2" ht="12.5" x14ac:dyDescent="0.25">
      <c r="B531" s="12"/>
    </row>
    <row r="532" spans="2:2" ht="12.5" x14ac:dyDescent="0.25">
      <c r="B532" s="12"/>
    </row>
    <row r="533" spans="2:2" ht="12.5" x14ac:dyDescent="0.25">
      <c r="B533" s="12"/>
    </row>
    <row r="534" spans="2:2" ht="12.5" x14ac:dyDescent="0.25">
      <c r="B534" s="12"/>
    </row>
    <row r="535" spans="2:2" ht="12.5" x14ac:dyDescent="0.25">
      <c r="B535" s="12"/>
    </row>
    <row r="536" spans="2:2" ht="12.5" x14ac:dyDescent="0.25">
      <c r="B536" s="12"/>
    </row>
    <row r="537" spans="2:2" ht="12.5" x14ac:dyDescent="0.25">
      <c r="B537" s="12"/>
    </row>
    <row r="538" spans="2:2" ht="12.5" x14ac:dyDescent="0.25">
      <c r="B538" s="12"/>
    </row>
    <row r="539" spans="2:2" ht="12.5" x14ac:dyDescent="0.25">
      <c r="B539" s="12"/>
    </row>
    <row r="540" spans="2:2" ht="12.5" x14ac:dyDescent="0.25">
      <c r="B540" s="12"/>
    </row>
    <row r="541" spans="2:2" ht="12.5" x14ac:dyDescent="0.25">
      <c r="B541" s="12"/>
    </row>
    <row r="542" spans="2:2" ht="12.5" x14ac:dyDescent="0.25">
      <c r="B542" s="12"/>
    </row>
    <row r="543" spans="2:2" ht="12.5" x14ac:dyDescent="0.25">
      <c r="B543" s="12"/>
    </row>
    <row r="544" spans="2:2" ht="12.5" x14ac:dyDescent="0.25">
      <c r="B544" s="12"/>
    </row>
    <row r="545" spans="2:2" ht="12.5" x14ac:dyDescent="0.25">
      <c r="B545" s="12"/>
    </row>
    <row r="546" spans="2:2" ht="12.5" x14ac:dyDescent="0.25">
      <c r="B546" s="12"/>
    </row>
    <row r="547" spans="2:2" ht="12.5" x14ac:dyDescent="0.25">
      <c r="B547" s="12"/>
    </row>
    <row r="548" spans="2:2" ht="12.5" x14ac:dyDescent="0.25">
      <c r="B548" s="12"/>
    </row>
    <row r="549" spans="2:2" ht="12.5" x14ac:dyDescent="0.25">
      <c r="B549" s="12"/>
    </row>
    <row r="550" spans="2:2" ht="12.5" x14ac:dyDescent="0.25">
      <c r="B550" s="12"/>
    </row>
    <row r="551" spans="2:2" ht="12.5" x14ac:dyDescent="0.25">
      <c r="B551" s="12"/>
    </row>
    <row r="552" spans="2:2" ht="12.5" x14ac:dyDescent="0.25">
      <c r="B552" s="12"/>
    </row>
    <row r="553" spans="2:2" ht="12.5" x14ac:dyDescent="0.25">
      <c r="B553" s="12"/>
    </row>
    <row r="554" spans="2:2" ht="12.5" x14ac:dyDescent="0.25">
      <c r="B554" s="12"/>
    </row>
    <row r="555" spans="2:2" ht="12.5" x14ac:dyDescent="0.25">
      <c r="B555" s="12"/>
    </row>
    <row r="556" spans="2:2" ht="12.5" x14ac:dyDescent="0.25">
      <c r="B556" s="12"/>
    </row>
    <row r="557" spans="2:2" ht="12.5" x14ac:dyDescent="0.25">
      <c r="B557" s="12"/>
    </row>
    <row r="558" spans="2:2" ht="12.5" x14ac:dyDescent="0.25">
      <c r="B558" s="12"/>
    </row>
    <row r="559" spans="2:2" ht="12.5" x14ac:dyDescent="0.25">
      <c r="B559" s="12"/>
    </row>
    <row r="560" spans="2:2" ht="12.5" x14ac:dyDescent="0.25">
      <c r="B560" s="12"/>
    </row>
    <row r="561" spans="2:2" ht="12.5" x14ac:dyDescent="0.25">
      <c r="B561" s="12"/>
    </row>
    <row r="562" spans="2:2" ht="12.5" x14ac:dyDescent="0.25">
      <c r="B562" s="12"/>
    </row>
    <row r="563" spans="2:2" ht="12.5" x14ac:dyDescent="0.25">
      <c r="B563" s="12"/>
    </row>
    <row r="564" spans="2:2" ht="12.5" x14ac:dyDescent="0.25">
      <c r="B564" s="12"/>
    </row>
    <row r="565" spans="2:2" ht="12.5" x14ac:dyDescent="0.25">
      <c r="B565" s="12"/>
    </row>
    <row r="566" spans="2:2" ht="12.5" x14ac:dyDescent="0.25">
      <c r="B566" s="12"/>
    </row>
    <row r="567" spans="2:2" ht="12.5" x14ac:dyDescent="0.25">
      <c r="B567" s="12"/>
    </row>
    <row r="568" spans="2:2" ht="12.5" x14ac:dyDescent="0.25">
      <c r="B568" s="12"/>
    </row>
    <row r="569" spans="2:2" ht="12.5" x14ac:dyDescent="0.25">
      <c r="B569" s="12"/>
    </row>
    <row r="570" spans="2:2" ht="12.5" x14ac:dyDescent="0.25">
      <c r="B570" s="12"/>
    </row>
    <row r="571" spans="2:2" ht="12.5" x14ac:dyDescent="0.25">
      <c r="B571" s="12"/>
    </row>
    <row r="572" spans="2:2" ht="12.5" x14ac:dyDescent="0.25">
      <c r="B572" s="12"/>
    </row>
    <row r="573" spans="2:2" ht="12.5" x14ac:dyDescent="0.25">
      <c r="B573" s="12"/>
    </row>
    <row r="574" spans="2:2" ht="12.5" x14ac:dyDescent="0.25">
      <c r="B574" s="12"/>
    </row>
    <row r="575" spans="2:2" ht="12.5" x14ac:dyDescent="0.25">
      <c r="B575" s="12"/>
    </row>
    <row r="576" spans="2:2" ht="12.5" x14ac:dyDescent="0.25">
      <c r="B576" s="12"/>
    </row>
    <row r="577" spans="2:2" ht="12.5" x14ac:dyDescent="0.25">
      <c r="B577" s="12"/>
    </row>
    <row r="578" spans="2:2" ht="12.5" x14ac:dyDescent="0.25">
      <c r="B578" s="12"/>
    </row>
    <row r="579" spans="2:2" ht="12.5" x14ac:dyDescent="0.25">
      <c r="B579" s="12"/>
    </row>
    <row r="580" spans="2:2" ht="12.5" x14ac:dyDescent="0.25">
      <c r="B580" s="12"/>
    </row>
    <row r="581" spans="2:2" ht="12.5" x14ac:dyDescent="0.25">
      <c r="B581" s="12"/>
    </row>
    <row r="582" spans="2:2" ht="12.5" x14ac:dyDescent="0.25">
      <c r="B582" s="12"/>
    </row>
    <row r="583" spans="2:2" ht="12.5" x14ac:dyDescent="0.25">
      <c r="B583" s="12"/>
    </row>
    <row r="584" spans="2:2" ht="12.5" x14ac:dyDescent="0.25">
      <c r="B584" s="12"/>
    </row>
    <row r="585" spans="2:2" ht="12.5" x14ac:dyDescent="0.25">
      <c r="B585" s="12"/>
    </row>
    <row r="586" spans="2:2" ht="12.5" x14ac:dyDescent="0.25">
      <c r="B586" s="12"/>
    </row>
    <row r="587" spans="2:2" ht="12.5" x14ac:dyDescent="0.25">
      <c r="B587" s="12"/>
    </row>
    <row r="588" spans="2:2" ht="12.5" x14ac:dyDescent="0.25">
      <c r="B588" s="12"/>
    </row>
    <row r="589" spans="2:2" ht="12.5" x14ac:dyDescent="0.25">
      <c r="B589" s="12"/>
    </row>
    <row r="590" spans="2:2" ht="12.5" x14ac:dyDescent="0.25">
      <c r="B590" s="12"/>
    </row>
    <row r="591" spans="2:2" ht="12.5" x14ac:dyDescent="0.25">
      <c r="B591" s="12"/>
    </row>
    <row r="592" spans="2:2" ht="12.5" x14ac:dyDescent="0.25">
      <c r="B592" s="12"/>
    </row>
    <row r="593" spans="2:2" ht="12.5" x14ac:dyDescent="0.25">
      <c r="B593" s="12"/>
    </row>
    <row r="594" spans="2:2" ht="12.5" x14ac:dyDescent="0.25">
      <c r="B594" s="12"/>
    </row>
    <row r="595" spans="2:2" ht="12.5" x14ac:dyDescent="0.25">
      <c r="B595" s="12"/>
    </row>
    <row r="596" spans="2:2" ht="12.5" x14ac:dyDescent="0.25">
      <c r="B596" s="12"/>
    </row>
    <row r="597" spans="2:2" ht="12.5" x14ac:dyDescent="0.25">
      <c r="B597" s="12"/>
    </row>
    <row r="598" spans="2:2" ht="12.5" x14ac:dyDescent="0.25">
      <c r="B598" s="12"/>
    </row>
    <row r="599" spans="2:2" ht="12.5" x14ac:dyDescent="0.25">
      <c r="B599" s="12"/>
    </row>
    <row r="600" spans="2:2" ht="12.5" x14ac:dyDescent="0.25">
      <c r="B600" s="12"/>
    </row>
    <row r="601" spans="2:2" ht="12.5" x14ac:dyDescent="0.25">
      <c r="B601" s="12"/>
    </row>
    <row r="602" spans="2:2" ht="12.5" x14ac:dyDescent="0.25">
      <c r="B602" s="12"/>
    </row>
    <row r="603" spans="2:2" ht="12.5" x14ac:dyDescent="0.25">
      <c r="B603" s="12"/>
    </row>
    <row r="604" spans="2:2" ht="12.5" x14ac:dyDescent="0.25">
      <c r="B604" s="12"/>
    </row>
    <row r="605" spans="2:2" ht="12.5" x14ac:dyDescent="0.25">
      <c r="B605" s="12"/>
    </row>
    <row r="606" spans="2:2" ht="12.5" x14ac:dyDescent="0.25">
      <c r="B606" s="12"/>
    </row>
    <row r="607" spans="2:2" ht="12.5" x14ac:dyDescent="0.25">
      <c r="B607" s="12"/>
    </row>
    <row r="608" spans="2:2" ht="12.5" x14ac:dyDescent="0.25">
      <c r="B608" s="12"/>
    </row>
    <row r="609" spans="2:2" ht="12.5" x14ac:dyDescent="0.25">
      <c r="B609" s="12"/>
    </row>
    <row r="610" spans="2:2" ht="12.5" x14ac:dyDescent="0.25">
      <c r="B610" s="12"/>
    </row>
    <row r="611" spans="2:2" ht="12.5" x14ac:dyDescent="0.25">
      <c r="B611" s="12"/>
    </row>
    <row r="612" spans="2:2" ht="12.5" x14ac:dyDescent="0.25">
      <c r="B612" s="12"/>
    </row>
    <row r="613" spans="2:2" ht="12.5" x14ac:dyDescent="0.25">
      <c r="B613" s="12"/>
    </row>
    <row r="614" spans="2:2" ht="12.5" x14ac:dyDescent="0.25">
      <c r="B614" s="12"/>
    </row>
    <row r="615" spans="2:2" ht="12.5" x14ac:dyDescent="0.25">
      <c r="B615" s="12"/>
    </row>
    <row r="616" spans="2:2" ht="12.5" x14ac:dyDescent="0.25">
      <c r="B616" s="12"/>
    </row>
    <row r="617" spans="2:2" ht="12.5" x14ac:dyDescent="0.25">
      <c r="B617" s="12"/>
    </row>
    <row r="618" spans="2:2" ht="12.5" x14ac:dyDescent="0.25">
      <c r="B618" s="12"/>
    </row>
    <row r="619" spans="2:2" ht="12.5" x14ac:dyDescent="0.25">
      <c r="B619" s="12"/>
    </row>
    <row r="620" spans="2:2" ht="12.5" x14ac:dyDescent="0.25">
      <c r="B620" s="12"/>
    </row>
    <row r="621" spans="2:2" ht="12.5" x14ac:dyDescent="0.25">
      <c r="B621" s="12"/>
    </row>
    <row r="622" spans="2:2" ht="12.5" x14ac:dyDescent="0.25">
      <c r="B622" s="12"/>
    </row>
    <row r="623" spans="2:2" ht="12.5" x14ac:dyDescent="0.25">
      <c r="B623" s="12"/>
    </row>
    <row r="624" spans="2:2" ht="12.5" x14ac:dyDescent="0.25">
      <c r="B624" s="12"/>
    </row>
    <row r="625" spans="2:2" ht="12.5" x14ac:dyDescent="0.25">
      <c r="B625" s="12"/>
    </row>
    <row r="626" spans="2:2" ht="12.5" x14ac:dyDescent="0.25">
      <c r="B626" s="12"/>
    </row>
    <row r="627" spans="2:2" ht="12.5" x14ac:dyDescent="0.25">
      <c r="B627" s="12"/>
    </row>
    <row r="628" spans="2:2" ht="12.5" x14ac:dyDescent="0.25">
      <c r="B628" s="12"/>
    </row>
    <row r="629" spans="2:2" ht="12.5" x14ac:dyDescent="0.25">
      <c r="B629" s="12"/>
    </row>
    <row r="630" spans="2:2" ht="12.5" x14ac:dyDescent="0.25">
      <c r="B630" s="12"/>
    </row>
    <row r="631" spans="2:2" ht="12.5" x14ac:dyDescent="0.25">
      <c r="B631" s="12"/>
    </row>
    <row r="632" spans="2:2" ht="12.5" x14ac:dyDescent="0.25">
      <c r="B632" s="12"/>
    </row>
    <row r="633" spans="2:2" ht="12.5" x14ac:dyDescent="0.25">
      <c r="B633" s="12"/>
    </row>
    <row r="634" spans="2:2" ht="12.5" x14ac:dyDescent="0.25">
      <c r="B634" s="12"/>
    </row>
    <row r="635" spans="2:2" ht="12.5" x14ac:dyDescent="0.25">
      <c r="B635" s="12"/>
    </row>
    <row r="636" spans="2:2" ht="12.5" x14ac:dyDescent="0.25">
      <c r="B636" s="12"/>
    </row>
    <row r="637" spans="2:2" ht="12.5" x14ac:dyDescent="0.25">
      <c r="B637" s="12"/>
    </row>
    <row r="638" spans="2:2" ht="12.5" x14ac:dyDescent="0.25">
      <c r="B638" s="12"/>
    </row>
    <row r="639" spans="2:2" ht="12.5" x14ac:dyDescent="0.25">
      <c r="B639" s="12"/>
    </row>
    <row r="640" spans="2:2" ht="12.5" x14ac:dyDescent="0.25">
      <c r="B640" s="12"/>
    </row>
    <row r="641" spans="2:2" ht="12.5" x14ac:dyDescent="0.25">
      <c r="B641" s="12"/>
    </row>
    <row r="642" spans="2:2" ht="12.5" x14ac:dyDescent="0.25">
      <c r="B642" s="12"/>
    </row>
    <row r="643" spans="2:2" ht="12.5" x14ac:dyDescent="0.25">
      <c r="B643" s="12"/>
    </row>
    <row r="644" spans="2:2" ht="12.5" x14ac:dyDescent="0.25">
      <c r="B644" s="12"/>
    </row>
    <row r="645" spans="2:2" ht="12.5" x14ac:dyDescent="0.25">
      <c r="B645" s="12"/>
    </row>
    <row r="646" spans="2:2" ht="12.5" x14ac:dyDescent="0.25">
      <c r="B646" s="12"/>
    </row>
    <row r="647" spans="2:2" ht="12.5" x14ac:dyDescent="0.25">
      <c r="B647" s="12"/>
    </row>
    <row r="648" spans="2:2" ht="12.5" x14ac:dyDescent="0.25">
      <c r="B648" s="12"/>
    </row>
    <row r="649" spans="2:2" ht="12.5" x14ac:dyDescent="0.25">
      <c r="B649" s="12"/>
    </row>
    <row r="650" spans="2:2" ht="12.5" x14ac:dyDescent="0.25">
      <c r="B650" s="12"/>
    </row>
    <row r="651" spans="2:2" ht="12.5" x14ac:dyDescent="0.25">
      <c r="B651" s="12"/>
    </row>
    <row r="652" spans="2:2" ht="12.5" x14ac:dyDescent="0.25">
      <c r="B652" s="12"/>
    </row>
    <row r="653" spans="2:2" ht="12.5" x14ac:dyDescent="0.25">
      <c r="B653" s="12"/>
    </row>
    <row r="654" spans="2:2" ht="12.5" x14ac:dyDescent="0.25">
      <c r="B654" s="12"/>
    </row>
    <row r="655" spans="2:2" ht="12.5" x14ac:dyDescent="0.25">
      <c r="B655" s="12"/>
    </row>
    <row r="656" spans="2:2" ht="12.5" x14ac:dyDescent="0.25">
      <c r="B656" s="12"/>
    </row>
    <row r="657" spans="2:2" ht="12.5" x14ac:dyDescent="0.25">
      <c r="B657" s="12"/>
    </row>
    <row r="658" spans="2:2" ht="12.5" x14ac:dyDescent="0.25">
      <c r="B658" s="12"/>
    </row>
    <row r="659" spans="2:2" ht="12.5" x14ac:dyDescent="0.25">
      <c r="B659" s="12"/>
    </row>
    <row r="660" spans="2:2" ht="12.5" x14ac:dyDescent="0.25">
      <c r="B660" s="12"/>
    </row>
    <row r="661" spans="2:2" ht="12.5" x14ac:dyDescent="0.25">
      <c r="B661" s="12"/>
    </row>
    <row r="662" spans="2:2" ht="12.5" x14ac:dyDescent="0.25">
      <c r="B662" s="12"/>
    </row>
    <row r="663" spans="2:2" ht="12.5" x14ac:dyDescent="0.25">
      <c r="B663" s="12"/>
    </row>
    <row r="664" spans="2:2" ht="12.5" x14ac:dyDescent="0.25">
      <c r="B664" s="12"/>
    </row>
    <row r="665" spans="2:2" ht="12.5" x14ac:dyDescent="0.25">
      <c r="B665" s="12"/>
    </row>
    <row r="666" spans="2:2" ht="12.5" x14ac:dyDescent="0.25">
      <c r="B666" s="12"/>
    </row>
    <row r="667" spans="2:2" ht="12.5" x14ac:dyDescent="0.25">
      <c r="B667" s="12"/>
    </row>
    <row r="668" spans="2:2" ht="12.5" x14ac:dyDescent="0.25">
      <c r="B668" s="12"/>
    </row>
    <row r="669" spans="2:2" ht="12.5" x14ac:dyDescent="0.25">
      <c r="B669" s="12"/>
    </row>
    <row r="670" spans="2:2" ht="12.5" x14ac:dyDescent="0.25">
      <c r="B670" s="12"/>
    </row>
    <row r="671" spans="2:2" ht="12.5" x14ac:dyDescent="0.25">
      <c r="B671" s="12"/>
    </row>
    <row r="672" spans="2:2" ht="12.5" x14ac:dyDescent="0.25">
      <c r="B672" s="12"/>
    </row>
    <row r="673" spans="2:2" ht="12.5" x14ac:dyDescent="0.25">
      <c r="B673" s="12"/>
    </row>
    <row r="674" spans="2:2" ht="12.5" x14ac:dyDescent="0.25">
      <c r="B674" s="12"/>
    </row>
    <row r="675" spans="2:2" ht="12.5" x14ac:dyDescent="0.25">
      <c r="B675" s="12"/>
    </row>
    <row r="676" spans="2:2" ht="12.5" x14ac:dyDescent="0.25">
      <c r="B676" s="12"/>
    </row>
    <row r="677" spans="2:2" ht="12.5" x14ac:dyDescent="0.25">
      <c r="B677" s="12"/>
    </row>
    <row r="678" spans="2:2" ht="12.5" x14ac:dyDescent="0.25">
      <c r="B678" s="12"/>
    </row>
    <row r="679" spans="2:2" ht="12.5" x14ac:dyDescent="0.25">
      <c r="B679" s="12"/>
    </row>
    <row r="680" spans="2:2" ht="12.5" x14ac:dyDescent="0.25">
      <c r="B680" s="12"/>
    </row>
    <row r="681" spans="2:2" ht="12.5" x14ac:dyDescent="0.25">
      <c r="B681" s="12"/>
    </row>
    <row r="682" spans="2:2" ht="12.5" x14ac:dyDescent="0.25">
      <c r="B682" s="12"/>
    </row>
    <row r="683" spans="2:2" ht="12.5" x14ac:dyDescent="0.25">
      <c r="B683" s="12"/>
    </row>
    <row r="684" spans="2:2" ht="12.5" x14ac:dyDescent="0.25">
      <c r="B684" s="12"/>
    </row>
    <row r="685" spans="2:2" ht="12.5" x14ac:dyDescent="0.25">
      <c r="B685" s="12"/>
    </row>
    <row r="686" spans="2:2" ht="12.5" x14ac:dyDescent="0.25">
      <c r="B686" s="12"/>
    </row>
    <row r="687" spans="2:2" ht="12.5" x14ac:dyDescent="0.25">
      <c r="B687" s="12"/>
    </row>
    <row r="688" spans="2:2" ht="12.5" x14ac:dyDescent="0.25">
      <c r="B688" s="12"/>
    </row>
    <row r="689" spans="2:2" ht="12.5" x14ac:dyDescent="0.25">
      <c r="B689" s="12"/>
    </row>
    <row r="690" spans="2:2" ht="12.5" x14ac:dyDescent="0.25">
      <c r="B690" s="12"/>
    </row>
    <row r="691" spans="2:2" ht="12.5" x14ac:dyDescent="0.25">
      <c r="B691" s="12"/>
    </row>
    <row r="692" spans="2:2" ht="12.5" x14ac:dyDescent="0.25">
      <c r="B692" s="12"/>
    </row>
    <row r="693" spans="2:2" ht="12.5" x14ac:dyDescent="0.25">
      <c r="B693" s="12"/>
    </row>
    <row r="694" spans="2:2" ht="12.5" x14ac:dyDescent="0.25">
      <c r="B694" s="12"/>
    </row>
    <row r="695" spans="2:2" ht="12.5" x14ac:dyDescent="0.25">
      <c r="B695" s="12"/>
    </row>
    <row r="696" spans="2:2" ht="12.5" x14ac:dyDescent="0.25">
      <c r="B696" s="12"/>
    </row>
    <row r="697" spans="2:2" ht="12.5" x14ac:dyDescent="0.25">
      <c r="B697" s="12"/>
    </row>
    <row r="698" spans="2:2" ht="12.5" x14ac:dyDescent="0.25">
      <c r="B698" s="12"/>
    </row>
    <row r="699" spans="2:2" ht="12.5" x14ac:dyDescent="0.25">
      <c r="B699" s="12"/>
    </row>
    <row r="700" spans="2:2" ht="12.5" x14ac:dyDescent="0.25">
      <c r="B700" s="12"/>
    </row>
    <row r="701" spans="2:2" ht="12.5" x14ac:dyDescent="0.25">
      <c r="B701" s="12"/>
    </row>
    <row r="702" spans="2:2" ht="12.5" x14ac:dyDescent="0.25">
      <c r="B702" s="12"/>
    </row>
    <row r="703" spans="2:2" ht="12.5" x14ac:dyDescent="0.25">
      <c r="B703" s="12"/>
    </row>
    <row r="704" spans="2:2" ht="12.5" x14ac:dyDescent="0.25">
      <c r="B704" s="12"/>
    </row>
    <row r="705" spans="2:2" ht="12.5" x14ac:dyDescent="0.25">
      <c r="B705" s="12"/>
    </row>
    <row r="706" spans="2:2" ht="12.5" x14ac:dyDescent="0.25">
      <c r="B706" s="12"/>
    </row>
    <row r="707" spans="2:2" ht="12.5" x14ac:dyDescent="0.25">
      <c r="B707" s="12"/>
    </row>
    <row r="708" spans="2:2" ht="12.5" x14ac:dyDescent="0.25">
      <c r="B708" s="12"/>
    </row>
    <row r="709" spans="2:2" ht="12.5" x14ac:dyDescent="0.25">
      <c r="B709" s="12"/>
    </row>
    <row r="710" spans="2:2" ht="12.5" x14ac:dyDescent="0.25">
      <c r="B710" s="12"/>
    </row>
    <row r="711" spans="2:2" ht="12.5" x14ac:dyDescent="0.25">
      <c r="B711" s="12"/>
    </row>
    <row r="712" spans="2:2" ht="12.5" x14ac:dyDescent="0.25">
      <c r="B712" s="12"/>
    </row>
    <row r="713" spans="2:2" ht="12.5" x14ac:dyDescent="0.25">
      <c r="B713" s="12"/>
    </row>
    <row r="714" spans="2:2" ht="12.5" x14ac:dyDescent="0.25">
      <c r="B714" s="12"/>
    </row>
    <row r="715" spans="2:2" ht="12.5" x14ac:dyDescent="0.25">
      <c r="B715" s="12"/>
    </row>
    <row r="716" spans="2:2" ht="12.5" x14ac:dyDescent="0.25">
      <c r="B716" s="12"/>
    </row>
    <row r="717" spans="2:2" ht="12.5" x14ac:dyDescent="0.25">
      <c r="B717" s="12"/>
    </row>
    <row r="718" spans="2:2" ht="12.5" x14ac:dyDescent="0.25">
      <c r="B718" s="12"/>
    </row>
    <row r="719" spans="2:2" ht="12.5" x14ac:dyDescent="0.25">
      <c r="B719" s="12"/>
    </row>
    <row r="720" spans="2:2" ht="12.5" x14ac:dyDescent="0.25">
      <c r="B720" s="12"/>
    </row>
    <row r="721" spans="2:2" ht="12.5" x14ac:dyDescent="0.25">
      <c r="B721" s="12"/>
    </row>
    <row r="722" spans="2:2" ht="12.5" x14ac:dyDescent="0.25">
      <c r="B722" s="12"/>
    </row>
    <row r="723" spans="2:2" ht="12.5" x14ac:dyDescent="0.25">
      <c r="B723" s="12"/>
    </row>
    <row r="724" spans="2:2" ht="12.5" x14ac:dyDescent="0.25">
      <c r="B724" s="12"/>
    </row>
    <row r="725" spans="2:2" ht="12.5" x14ac:dyDescent="0.25">
      <c r="B725" s="12"/>
    </row>
    <row r="726" spans="2:2" ht="12.5" x14ac:dyDescent="0.25">
      <c r="B726" s="12"/>
    </row>
    <row r="727" spans="2:2" ht="12.5" x14ac:dyDescent="0.25">
      <c r="B727" s="12"/>
    </row>
    <row r="728" spans="2:2" ht="12.5" x14ac:dyDescent="0.25">
      <c r="B728" s="12"/>
    </row>
    <row r="729" spans="2:2" ht="12.5" x14ac:dyDescent="0.25">
      <c r="B729" s="12"/>
    </row>
    <row r="730" spans="2:2" ht="12.5" x14ac:dyDescent="0.25">
      <c r="B730" s="12"/>
    </row>
    <row r="731" spans="2:2" ht="12.5" x14ac:dyDescent="0.25">
      <c r="B731" s="12"/>
    </row>
    <row r="732" spans="2:2" ht="12.5" x14ac:dyDescent="0.25">
      <c r="B732" s="12"/>
    </row>
    <row r="733" spans="2:2" ht="12.5" x14ac:dyDescent="0.25">
      <c r="B733" s="12"/>
    </row>
    <row r="734" spans="2:2" ht="12.5" x14ac:dyDescent="0.25">
      <c r="B734" s="12"/>
    </row>
    <row r="735" spans="2:2" ht="12.5" x14ac:dyDescent="0.25">
      <c r="B735" s="12"/>
    </row>
    <row r="736" spans="2:2" ht="12.5" x14ac:dyDescent="0.25">
      <c r="B736" s="12"/>
    </row>
    <row r="737" spans="2:2" ht="12.5" x14ac:dyDescent="0.25">
      <c r="B737" s="12"/>
    </row>
    <row r="738" spans="2:2" ht="12.5" x14ac:dyDescent="0.25">
      <c r="B738" s="12"/>
    </row>
    <row r="739" spans="2:2" ht="12.5" x14ac:dyDescent="0.25">
      <c r="B739" s="12"/>
    </row>
    <row r="740" spans="2:2" ht="12.5" x14ac:dyDescent="0.25">
      <c r="B740" s="12"/>
    </row>
    <row r="741" spans="2:2" ht="12.5" x14ac:dyDescent="0.25">
      <c r="B741" s="12"/>
    </row>
    <row r="742" spans="2:2" ht="12.5" x14ac:dyDescent="0.25">
      <c r="B742" s="12"/>
    </row>
    <row r="743" spans="2:2" ht="12.5" x14ac:dyDescent="0.25">
      <c r="B743" s="12"/>
    </row>
    <row r="744" spans="2:2" ht="12.5" x14ac:dyDescent="0.25">
      <c r="B744" s="12"/>
    </row>
    <row r="745" spans="2:2" ht="12.5" x14ac:dyDescent="0.25">
      <c r="B745" s="12"/>
    </row>
    <row r="746" spans="2:2" ht="12.5" x14ac:dyDescent="0.25">
      <c r="B746" s="12"/>
    </row>
    <row r="747" spans="2:2" ht="12.5" x14ac:dyDescent="0.25">
      <c r="B747" s="12"/>
    </row>
    <row r="748" spans="2:2" ht="12.5" x14ac:dyDescent="0.25">
      <c r="B748" s="12"/>
    </row>
    <row r="749" spans="2:2" ht="12.5" x14ac:dyDescent="0.25">
      <c r="B749" s="12"/>
    </row>
    <row r="750" spans="2:2" ht="12.5" x14ac:dyDescent="0.25">
      <c r="B750" s="12"/>
    </row>
    <row r="751" spans="2:2" ht="12.5" x14ac:dyDescent="0.25">
      <c r="B751" s="12"/>
    </row>
    <row r="752" spans="2:2" ht="12.5" x14ac:dyDescent="0.25">
      <c r="B752" s="12"/>
    </row>
    <row r="753" spans="2:2" ht="12.5" x14ac:dyDescent="0.25">
      <c r="B753" s="12"/>
    </row>
    <row r="754" spans="2:2" ht="12.5" x14ac:dyDescent="0.25">
      <c r="B754" s="12"/>
    </row>
    <row r="755" spans="2:2" ht="12.5" x14ac:dyDescent="0.25">
      <c r="B755" s="12"/>
    </row>
    <row r="756" spans="2:2" ht="12.5" x14ac:dyDescent="0.25">
      <c r="B756" s="12"/>
    </row>
    <row r="757" spans="2:2" ht="12.5" x14ac:dyDescent="0.25">
      <c r="B757" s="12"/>
    </row>
    <row r="758" spans="2:2" ht="12.5" x14ac:dyDescent="0.25">
      <c r="B758" s="12"/>
    </row>
    <row r="759" spans="2:2" ht="12.5" x14ac:dyDescent="0.25">
      <c r="B759" s="12"/>
    </row>
    <row r="760" spans="2:2" ht="12.5" x14ac:dyDescent="0.25">
      <c r="B760" s="12"/>
    </row>
    <row r="761" spans="2:2" ht="12.5" x14ac:dyDescent="0.25">
      <c r="B761" s="12"/>
    </row>
    <row r="762" spans="2:2" ht="12.5" x14ac:dyDescent="0.25">
      <c r="B762" s="12"/>
    </row>
    <row r="763" spans="2:2" ht="12.5" x14ac:dyDescent="0.25">
      <c r="B763" s="12"/>
    </row>
    <row r="764" spans="2:2" ht="12.5" x14ac:dyDescent="0.25">
      <c r="B764" s="12"/>
    </row>
    <row r="765" spans="2:2" ht="12.5" x14ac:dyDescent="0.25">
      <c r="B765" s="12"/>
    </row>
    <row r="766" spans="2:2" ht="12.5" x14ac:dyDescent="0.25">
      <c r="B766" s="12"/>
    </row>
    <row r="767" spans="2:2" ht="12.5" x14ac:dyDescent="0.25">
      <c r="B767" s="12"/>
    </row>
    <row r="768" spans="2:2" ht="12.5" x14ac:dyDescent="0.25">
      <c r="B768" s="12"/>
    </row>
    <row r="769" spans="2:2" ht="12.5" x14ac:dyDescent="0.25">
      <c r="B769" s="12"/>
    </row>
    <row r="770" spans="2:2" ht="12.5" x14ac:dyDescent="0.25">
      <c r="B770" s="12"/>
    </row>
    <row r="771" spans="2:2" ht="12.5" x14ac:dyDescent="0.25">
      <c r="B771" s="12"/>
    </row>
    <row r="772" spans="2:2" ht="12.5" x14ac:dyDescent="0.25">
      <c r="B772" s="12"/>
    </row>
    <row r="773" spans="2:2" ht="12.5" x14ac:dyDescent="0.25">
      <c r="B773" s="12"/>
    </row>
    <row r="774" spans="2:2" ht="12.5" x14ac:dyDescent="0.25">
      <c r="B774" s="12"/>
    </row>
    <row r="775" spans="2:2" ht="12.5" x14ac:dyDescent="0.25">
      <c r="B775" s="12"/>
    </row>
    <row r="776" spans="2:2" ht="12.5" x14ac:dyDescent="0.25">
      <c r="B776" s="12"/>
    </row>
    <row r="777" spans="2:2" ht="12.5" x14ac:dyDescent="0.25">
      <c r="B777" s="12"/>
    </row>
    <row r="778" spans="2:2" ht="12.5" x14ac:dyDescent="0.25">
      <c r="B778" s="12"/>
    </row>
    <row r="779" spans="2:2" ht="12.5" x14ac:dyDescent="0.25">
      <c r="B779" s="12"/>
    </row>
    <row r="780" spans="2:2" ht="12.5" x14ac:dyDescent="0.25">
      <c r="B780" s="12"/>
    </row>
    <row r="781" spans="2:2" ht="12.5" x14ac:dyDescent="0.25">
      <c r="B781" s="12"/>
    </row>
    <row r="782" spans="2:2" ht="12.5" x14ac:dyDescent="0.25">
      <c r="B782" s="12"/>
    </row>
    <row r="783" spans="2:2" ht="12.5" x14ac:dyDescent="0.25">
      <c r="B783" s="12"/>
    </row>
    <row r="784" spans="2:2" ht="12.5" x14ac:dyDescent="0.25">
      <c r="B784" s="12"/>
    </row>
    <row r="785" spans="2:2" ht="12.5" x14ac:dyDescent="0.25">
      <c r="B785" s="12"/>
    </row>
    <row r="786" spans="2:2" ht="12.5" x14ac:dyDescent="0.25">
      <c r="B786" s="12"/>
    </row>
    <row r="787" spans="2:2" ht="12.5" x14ac:dyDescent="0.25">
      <c r="B787" s="12"/>
    </row>
    <row r="788" spans="2:2" ht="12.5" x14ac:dyDescent="0.25">
      <c r="B788" s="12"/>
    </row>
    <row r="789" spans="2:2" ht="12.5" x14ac:dyDescent="0.25">
      <c r="B789" s="12"/>
    </row>
    <row r="790" spans="2:2" ht="12.5" x14ac:dyDescent="0.25">
      <c r="B790" s="12"/>
    </row>
    <row r="791" spans="2:2" ht="12.5" x14ac:dyDescent="0.25">
      <c r="B791" s="12"/>
    </row>
    <row r="792" spans="2:2" ht="12.5" x14ac:dyDescent="0.25">
      <c r="B792" s="12"/>
    </row>
    <row r="793" spans="2:2" ht="12.5" x14ac:dyDescent="0.25">
      <c r="B793" s="12"/>
    </row>
    <row r="794" spans="2:2" ht="12.5" x14ac:dyDescent="0.25">
      <c r="B794" s="12"/>
    </row>
    <row r="795" spans="2:2" ht="12.5" x14ac:dyDescent="0.25">
      <c r="B795" s="12"/>
    </row>
    <row r="796" spans="2:2" ht="12.5" x14ac:dyDescent="0.25">
      <c r="B796" s="12"/>
    </row>
    <row r="797" spans="2:2" ht="12.5" x14ac:dyDescent="0.25">
      <c r="B797" s="12"/>
    </row>
    <row r="798" spans="2:2" ht="12.5" x14ac:dyDescent="0.25">
      <c r="B798" s="12"/>
    </row>
    <row r="799" spans="2:2" ht="12.5" x14ac:dyDescent="0.25">
      <c r="B799" s="12"/>
    </row>
    <row r="800" spans="2:2" ht="12.5" x14ac:dyDescent="0.25">
      <c r="B800" s="12"/>
    </row>
    <row r="801" spans="2:2" ht="12.5" x14ac:dyDescent="0.25">
      <c r="B801" s="12"/>
    </row>
    <row r="802" spans="2:2" ht="12.5" x14ac:dyDescent="0.25">
      <c r="B802" s="12"/>
    </row>
    <row r="803" spans="2:2" ht="12.5" x14ac:dyDescent="0.25">
      <c r="B803" s="12"/>
    </row>
    <row r="804" spans="2:2" ht="12.5" x14ac:dyDescent="0.25">
      <c r="B804" s="12"/>
    </row>
    <row r="805" spans="2:2" ht="12.5" x14ac:dyDescent="0.25">
      <c r="B805" s="12"/>
    </row>
    <row r="806" spans="2:2" ht="12.5" x14ac:dyDescent="0.25">
      <c r="B806" s="12"/>
    </row>
    <row r="807" spans="2:2" ht="12.5" x14ac:dyDescent="0.25">
      <c r="B807" s="12"/>
    </row>
    <row r="808" spans="2:2" ht="12.5" x14ac:dyDescent="0.25">
      <c r="B808" s="12"/>
    </row>
    <row r="809" spans="2:2" ht="12.5" x14ac:dyDescent="0.25">
      <c r="B809" s="12"/>
    </row>
    <row r="810" spans="2:2" ht="12.5" x14ac:dyDescent="0.25">
      <c r="B810" s="12"/>
    </row>
    <row r="811" spans="2:2" ht="12.5" x14ac:dyDescent="0.25">
      <c r="B811" s="12"/>
    </row>
    <row r="812" spans="2:2" ht="12.5" x14ac:dyDescent="0.25">
      <c r="B812" s="12"/>
    </row>
    <row r="813" spans="2:2" ht="12.5" x14ac:dyDescent="0.25">
      <c r="B813" s="12"/>
    </row>
    <row r="814" spans="2:2" ht="12.5" x14ac:dyDescent="0.25">
      <c r="B814" s="12"/>
    </row>
    <row r="815" spans="2:2" ht="12.5" x14ac:dyDescent="0.25">
      <c r="B815" s="12"/>
    </row>
    <row r="816" spans="2:2" ht="12.5" x14ac:dyDescent="0.25">
      <c r="B816" s="12"/>
    </row>
    <row r="817" spans="2:2" ht="12.5" x14ac:dyDescent="0.25">
      <c r="B817" s="12"/>
    </row>
    <row r="818" spans="2:2" ht="12.5" x14ac:dyDescent="0.25">
      <c r="B818" s="12"/>
    </row>
    <row r="819" spans="2:2" ht="12.5" x14ac:dyDescent="0.25">
      <c r="B819" s="12"/>
    </row>
    <row r="820" spans="2:2" ht="12.5" x14ac:dyDescent="0.25">
      <c r="B820" s="12"/>
    </row>
    <row r="821" spans="2:2" ht="12.5" x14ac:dyDescent="0.25">
      <c r="B821" s="12"/>
    </row>
    <row r="822" spans="2:2" ht="12.5" x14ac:dyDescent="0.25">
      <c r="B822" s="12"/>
    </row>
    <row r="823" spans="2:2" ht="12.5" x14ac:dyDescent="0.25">
      <c r="B823" s="12"/>
    </row>
    <row r="824" spans="2:2" ht="12.5" x14ac:dyDescent="0.25">
      <c r="B824" s="12"/>
    </row>
    <row r="825" spans="2:2" ht="12.5" x14ac:dyDescent="0.25">
      <c r="B825" s="12"/>
    </row>
    <row r="826" spans="2:2" ht="12.5" x14ac:dyDescent="0.25">
      <c r="B826" s="12"/>
    </row>
    <row r="827" spans="2:2" ht="12.5" x14ac:dyDescent="0.25">
      <c r="B827" s="12"/>
    </row>
    <row r="828" spans="2:2" ht="12.5" x14ac:dyDescent="0.25">
      <c r="B828" s="12"/>
    </row>
    <row r="829" spans="2:2" ht="12.5" x14ac:dyDescent="0.25">
      <c r="B829" s="12"/>
    </row>
    <row r="830" spans="2:2" ht="12.5" x14ac:dyDescent="0.25">
      <c r="B830" s="12"/>
    </row>
    <row r="831" spans="2:2" ht="12.5" x14ac:dyDescent="0.25">
      <c r="B831" s="12"/>
    </row>
    <row r="832" spans="2:2" ht="12.5" x14ac:dyDescent="0.25">
      <c r="B832" s="12"/>
    </row>
    <row r="833" spans="2:2" ht="12.5" x14ac:dyDescent="0.25">
      <c r="B833" s="12"/>
    </row>
    <row r="834" spans="2:2" ht="12.5" x14ac:dyDescent="0.25">
      <c r="B834" s="12"/>
    </row>
    <row r="835" spans="2:2" ht="12.5" x14ac:dyDescent="0.25">
      <c r="B835" s="12"/>
    </row>
    <row r="836" spans="2:2" ht="12.5" x14ac:dyDescent="0.25">
      <c r="B836" s="12"/>
    </row>
    <row r="837" spans="2:2" ht="12.5" x14ac:dyDescent="0.25">
      <c r="B837" s="12"/>
    </row>
    <row r="838" spans="2:2" ht="12.5" x14ac:dyDescent="0.25">
      <c r="B838" s="12"/>
    </row>
    <row r="839" spans="2:2" ht="12.5" x14ac:dyDescent="0.25">
      <c r="B839" s="12"/>
    </row>
    <row r="840" spans="2:2" ht="12.5" x14ac:dyDescent="0.25">
      <c r="B840" s="12"/>
    </row>
    <row r="841" spans="2:2" ht="12.5" x14ac:dyDescent="0.25">
      <c r="B841" s="12"/>
    </row>
    <row r="842" spans="2:2" ht="12.5" x14ac:dyDescent="0.25">
      <c r="B842" s="12"/>
    </row>
    <row r="843" spans="2:2" ht="12.5" x14ac:dyDescent="0.25">
      <c r="B843" s="12"/>
    </row>
    <row r="844" spans="2:2" ht="12.5" x14ac:dyDescent="0.25">
      <c r="B844" s="12"/>
    </row>
    <row r="845" spans="2:2" ht="12.5" x14ac:dyDescent="0.25">
      <c r="B845" s="12"/>
    </row>
    <row r="846" spans="2:2" ht="12.5" x14ac:dyDescent="0.25">
      <c r="B846" s="12"/>
    </row>
    <row r="847" spans="2:2" ht="12.5" x14ac:dyDescent="0.25">
      <c r="B847" s="12"/>
    </row>
    <row r="848" spans="2:2" ht="12.5" x14ac:dyDescent="0.25">
      <c r="B848" s="12"/>
    </row>
    <row r="849" spans="2:2" ht="12.5" x14ac:dyDescent="0.25">
      <c r="B849" s="12"/>
    </row>
    <row r="850" spans="2:2" ht="12.5" x14ac:dyDescent="0.25">
      <c r="B850" s="12"/>
    </row>
    <row r="851" spans="2:2" ht="12.5" x14ac:dyDescent="0.25">
      <c r="B851" s="12"/>
    </row>
    <row r="852" spans="2:2" ht="12.5" x14ac:dyDescent="0.25">
      <c r="B852" s="12"/>
    </row>
    <row r="853" spans="2:2" ht="12.5" x14ac:dyDescent="0.25">
      <c r="B853" s="12"/>
    </row>
    <row r="854" spans="2:2" ht="12.5" x14ac:dyDescent="0.25">
      <c r="B854" s="12"/>
    </row>
    <row r="855" spans="2:2" ht="12.5" x14ac:dyDescent="0.25">
      <c r="B855" s="12"/>
    </row>
    <row r="856" spans="2:2" ht="12.5" x14ac:dyDescent="0.25">
      <c r="B856" s="12"/>
    </row>
    <row r="857" spans="2:2" ht="12.5" x14ac:dyDescent="0.25">
      <c r="B857" s="12"/>
    </row>
    <row r="858" spans="2:2" ht="12.5" x14ac:dyDescent="0.25">
      <c r="B858" s="12"/>
    </row>
    <row r="859" spans="2:2" ht="12.5" x14ac:dyDescent="0.25">
      <c r="B859" s="12"/>
    </row>
    <row r="860" spans="2:2" ht="12.5" x14ac:dyDescent="0.25">
      <c r="B860" s="12"/>
    </row>
    <row r="861" spans="2:2" ht="12.5" x14ac:dyDescent="0.25">
      <c r="B861" s="12"/>
    </row>
    <row r="862" spans="2:2" ht="12.5" x14ac:dyDescent="0.25">
      <c r="B862" s="12"/>
    </row>
    <row r="863" spans="2:2" ht="12.5" x14ac:dyDescent="0.25">
      <c r="B863" s="12"/>
    </row>
    <row r="864" spans="2:2" ht="12.5" x14ac:dyDescent="0.25">
      <c r="B864" s="12"/>
    </row>
    <row r="865" spans="2:2" ht="12.5" x14ac:dyDescent="0.25">
      <c r="B865" s="12"/>
    </row>
    <row r="866" spans="2:2" ht="12.5" x14ac:dyDescent="0.25">
      <c r="B866" s="12"/>
    </row>
    <row r="867" spans="2:2" ht="12.5" x14ac:dyDescent="0.25">
      <c r="B867" s="12"/>
    </row>
    <row r="868" spans="2:2" ht="12.5" x14ac:dyDescent="0.25">
      <c r="B868" s="12"/>
    </row>
    <row r="869" spans="2:2" ht="12.5" x14ac:dyDescent="0.25">
      <c r="B869" s="12"/>
    </row>
    <row r="870" spans="2:2" ht="12.5" x14ac:dyDescent="0.25">
      <c r="B870" s="12"/>
    </row>
    <row r="871" spans="2:2" ht="12.5" x14ac:dyDescent="0.25">
      <c r="B871" s="12"/>
    </row>
    <row r="872" spans="2:2" ht="12.5" x14ac:dyDescent="0.25">
      <c r="B872" s="12"/>
    </row>
    <row r="873" spans="2:2" ht="12.5" x14ac:dyDescent="0.25">
      <c r="B873" s="12"/>
    </row>
    <row r="874" spans="2:2" ht="12.5" x14ac:dyDescent="0.25">
      <c r="B874" s="12"/>
    </row>
    <row r="875" spans="2:2" ht="12.5" x14ac:dyDescent="0.25">
      <c r="B875" s="12"/>
    </row>
    <row r="876" spans="2:2" ht="12.5" x14ac:dyDescent="0.25">
      <c r="B876" s="12"/>
    </row>
    <row r="877" spans="2:2" ht="12.5" x14ac:dyDescent="0.25">
      <c r="B877" s="12"/>
    </row>
    <row r="878" spans="2:2" ht="12.5" x14ac:dyDescent="0.25">
      <c r="B878" s="12"/>
    </row>
    <row r="879" spans="2:2" ht="12.5" x14ac:dyDescent="0.25">
      <c r="B879" s="12"/>
    </row>
    <row r="880" spans="2:2" ht="12.5" x14ac:dyDescent="0.25">
      <c r="B880" s="12"/>
    </row>
    <row r="881" spans="2:2" ht="12.5" x14ac:dyDescent="0.25">
      <c r="B881" s="12"/>
    </row>
    <row r="882" spans="2:2" ht="12.5" x14ac:dyDescent="0.25">
      <c r="B882" s="12"/>
    </row>
    <row r="883" spans="2:2" ht="12.5" x14ac:dyDescent="0.25">
      <c r="B883" s="12"/>
    </row>
    <row r="884" spans="2:2" ht="12.5" x14ac:dyDescent="0.25">
      <c r="B884" s="12"/>
    </row>
    <row r="885" spans="2:2" ht="12.5" x14ac:dyDescent="0.25">
      <c r="B885" s="12"/>
    </row>
    <row r="886" spans="2:2" ht="12.5" x14ac:dyDescent="0.25">
      <c r="B886" s="12"/>
    </row>
    <row r="887" spans="2:2" ht="12.5" x14ac:dyDescent="0.25">
      <c r="B887" s="12"/>
    </row>
    <row r="888" spans="2:2" ht="12.5" x14ac:dyDescent="0.25">
      <c r="B888" s="12"/>
    </row>
    <row r="889" spans="2:2" ht="12.5" x14ac:dyDescent="0.25">
      <c r="B889" s="12"/>
    </row>
    <row r="890" spans="2:2" ht="12.5" x14ac:dyDescent="0.25">
      <c r="B890" s="12"/>
    </row>
    <row r="891" spans="2:2" ht="12.5" x14ac:dyDescent="0.25">
      <c r="B891" s="12"/>
    </row>
    <row r="892" spans="2:2" ht="12.5" x14ac:dyDescent="0.25">
      <c r="B892" s="12"/>
    </row>
    <row r="893" spans="2:2" ht="12.5" x14ac:dyDescent="0.25">
      <c r="B893" s="12"/>
    </row>
    <row r="894" spans="2:2" ht="12.5" x14ac:dyDescent="0.25">
      <c r="B894" s="12"/>
    </row>
    <row r="895" spans="2:2" ht="12.5" x14ac:dyDescent="0.25">
      <c r="B895" s="12"/>
    </row>
    <row r="896" spans="2:2" ht="12.5" x14ac:dyDescent="0.25">
      <c r="B896" s="12"/>
    </row>
    <row r="897" spans="2:2" ht="12.5" x14ac:dyDescent="0.25">
      <c r="B897" s="12"/>
    </row>
    <row r="898" spans="2:2" ht="12.5" x14ac:dyDescent="0.25">
      <c r="B898" s="12"/>
    </row>
    <row r="899" spans="2:2" ht="12.5" x14ac:dyDescent="0.25">
      <c r="B899" s="12"/>
    </row>
    <row r="900" spans="2:2" ht="12.5" x14ac:dyDescent="0.25">
      <c r="B900" s="12"/>
    </row>
    <row r="901" spans="2:2" ht="12.5" x14ac:dyDescent="0.25">
      <c r="B901" s="12"/>
    </row>
    <row r="902" spans="2:2" ht="12.5" x14ac:dyDescent="0.25">
      <c r="B902" s="12"/>
    </row>
    <row r="903" spans="2:2" ht="12.5" x14ac:dyDescent="0.25">
      <c r="B903" s="12"/>
    </row>
    <row r="904" spans="2:2" ht="12.5" x14ac:dyDescent="0.25">
      <c r="B904" s="12"/>
    </row>
    <row r="905" spans="2:2" ht="12.5" x14ac:dyDescent="0.25">
      <c r="B905" s="12"/>
    </row>
    <row r="906" spans="2:2" ht="12.5" x14ac:dyDescent="0.25">
      <c r="B906" s="12"/>
    </row>
    <row r="907" spans="2:2" ht="12.5" x14ac:dyDescent="0.25">
      <c r="B907" s="12"/>
    </row>
    <row r="908" spans="2:2" ht="12.5" x14ac:dyDescent="0.25">
      <c r="B908" s="12"/>
    </row>
    <row r="909" spans="2:2" ht="12.5" x14ac:dyDescent="0.25">
      <c r="B909" s="12"/>
    </row>
    <row r="910" spans="2:2" ht="12.5" x14ac:dyDescent="0.25">
      <c r="B910" s="12"/>
    </row>
    <row r="911" spans="2:2" ht="12.5" x14ac:dyDescent="0.25">
      <c r="B911" s="12"/>
    </row>
    <row r="912" spans="2:2" ht="12.5" x14ac:dyDescent="0.25">
      <c r="B912" s="12"/>
    </row>
    <row r="913" spans="2:2" ht="12.5" x14ac:dyDescent="0.25">
      <c r="B913" s="12"/>
    </row>
    <row r="914" spans="2:2" ht="12.5" x14ac:dyDescent="0.25">
      <c r="B914" s="12"/>
    </row>
    <row r="915" spans="2:2" ht="12.5" x14ac:dyDescent="0.25">
      <c r="B915" s="12"/>
    </row>
    <row r="916" spans="2:2" ht="12.5" x14ac:dyDescent="0.25">
      <c r="B916" s="12"/>
    </row>
    <row r="917" spans="2:2" ht="12.5" x14ac:dyDescent="0.25">
      <c r="B917" s="12"/>
    </row>
    <row r="918" spans="2:2" ht="12.5" x14ac:dyDescent="0.25">
      <c r="B918" s="12"/>
    </row>
    <row r="919" spans="2:2" ht="12.5" x14ac:dyDescent="0.25">
      <c r="B919" s="12"/>
    </row>
    <row r="920" spans="2:2" ht="12.5" x14ac:dyDescent="0.25">
      <c r="B920" s="12"/>
    </row>
    <row r="921" spans="2:2" ht="12.5" x14ac:dyDescent="0.25">
      <c r="B921" s="12"/>
    </row>
    <row r="922" spans="2:2" ht="12.5" x14ac:dyDescent="0.25">
      <c r="B922" s="12"/>
    </row>
    <row r="923" spans="2:2" ht="12.5" x14ac:dyDescent="0.25">
      <c r="B923" s="12"/>
    </row>
    <row r="924" spans="2:2" ht="12.5" x14ac:dyDescent="0.25">
      <c r="B924" s="12"/>
    </row>
    <row r="925" spans="2:2" ht="12.5" x14ac:dyDescent="0.25">
      <c r="B925" s="12"/>
    </row>
    <row r="926" spans="2:2" ht="12.5" x14ac:dyDescent="0.25">
      <c r="B926" s="12"/>
    </row>
    <row r="927" spans="2:2" ht="12.5" x14ac:dyDescent="0.25">
      <c r="B927" s="12"/>
    </row>
    <row r="928" spans="2:2" ht="12.5" x14ac:dyDescent="0.25">
      <c r="B928" s="12"/>
    </row>
    <row r="929" spans="2:2" ht="12.5" x14ac:dyDescent="0.25">
      <c r="B929" s="12"/>
    </row>
    <row r="930" spans="2:2" ht="12.5" x14ac:dyDescent="0.25">
      <c r="B930" s="12"/>
    </row>
    <row r="931" spans="2:2" ht="12.5" x14ac:dyDescent="0.25">
      <c r="B931" s="12"/>
    </row>
    <row r="932" spans="2:2" ht="12.5" x14ac:dyDescent="0.25">
      <c r="B932" s="12"/>
    </row>
    <row r="933" spans="2:2" ht="12.5" x14ac:dyDescent="0.25">
      <c r="B933" s="12"/>
    </row>
    <row r="934" spans="2:2" ht="12.5" x14ac:dyDescent="0.25">
      <c r="B934" s="12"/>
    </row>
    <row r="935" spans="2:2" ht="12.5" x14ac:dyDescent="0.25">
      <c r="B935" s="12"/>
    </row>
    <row r="936" spans="2:2" ht="12.5" x14ac:dyDescent="0.25">
      <c r="B936" s="12"/>
    </row>
    <row r="937" spans="2:2" ht="12.5" x14ac:dyDescent="0.25">
      <c r="B937" s="12"/>
    </row>
    <row r="938" spans="2:2" ht="12.5" x14ac:dyDescent="0.25">
      <c r="B938" s="12"/>
    </row>
    <row r="939" spans="2:2" ht="12.5" x14ac:dyDescent="0.25">
      <c r="B939" s="12"/>
    </row>
    <row r="940" spans="2:2" ht="12.5" x14ac:dyDescent="0.25">
      <c r="B940" s="12"/>
    </row>
    <row r="941" spans="2:2" ht="12.5" x14ac:dyDescent="0.25">
      <c r="B941" s="12"/>
    </row>
    <row r="942" spans="2:2" ht="12.5" x14ac:dyDescent="0.25">
      <c r="B942" s="12"/>
    </row>
    <row r="943" spans="2:2" ht="12.5" x14ac:dyDescent="0.25">
      <c r="B943" s="12"/>
    </row>
    <row r="944" spans="2:2" ht="12.5" x14ac:dyDescent="0.25">
      <c r="B944" s="12"/>
    </row>
    <row r="945" spans="2:2" ht="12.5" x14ac:dyDescent="0.25">
      <c r="B945" s="12"/>
    </row>
    <row r="946" spans="2:2" ht="12.5" x14ac:dyDescent="0.25">
      <c r="B946" s="12"/>
    </row>
    <row r="947" spans="2:2" ht="12.5" x14ac:dyDescent="0.25">
      <c r="B947" s="12"/>
    </row>
    <row r="948" spans="2:2" ht="12.5" x14ac:dyDescent="0.25">
      <c r="B948" s="12"/>
    </row>
    <row r="949" spans="2:2" ht="12.5" x14ac:dyDescent="0.25">
      <c r="B949" s="12"/>
    </row>
    <row r="950" spans="2:2" ht="12.5" x14ac:dyDescent="0.25">
      <c r="B950" s="12"/>
    </row>
    <row r="951" spans="2:2" ht="12.5" x14ac:dyDescent="0.25">
      <c r="B951" s="12"/>
    </row>
    <row r="952" spans="2:2" ht="12.5" x14ac:dyDescent="0.25">
      <c r="B952" s="12"/>
    </row>
    <row r="953" spans="2:2" ht="12.5" x14ac:dyDescent="0.25">
      <c r="B953" s="12"/>
    </row>
    <row r="954" spans="2:2" ht="12.5" x14ac:dyDescent="0.25">
      <c r="B954" s="12"/>
    </row>
    <row r="955" spans="2:2" ht="12.5" x14ac:dyDescent="0.25">
      <c r="B955" s="12"/>
    </row>
    <row r="956" spans="2:2" ht="12.5" x14ac:dyDescent="0.25">
      <c r="B956" s="12"/>
    </row>
    <row r="957" spans="2:2" ht="12.5" x14ac:dyDescent="0.25">
      <c r="B957" s="12"/>
    </row>
    <row r="958" spans="2:2" ht="12.5" x14ac:dyDescent="0.25">
      <c r="B958" s="12"/>
    </row>
    <row r="959" spans="2:2" ht="12.5" x14ac:dyDescent="0.25">
      <c r="B959" s="12"/>
    </row>
    <row r="960" spans="2:2" ht="12.5" x14ac:dyDescent="0.25">
      <c r="B960" s="12"/>
    </row>
    <row r="961" spans="2:2" ht="12.5" x14ac:dyDescent="0.25">
      <c r="B961" s="12"/>
    </row>
    <row r="962" spans="2:2" ht="12.5" x14ac:dyDescent="0.25">
      <c r="B962" s="12"/>
    </row>
    <row r="963" spans="2:2" ht="12.5" x14ac:dyDescent="0.25">
      <c r="B963" s="12"/>
    </row>
    <row r="964" spans="2:2" ht="12.5" x14ac:dyDescent="0.25">
      <c r="B964" s="12"/>
    </row>
    <row r="965" spans="2:2" ht="12.5" x14ac:dyDescent="0.25">
      <c r="B965" s="12"/>
    </row>
    <row r="966" spans="2:2" ht="12.5" x14ac:dyDescent="0.25">
      <c r="B966" s="12"/>
    </row>
    <row r="967" spans="2:2" ht="12.5" x14ac:dyDescent="0.25">
      <c r="B967" s="12"/>
    </row>
    <row r="968" spans="2:2" ht="12.5" x14ac:dyDescent="0.25">
      <c r="B968" s="12"/>
    </row>
    <row r="969" spans="2:2" ht="12.5" x14ac:dyDescent="0.25">
      <c r="B969" s="12"/>
    </row>
    <row r="970" spans="2:2" ht="12.5" x14ac:dyDescent="0.25">
      <c r="B970" s="12"/>
    </row>
    <row r="971" spans="2:2" ht="12.5" x14ac:dyDescent="0.25">
      <c r="B971" s="12"/>
    </row>
    <row r="972" spans="2:2" ht="12.5" x14ac:dyDescent="0.25">
      <c r="B972" s="12"/>
    </row>
    <row r="973" spans="2:2" ht="12.5" x14ac:dyDescent="0.25">
      <c r="B973" s="12"/>
    </row>
    <row r="974" spans="2:2" ht="12.5" x14ac:dyDescent="0.25">
      <c r="B974" s="12"/>
    </row>
    <row r="975" spans="2:2" ht="12.5" x14ac:dyDescent="0.25">
      <c r="B975" s="12"/>
    </row>
    <row r="976" spans="2:2" ht="12.5" x14ac:dyDescent="0.25">
      <c r="B976" s="12"/>
    </row>
    <row r="977" spans="2:2" ht="12.5" x14ac:dyDescent="0.25">
      <c r="B977" s="12"/>
    </row>
    <row r="978" spans="2:2" ht="12.5" x14ac:dyDescent="0.25">
      <c r="B978" s="12"/>
    </row>
    <row r="979" spans="2:2" ht="12.5" x14ac:dyDescent="0.25">
      <c r="B979" s="12"/>
    </row>
    <row r="980" spans="2:2" ht="12.5" x14ac:dyDescent="0.25">
      <c r="B980" s="12"/>
    </row>
    <row r="981" spans="2:2" ht="12.5" x14ac:dyDescent="0.25">
      <c r="B981" s="12"/>
    </row>
    <row r="982" spans="2:2" ht="12.5" x14ac:dyDescent="0.25">
      <c r="B982" s="12"/>
    </row>
    <row r="983" spans="2:2" ht="12.5" x14ac:dyDescent="0.25">
      <c r="B983" s="12"/>
    </row>
    <row r="984" spans="2:2" ht="12.5" x14ac:dyDescent="0.25">
      <c r="B984" s="12"/>
    </row>
    <row r="985" spans="2:2" ht="12.5" x14ac:dyDescent="0.25">
      <c r="B985" s="12"/>
    </row>
    <row r="986" spans="2:2" ht="12.5" x14ac:dyDescent="0.25">
      <c r="B986" s="12"/>
    </row>
    <row r="987" spans="2:2" ht="12.5" x14ac:dyDescent="0.25">
      <c r="B987" s="12"/>
    </row>
    <row r="988" spans="2:2" ht="12.5" x14ac:dyDescent="0.25">
      <c r="B988" s="12"/>
    </row>
    <row r="989" spans="2:2" ht="12.5" x14ac:dyDescent="0.25">
      <c r="B989" s="12"/>
    </row>
    <row r="990" spans="2:2" ht="12.5" x14ac:dyDescent="0.25">
      <c r="B990" s="12"/>
    </row>
    <row r="991" spans="2:2" ht="12.5" x14ac:dyDescent="0.25">
      <c r="B991" s="12"/>
    </row>
    <row r="992" spans="2:2" ht="12.5" x14ac:dyDescent="0.25">
      <c r="B992" s="12"/>
    </row>
    <row r="993" spans="2:2" ht="12.5" x14ac:dyDescent="0.25">
      <c r="B993" s="12"/>
    </row>
    <row r="994" spans="2:2" ht="12.5" x14ac:dyDescent="0.25">
      <c r="B994" s="12"/>
    </row>
    <row r="995" spans="2:2" ht="12.5" x14ac:dyDescent="0.25">
      <c r="B995" s="12"/>
    </row>
    <row r="996" spans="2:2" ht="12.5" x14ac:dyDescent="0.25">
      <c r="B996" s="12"/>
    </row>
    <row r="997" spans="2:2" ht="12.5" x14ac:dyDescent="0.25">
      <c r="B997" s="12"/>
    </row>
  </sheetData>
  <autoFilter ref="A1:X49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6"/>
  <sheetViews>
    <sheetView workbookViewId="0"/>
  </sheetViews>
  <sheetFormatPr defaultColWidth="12.6328125" defaultRowHeight="15.75" customHeight="1" x14ac:dyDescent="0.25"/>
  <sheetData>
    <row r="1" spans="1:23" ht="15.7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</row>
    <row r="2" spans="1:23" ht="15.75" customHeight="1" x14ac:dyDescent="0.25">
      <c r="A2" s="3" t="s">
        <v>85</v>
      </c>
      <c r="B2" s="3" t="s">
        <v>834</v>
      </c>
      <c r="C2" s="3" t="s">
        <v>26</v>
      </c>
      <c r="D2" s="3" t="s">
        <v>2242</v>
      </c>
      <c r="E2" s="3" t="s">
        <v>28</v>
      </c>
      <c r="F2" s="3" t="s">
        <v>88</v>
      </c>
      <c r="G2" s="3" t="s">
        <v>1699</v>
      </c>
      <c r="H2" s="3" t="s">
        <v>1699</v>
      </c>
      <c r="I2" s="3">
        <v>2019</v>
      </c>
      <c r="J2" s="3" t="s">
        <v>2243</v>
      </c>
      <c r="K2" s="3" t="s">
        <v>33</v>
      </c>
      <c r="L2" s="3" t="s">
        <v>42</v>
      </c>
      <c r="M2" s="3" t="s">
        <v>34</v>
      </c>
      <c r="N2" s="3" t="s">
        <v>35</v>
      </c>
      <c r="O2" s="3" t="s">
        <v>34</v>
      </c>
      <c r="P2" s="3">
        <v>2019</v>
      </c>
      <c r="Q2" s="3" t="s">
        <v>36</v>
      </c>
      <c r="R2" s="3">
        <v>10700</v>
      </c>
      <c r="S2" s="3" t="s">
        <v>42</v>
      </c>
      <c r="T2" s="3">
        <v>16</v>
      </c>
      <c r="U2" s="20">
        <v>8888888888888880</v>
      </c>
      <c r="V2" s="3" t="s">
        <v>44</v>
      </c>
      <c r="W2" s="20">
        <v>861335110967464</v>
      </c>
    </row>
    <row r="3" spans="1:23" ht="15.75" customHeight="1" x14ac:dyDescent="0.25">
      <c r="A3" s="3" t="s">
        <v>220</v>
      </c>
      <c r="B3" s="3" t="s">
        <v>837</v>
      </c>
      <c r="C3" s="3" t="s">
        <v>26</v>
      </c>
      <c r="D3" s="3" t="s">
        <v>2244</v>
      </c>
      <c r="E3" s="3" t="s">
        <v>28</v>
      </c>
      <c r="F3" s="3" t="s">
        <v>855</v>
      </c>
      <c r="G3" s="3" t="s">
        <v>30</v>
      </c>
      <c r="H3" s="3" t="s">
        <v>30</v>
      </c>
      <c r="I3" s="3">
        <v>2019</v>
      </c>
      <c r="J3" s="3" t="s">
        <v>264</v>
      </c>
      <c r="K3" s="3" t="s">
        <v>32</v>
      </c>
      <c r="L3" s="3" t="s">
        <v>862</v>
      </c>
      <c r="M3" s="3" t="s">
        <v>34</v>
      </c>
      <c r="N3" s="3" t="s">
        <v>35</v>
      </c>
      <c r="O3" s="3" t="s">
        <v>34</v>
      </c>
      <c r="P3" s="3">
        <v>2019</v>
      </c>
      <c r="Q3" s="3" t="s">
        <v>36</v>
      </c>
      <c r="R3" s="3">
        <v>10700</v>
      </c>
      <c r="S3" s="5">
        <v>45602</v>
      </c>
      <c r="T3" s="3">
        <v>18</v>
      </c>
      <c r="U3" s="3" t="s">
        <v>260</v>
      </c>
      <c r="V3" s="3" t="s">
        <v>38</v>
      </c>
      <c r="W3" s="20">
        <v>902075702075702</v>
      </c>
    </row>
    <row r="4" spans="1:23" ht="15.75" customHeight="1" x14ac:dyDescent="0.25">
      <c r="A4" s="3" t="s">
        <v>24</v>
      </c>
      <c r="B4" s="3">
        <v>3472</v>
      </c>
      <c r="C4" s="3" t="s">
        <v>26</v>
      </c>
      <c r="D4" s="3" t="s">
        <v>863</v>
      </c>
      <c r="E4" s="3" t="s">
        <v>28</v>
      </c>
      <c r="F4" s="3" t="s">
        <v>29</v>
      </c>
      <c r="G4" s="3" t="s">
        <v>30</v>
      </c>
      <c r="H4" s="3" t="s">
        <v>30</v>
      </c>
      <c r="I4" s="3">
        <v>2019</v>
      </c>
      <c r="J4" s="3" t="s">
        <v>264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34</v>
      </c>
      <c r="P4" s="3">
        <v>2019</v>
      </c>
      <c r="Q4" s="3" t="s">
        <v>36</v>
      </c>
      <c r="R4" s="3">
        <v>10700</v>
      </c>
      <c r="S4" s="3" t="s">
        <v>42</v>
      </c>
      <c r="T4" s="3">
        <v>17</v>
      </c>
      <c r="U4" s="20">
        <v>9444444444444440</v>
      </c>
      <c r="V4" s="3" t="s">
        <v>328</v>
      </c>
      <c r="W4" s="20">
        <v>934841628959276</v>
      </c>
    </row>
    <row r="5" spans="1:23" ht="15.75" customHeight="1" x14ac:dyDescent="0.25">
      <c r="A5" s="3" t="s">
        <v>222</v>
      </c>
      <c r="B5" s="3" t="s">
        <v>837</v>
      </c>
      <c r="C5" s="3" t="s">
        <v>26</v>
      </c>
      <c r="D5" s="3" t="s">
        <v>2245</v>
      </c>
      <c r="E5" s="3" t="s">
        <v>28</v>
      </c>
      <c r="F5" s="3" t="s">
        <v>29</v>
      </c>
      <c r="G5" s="3" t="s">
        <v>30</v>
      </c>
      <c r="H5" s="3" t="s">
        <v>30</v>
      </c>
      <c r="I5" s="3">
        <v>2019</v>
      </c>
      <c r="J5" s="3" t="s">
        <v>264</v>
      </c>
      <c r="K5" s="3" t="s">
        <v>32</v>
      </c>
      <c r="L5" s="3" t="s">
        <v>33</v>
      </c>
      <c r="M5" s="3" t="s">
        <v>34</v>
      </c>
      <c r="N5" s="3" t="s">
        <v>35</v>
      </c>
      <c r="O5" s="3" t="s">
        <v>34</v>
      </c>
      <c r="P5" s="3">
        <v>2019</v>
      </c>
      <c r="Q5" s="3" t="s">
        <v>36</v>
      </c>
      <c r="R5" s="3">
        <v>10700</v>
      </c>
      <c r="S5" s="5">
        <v>45602</v>
      </c>
      <c r="T5" s="3">
        <v>18</v>
      </c>
      <c r="U5" s="3" t="s">
        <v>260</v>
      </c>
      <c r="V5" s="3" t="s">
        <v>38</v>
      </c>
      <c r="W5" s="20">
        <v>9521367521367520</v>
      </c>
    </row>
    <row r="6" spans="1:23" ht="15.75" customHeight="1" x14ac:dyDescent="0.25">
      <c r="A6" s="3" t="s">
        <v>39</v>
      </c>
      <c r="B6" s="3" t="s">
        <v>837</v>
      </c>
      <c r="C6" s="3" t="s">
        <v>857</v>
      </c>
      <c r="D6" s="3" t="s">
        <v>2246</v>
      </c>
      <c r="E6" s="3" t="s">
        <v>28</v>
      </c>
      <c r="F6" s="3" t="s">
        <v>2247</v>
      </c>
      <c r="G6" s="3" t="s">
        <v>1699</v>
      </c>
      <c r="H6" s="3" t="s">
        <v>30</v>
      </c>
      <c r="I6" s="3">
        <v>2019</v>
      </c>
      <c r="J6" s="3" t="s">
        <v>264</v>
      </c>
      <c r="K6" s="3" t="s">
        <v>1817</v>
      </c>
      <c r="L6" s="3" t="s">
        <v>2248</v>
      </c>
      <c r="M6" s="3" t="s">
        <v>34</v>
      </c>
      <c r="N6" s="3" t="s">
        <v>35</v>
      </c>
      <c r="O6" s="3" t="s">
        <v>34</v>
      </c>
      <c r="P6" s="3">
        <v>2019</v>
      </c>
      <c r="Q6" s="3" t="s">
        <v>42</v>
      </c>
      <c r="R6" s="3">
        <v>10700</v>
      </c>
      <c r="S6" s="5">
        <v>45602</v>
      </c>
      <c r="T6" s="3">
        <v>17</v>
      </c>
      <c r="U6" s="20">
        <v>9444444444444440</v>
      </c>
      <c r="V6" s="3" t="s">
        <v>328</v>
      </c>
      <c r="W6" s="20">
        <v>8415161539729010</v>
      </c>
    </row>
    <row r="7" spans="1:23" ht="15.75" customHeight="1" x14ac:dyDescent="0.25">
      <c r="A7" s="3" t="s">
        <v>72</v>
      </c>
      <c r="B7" s="3">
        <v>3472</v>
      </c>
      <c r="C7" s="3" t="s">
        <v>843</v>
      </c>
      <c r="D7" s="3" t="s">
        <v>2249</v>
      </c>
      <c r="E7" s="3" t="s">
        <v>28</v>
      </c>
      <c r="F7" s="3" t="s">
        <v>29</v>
      </c>
      <c r="G7" s="3" t="s">
        <v>30</v>
      </c>
      <c r="H7" s="3" t="s">
        <v>30</v>
      </c>
      <c r="I7" s="3">
        <v>2019</v>
      </c>
      <c r="J7" s="3" t="s">
        <v>264</v>
      </c>
      <c r="K7" s="3" t="s">
        <v>32</v>
      </c>
      <c r="L7" s="3" t="s">
        <v>862</v>
      </c>
      <c r="M7" s="3" t="s">
        <v>34</v>
      </c>
      <c r="N7" s="3" t="s">
        <v>35</v>
      </c>
      <c r="O7" s="3" t="s">
        <v>34</v>
      </c>
      <c r="P7" s="3">
        <v>2019</v>
      </c>
      <c r="Q7" s="3" t="s">
        <v>42</v>
      </c>
      <c r="R7" s="3">
        <v>10700</v>
      </c>
      <c r="S7" s="5">
        <v>45602</v>
      </c>
      <c r="T7" s="3">
        <v>17</v>
      </c>
      <c r="U7" s="20">
        <v>9444444444444440</v>
      </c>
      <c r="V7" s="3" t="s">
        <v>328</v>
      </c>
      <c r="W7" s="20">
        <v>9075592227841360</v>
      </c>
    </row>
    <row r="8" spans="1:23" ht="15.75" customHeight="1" x14ac:dyDescent="0.25">
      <c r="A8" s="3" t="s">
        <v>223</v>
      </c>
      <c r="B8" s="3" t="s">
        <v>922</v>
      </c>
      <c r="C8" s="3" t="s">
        <v>1402</v>
      </c>
      <c r="D8" s="3" t="s">
        <v>2250</v>
      </c>
      <c r="E8" s="3" t="s">
        <v>42</v>
      </c>
      <c r="F8" s="3" t="s">
        <v>42</v>
      </c>
      <c r="G8" s="3" t="s">
        <v>42</v>
      </c>
      <c r="H8" s="3" t="s">
        <v>42</v>
      </c>
      <c r="I8" s="3" t="s">
        <v>42</v>
      </c>
      <c r="J8" s="3" t="s">
        <v>42</v>
      </c>
      <c r="K8" s="3" t="s">
        <v>42</v>
      </c>
      <c r="L8" s="3" t="s">
        <v>42</v>
      </c>
      <c r="M8" s="3" t="s">
        <v>34</v>
      </c>
      <c r="N8" s="3" t="s">
        <v>35</v>
      </c>
      <c r="O8" s="3" t="s">
        <v>34</v>
      </c>
      <c r="P8" s="3">
        <v>2019</v>
      </c>
      <c r="Q8" s="3" t="s">
        <v>36</v>
      </c>
      <c r="R8" s="3">
        <v>10700</v>
      </c>
      <c r="S8" s="5">
        <v>45602</v>
      </c>
      <c r="T8" s="3">
        <v>10</v>
      </c>
      <c r="U8" s="20">
        <v>5555555555555550</v>
      </c>
      <c r="V8" s="3" t="s">
        <v>203</v>
      </c>
      <c r="W8" s="20">
        <v>799366515837104</v>
      </c>
    </row>
    <row r="9" spans="1:23" ht="15.75" customHeight="1" x14ac:dyDescent="0.25">
      <c r="A9" s="3" t="s">
        <v>98</v>
      </c>
      <c r="B9" s="3" t="s">
        <v>852</v>
      </c>
      <c r="C9" s="3" t="s">
        <v>73</v>
      </c>
      <c r="D9" s="3" t="s">
        <v>1416</v>
      </c>
      <c r="E9" s="3" t="s">
        <v>2251</v>
      </c>
      <c r="F9" s="3" t="s">
        <v>88</v>
      </c>
      <c r="G9" s="3" t="s">
        <v>30</v>
      </c>
      <c r="H9" s="3" t="s">
        <v>30</v>
      </c>
      <c r="I9" s="3">
        <v>2019</v>
      </c>
      <c r="J9" s="3" t="s">
        <v>264</v>
      </c>
      <c r="K9" s="3" t="s">
        <v>32</v>
      </c>
      <c r="L9" s="3" t="s">
        <v>33</v>
      </c>
      <c r="M9" s="3" t="s">
        <v>34</v>
      </c>
      <c r="N9" s="3" t="s">
        <v>35</v>
      </c>
      <c r="O9" s="3" t="s">
        <v>34</v>
      </c>
      <c r="P9" s="3">
        <v>2019</v>
      </c>
      <c r="Q9" s="3" t="s">
        <v>36</v>
      </c>
      <c r="R9" s="3">
        <v>10700</v>
      </c>
      <c r="S9" s="5">
        <v>45602</v>
      </c>
      <c r="T9" s="3">
        <v>18</v>
      </c>
      <c r="U9" s="3" t="s">
        <v>260</v>
      </c>
      <c r="V9" s="3" t="s">
        <v>38</v>
      </c>
      <c r="W9" s="20">
        <v>8632765926883570</v>
      </c>
    </row>
    <row r="10" spans="1:23" ht="15.75" customHeight="1" x14ac:dyDescent="0.25">
      <c r="A10" s="3" t="s">
        <v>224</v>
      </c>
      <c r="B10" s="3">
        <v>3472</v>
      </c>
      <c r="C10" s="3" t="s">
        <v>73</v>
      </c>
      <c r="D10" s="3" t="s">
        <v>2252</v>
      </c>
      <c r="E10" s="3" t="s">
        <v>28</v>
      </c>
      <c r="F10" s="3" t="s">
        <v>859</v>
      </c>
      <c r="G10" s="3" t="s">
        <v>582</v>
      </c>
      <c r="H10" s="3" t="s">
        <v>582</v>
      </c>
      <c r="I10" s="3">
        <v>2019</v>
      </c>
      <c r="J10" s="3" t="s">
        <v>264</v>
      </c>
      <c r="K10" s="3" t="s">
        <v>1817</v>
      </c>
      <c r="L10" s="3" t="s">
        <v>33</v>
      </c>
      <c r="M10" s="3" t="s">
        <v>34</v>
      </c>
      <c r="N10" s="3" t="s">
        <v>35</v>
      </c>
      <c r="O10" s="3" t="s">
        <v>34</v>
      </c>
      <c r="P10" s="3">
        <v>2019</v>
      </c>
      <c r="Q10" s="3" t="s">
        <v>42</v>
      </c>
      <c r="R10" s="3">
        <v>10700</v>
      </c>
      <c r="S10" s="5">
        <v>45602</v>
      </c>
      <c r="T10" s="3">
        <v>17</v>
      </c>
      <c r="U10" s="20">
        <v>9444444444444440</v>
      </c>
      <c r="V10" s="3" t="s">
        <v>328</v>
      </c>
      <c r="W10" s="20">
        <v>9010412309720260</v>
      </c>
    </row>
    <row r="11" spans="1:23" ht="15.75" customHeight="1" x14ac:dyDescent="0.25">
      <c r="A11" s="3" t="s">
        <v>81</v>
      </c>
      <c r="B11" s="3" t="s">
        <v>837</v>
      </c>
      <c r="C11" s="3" t="s">
        <v>26</v>
      </c>
      <c r="D11" s="3" t="s">
        <v>1678</v>
      </c>
      <c r="E11" s="3" t="s">
        <v>29</v>
      </c>
      <c r="F11" s="3" t="s">
        <v>30</v>
      </c>
      <c r="G11" s="3" t="s">
        <v>30</v>
      </c>
      <c r="H11" s="3" t="s">
        <v>1400</v>
      </c>
      <c r="I11" s="3">
        <v>149</v>
      </c>
      <c r="J11" s="3" t="s">
        <v>2253</v>
      </c>
      <c r="K11" s="3" t="s">
        <v>33</v>
      </c>
      <c r="L11" s="3" t="s">
        <v>42</v>
      </c>
      <c r="M11" s="3" t="s">
        <v>34</v>
      </c>
      <c r="N11" s="3" t="s">
        <v>35</v>
      </c>
      <c r="O11" s="3" t="s">
        <v>34</v>
      </c>
      <c r="P11" s="3">
        <v>2019</v>
      </c>
      <c r="Q11" s="3" t="s">
        <v>36</v>
      </c>
      <c r="R11" s="3">
        <v>10700</v>
      </c>
      <c r="S11" s="9">
        <v>45597</v>
      </c>
      <c r="T11" s="3">
        <v>17</v>
      </c>
      <c r="U11" s="20">
        <v>9444444444444440</v>
      </c>
      <c r="V11" s="3" t="s">
        <v>328</v>
      </c>
      <c r="W11" s="20">
        <v>6322144406919490</v>
      </c>
    </row>
    <row r="12" spans="1:23" ht="15.75" customHeight="1" x14ac:dyDescent="0.25">
      <c r="A12" s="3" t="s">
        <v>225</v>
      </c>
      <c r="B12" s="3" t="s">
        <v>837</v>
      </c>
      <c r="C12" s="3" t="s">
        <v>26</v>
      </c>
      <c r="D12" s="3" t="s">
        <v>2254</v>
      </c>
      <c r="E12" s="3" t="s">
        <v>28</v>
      </c>
      <c r="F12" s="3" t="s">
        <v>29</v>
      </c>
      <c r="G12" s="3" t="s">
        <v>30</v>
      </c>
      <c r="H12" s="3">
        <v>2019</v>
      </c>
      <c r="I12" s="3">
        <v>149</v>
      </c>
      <c r="J12" s="3" t="s">
        <v>32</v>
      </c>
      <c r="K12" s="3" t="s">
        <v>33</v>
      </c>
      <c r="L12" s="3" t="s">
        <v>42</v>
      </c>
      <c r="M12" s="3" t="s">
        <v>34</v>
      </c>
      <c r="N12" s="3" t="s">
        <v>35</v>
      </c>
      <c r="O12" s="3" t="s">
        <v>34</v>
      </c>
      <c r="P12" s="3">
        <v>2019</v>
      </c>
      <c r="Q12" s="3" t="s">
        <v>36</v>
      </c>
      <c r="R12" s="3">
        <v>10700</v>
      </c>
      <c r="S12" s="5">
        <v>45602</v>
      </c>
      <c r="T12" s="3">
        <v>17</v>
      </c>
      <c r="U12" s="20">
        <v>9444444444444440</v>
      </c>
      <c r="V12" s="3" t="s">
        <v>328</v>
      </c>
      <c r="W12" s="20">
        <v>7511445302102740</v>
      </c>
    </row>
    <row r="13" spans="1:23" ht="15.75" customHeight="1" x14ac:dyDescent="0.25">
      <c r="A13" s="3" t="s">
        <v>212</v>
      </c>
      <c r="B13" s="3" t="s">
        <v>262</v>
      </c>
      <c r="C13" s="3" t="s">
        <v>26</v>
      </c>
      <c r="D13" s="3" t="s">
        <v>2255</v>
      </c>
      <c r="E13" s="3" t="s">
        <v>28</v>
      </c>
      <c r="F13" s="3" t="s">
        <v>29</v>
      </c>
      <c r="G13" s="3" t="s">
        <v>30</v>
      </c>
      <c r="H13" s="3" t="s">
        <v>30</v>
      </c>
      <c r="I13" s="3">
        <v>2019</v>
      </c>
      <c r="J13" s="3" t="s">
        <v>264</v>
      </c>
      <c r="K13" s="3" t="s">
        <v>32</v>
      </c>
      <c r="L13" s="3" t="s">
        <v>33</v>
      </c>
      <c r="M13" s="3" t="s">
        <v>34</v>
      </c>
      <c r="N13" s="3" t="s">
        <v>35</v>
      </c>
      <c r="O13" s="3" t="s">
        <v>34</v>
      </c>
      <c r="P13" s="3">
        <v>2019</v>
      </c>
      <c r="Q13" s="3" t="s">
        <v>36</v>
      </c>
      <c r="R13" s="3">
        <v>10700</v>
      </c>
      <c r="S13" s="5">
        <v>45602</v>
      </c>
      <c r="T13" s="3">
        <v>18</v>
      </c>
      <c r="U13" s="3" t="s">
        <v>260</v>
      </c>
      <c r="V13" s="3" t="s">
        <v>38</v>
      </c>
      <c r="W13" s="20">
        <v>9683760683760680</v>
      </c>
    </row>
    <row r="14" spans="1:23" ht="15.75" customHeight="1" x14ac:dyDescent="0.25">
      <c r="A14" s="3" t="s">
        <v>122</v>
      </c>
      <c r="B14" s="3" t="s">
        <v>864</v>
      </c>
      <c r="C14" s="3" t="s">
        <v>2256</v>
      </c>
      <c r="D14" s="3" t="s">
        <v>2257</v>
      </c>
      <c r="E14" s="3" t="s">
        <v>28</v>
      </c>
      <c r="F14" s="3" t="s">
        <v>2258</v>
      </c>
      <c r="G14" s="3" t="s">
        <v>867</v>
      </c>
      <c r="H14" s="3" t="s">
        <v>50</v>
      </c>
      <c r="I14" s="3">
        <v>2015</v>
      </c>
      <c r="J14" s="3" t="s">
        <v>2259</v>
      </c>
      <c r="K14" s="3" t="s">
        <v>1685</v>
      </c>
      <c r="L14" s="3" t="s">
        <v>42</v>
      </c>
      <c r="M14" s="3" t="s">
        <v>2260</v>
      </c>
      <c r="N14" s="3" t="s">
        <v>35</v>
      </c>
      <c r="O14" s="3" t="s">
        <v>1694</v>
      </c>
      <c r="P14" s="3">
        <v>2015</v>
      </c>
      <c r="Q14" s="3" t="s">
        <v>42</v>
      </c>
      <c r="R14" s="3" t="s">
        <v>1703</v>
      </c>
      <c r="S14" s="8">
        <v>45972</v>
      </c>
      <c r="T14" s="3">
        <v>16</v>
      </c>
      <c r="U14" s="20">
        <v>8888888888888880</v>
      </c>
      <c r="V14" s="3" t="s">
        <v>44</v>
      </c>
      <c r="W14" s="20">
        <v>598845955386203</v>
      </c>
    </row>
    <row r="15" spans="1:23" ht="15.75" customHeight="1" x14ac:dyDescent="0.25">
      <c r="A15" s="3" t="s">
        <v>226</v>
      </c>
      <c r="B15" s="3" t="s">
        <v>913</v>
      </c>
      <c r="C15" s="3" t="s">
        <v>2261</v>
      </c>
      <c r="D15" s="3" t="s">
        <v>2262</v>
      </c>
      <c r="E15" s="3" t="s">
        <v>28</v>
      </c>
      <c r="F15" s="3" t="s">
        <v>740</v>
      </c>
      <c r="G15" s="3" t="s">
        <v>101</v>
      </c>
      <c r="H15" s="3" t="s">
        <v>111</v>
      </c>
      <c r="I15" s="3">
        <v>2015</v>
      </c>
      <c r="J15" s="3">
        <v>110</v>
      </c>
      <c r="K15" s="3" t="s">
        <v>2263</v>
      </c>
      <c r="L15" s="3" t="s">
        <v>114</v>
      </c>
      <c r="M15" s="3" t="s">
        <v>42</v>
      </c>
      <c r="N15" s="3" t="s">
        <v>42</v>
      </c>
      <c r="O15" s="3" t="s">
        <v>42</v>
      </c>
      <c r="P15" s="3" t="s">
        <v>42</v>
      </c>
      <c r="Q15" s="3" t="s">
        <v>42</v>
      </c>
      <c r="R15" s="3" t="s">
        <v>2264</v>
      </c>
      <c r="S15" s="8">
        <v>45972</v>
      </c>
      <c r="T15" s="3">
        <v>13</v>
      </c>
      <c r="U15" s="20">
        <v>7222222222222220</v>
      </c>
      <c r="V15" s="3" t="s">
        <v>140</v>
      </c>
      <c r="W15" s="20">
        <v>8244688906394070</v>
      </c>
    </row>
    <row r="16" spans="1:23" ht="15.75" customHeight="1" x14ac:dyDescent="0.25">
      <c r="A16" s="3" t="s">
        <v>227</v>
      </c>
      <c r="B16" s="3" t="s">
        <v>123</v>
      </c>
      <c r="C16" s="3" t="s">
        <v>2265</v>
      </c>
      <c r="D16" s="3" t="s">
        <v>2266</v>
      </c>
      <c r="E16" s="3" t="s">
        <v>28</v>
      </c>
      <c r="F16" s="3" t="s">
        <v>170</v>
      </c>
      <c r="G16" s="3" t="s">
        <v>30</v>
      </c>
      <c r="H16" s="3" t="s">
        <v>93</v>
      </c>
      <c r="I16" s="3">
        <v>2015</v>
      </c>
      <c r="J16" s="3" t="s">
        <v>271</v>
      </c>
      <c r="K16" s="3" t="s">
        <v>2267</v>
      </c>
      <c r="L16" s="3" t="s">
        <v>114</v>
      </c>
      <c r="M16" s="3" t="s">
        <v>34</v>
      </c>
      <c r="N16" s="3" t="s">
        <v>35</v>
      </c>
      <c r="O16" s="3" t="s">
        <v>1694</v>
      </c>
      <c r="P16" s="3" t="s">
        <v>42</v>
      </c>
      <c r="Q16" s="3" t="s">
        <v>42</v>
      </c>
      <c r="R16" s="3" t="s">
        <v>1847</v>
      </c>
      <c r="S16" s="8">
        <v>45972</v>
      </c>
      <c r="T16" s="3">
        <v>16</v>
      </c>
      <c r="U16" s="20">
        <v>8888888888888880</v>
      </c>
      <c r="V16" s="3" t="s">
        <v>44</v>
      </c>
      <c r="W16" s="20">
        <v>7054149797570850</v>
      </c>
    </row>
    <row r="17" spans="1:23" ht="15.75" customHeight="1" x14ac:dyDescent="0.25">
      <c r="A17" s="3" t="s">
        <v>228</v>
      </c>
      <c r="B17" s="3" t="s">
        <v>123</v>
      </c>
      <c r="C17" s="3" t="s">
        <v>2268</v>
      </c>
      <c r="D17" s="3" t="s">
        <v>2269</v>
      </c>
      <c r="E17" s="3" t="s">
        <v>28</v>
      </c>
      <c r="F17" s="3" t="s">
        <v>1692</v>
      </c>
      <c r="G17" s="3" t="s">
        <v>30</v>
      </c>
      <c r="H17" s="3" t="s">
        <v>111</v>
      </c>
      <c r="I17" s="3">
        <v>2015</v>
      </c>
      <c r="J17" s="3">
        <v>110</v>
      </c>
      <c r="K17" s="3" t="s">
        <v>741</v>
      </c>
      <c r="L17" s="3" t="s">
        <v>114</v>
      </c>
      <c r="M17" s="3" t="s">
        <v>903</v>
      </c>
      <c r="N17" s="3" t="s">
        <v>35</v>
      </c>
      <c r="O17" s="3" t="s">
        <v>2270</v>
      </c>
      <c r="P17" s="3" t="s">
        <v>42</v>
      </c>
      <c r="Q17" s="3" t="s">
        <v>42</v>
      </c>
      <c r="R17" s="3" t="s">
        <v>42</v>
      </c>
      <c r="S17" s="3" t="s">
        <v>2271</v>
      </c>
      <c r="T17" s="3">
        <v>15</v>
      </c>
      <c r="U17" s="20">
        <v>8333333333333330</v>
      </c>
      <c r="V17" s="3" t="s">
        <v>80</v>
      </c>
      <c r="W17" s="20">
        <v>7921584504247040</v>
      </c>
    </row>
    <row r="18" spans="1:23" ht="15.75" customHeight="1" x14ac:dyDescent="0.25">
      <c r="A18" s="3" t="s">
        <v>229</v>
      </c>
      <c r="B18" s="3" t="s">
        <v>594</v>
      </c>
      <c r="C18" s="3" t="s">
        <v>2272</v>
      </c>
      <c r="D18" s="3" t="s">
        <v>2273</v>
      </c>
      <c r="E18" s="3" t="s">
        <v>28</v>
      </c>
      <c r="F18" s="3" t="s">
        <v>2274</v>
      </c>
      <c r="G18" s="3" t="s">
        <v>1699</v>
      </c>
      <c r="H18" s="3" t="s">
        <v>50</v>
      </c>
      <c r="I18" s="3">
        <v>2015</v>
      </c>
      <c r="J18" s="3" t="s">
        <v>2275</v>
      </c>
      <c r="K18" s="3" t="s">
        <v>2276</v>
      </c>
      <c r="L18" s="3" t="s">
        <v>2277</v>
      </c>
      <c r="M18" s="3" t="s">
        <v>2278</v>
      </c>
      <c r="N18" s="3" t="s">
        <v>35</v>
      </c>
      <c r="O18" s="3" t="s">
        <v>2279</v>
      </c>
      <c r="P18" s="3">
        <v>2029195</v>
      </c>
      <c r="Q18" s="3">
        <v>2029195</v>
      </c>
      <c r="R18" s="3" t="s">
        <v>42</v>
      </c>
      <c r="S18" s="3" t="s">
        <v>42</v>
      </c>
      <c r="T18" s="3">
        <v>16</v>
      </c>
      <c r="U18" s="20">
        <v>8888888888888880</v>
      </c>
      <c r="V18" s="3" t="s">
        <v>44</v>
      </c>
      <c r="W18" s="20">
        <v>5571344698473180</v>
      </c>
    </row>
    <row r="19" spans="1:23" ht="15.75" customHeight="1" x14ac:dyDescent="0.25">
      <c r="A19" s="3" t="s">
        <v>132</v>
      </c>
      <c r="B19" s="3" t="s">
        <v>864</v>
      </c>
      <c r="C19" s="3" t="s">
        <v>738</v>
      </c>
      <c r="D19" s="3" t="s">
        <v>2280</v>
      </c>
      <c r="E19" s="3" t="s">
        <v>28</v>
      </c>
      <c r="F19" s="3" t="s">
        <v>170</v>
      </c>
      <c r="G19" s="3" t="s">
        <v>30</v>
      </c>
      <c r="H19" s="3" t="s">
        <v>562</v>
      </c>
      <c r="I19" s="3">
        <v>2015</v>
      </c>
      <c r="J19" s="3">
        <v>110</v>
      </c>
      <c r="K19" s="3" t="s">
        <v>2281</v>
      </c>
      <c r="L19" s="3" t="s">
        <v>114</v>
      </c>
      <c r="M19" s="3" t="s">
        <v>34</v>
      </c>
      <c r="N19" s="3" t="s">
        <v>897</v>
      </c>
      <c r="O19" s="3" t="s">
        <v>2282</v>
      </c>
      <c r="P19" s="3">
        <v>2029195</v>
      </c>
      <c r="Q19" s="3" t="s">
        <v>42</v>
      </c>
      <c r="R19" s="3" t="s">
        <v>115</v>
      </c>
      <c r="S19" s="8">
        <v>45972</v>
      </c>
      <c r="T19" s="3">
        <v>17</v>
      </c>
      <c r="U19" s="20">
        <v>9444444444444440</v>
      </c>
      <c r="V19" s="3" t="s">
        <v>328</v>
      </c>
      <c r="W19" s="20">
        <v>6398456215065210</v>
      </c>
    </row>
    <row r="20" spans="1:23" ht="15.75" customHeight="1" x14ac:dyDescent="0.25">
      <c r="A20" s="3" t="s">
        <v>230</v>
      </c>
      <c r="B20" s="3" t="s">
        <v>864</v>
      </c>
      <c r="C20" s="3" t="s">
        <v>2283</v>
      </c>
      <c r="D20" s="3" t="s">
        <v>2284</v>
      </c>
      <c r="E20" s="3" t="s">
        <v>28</v>
      </c>
      <c r="F20" s="3" t="s">
        <v>875</v>
      </c>
      <c r="G20" s="3" t="s">
        <v>1699</v>
      </c>
      <c r="H20" s="3" t="s">
        <v>137</v>
      </c>
      <c r="I20" s="3">
        <v>2015</v>
      </c>
      <c r="J20" s="3">
        <v>110</v>
      </c>
      <c r="K20" s="3" t="s">
        <v>901</v>
      </c>
      <c r="L20" s="3" t="s">
        <v>1700</v>
      </c>
      <c r="M20" s="3" t="s">
        <v>191</v>
      </c>
      <c r="N20" s="3" t="s">
        <v>35</v>
      </c>
      <c r="O20" s="3" t="s">
        <v>35</v>
      </c>
      <c r="P20" s="3">
        <v>201</v>
      </c>
      <c r="Q20" s="3" t="s">
        <v>42</v>
      </c>
      <c r="R20" s="3" t="s">
        <v>42</v>
      </c>
      <c r="S20" s="8">
        <v>45972</v>
      </c>
      <c r="T20" s="3">
        <v>16</v>
      </c>
      <c r="U20" s="20">
        <v>8888888888888880</v>
      </c>
      <c r="V20" s="3" t="s">
        <v>44</v>
      </c>
      <c r="W20" s="20">
        <v>737087947527189</v>
      </c>
    </row>
    <row r="21" spans="1:23" ht="15.75" customHeight="1" x14ac:dyDescent="0.25">
      <c r="A21" s="3" t="s">
        <v>231</v>
      </c>
      <c r="B21" s="3" t="s">
        <v>42</v>
      </c>
      <c r="C21" s="3" t="s">
        <v>594</v>
      </c>
      <c r="D21" s="3" t="s">
        <v>2285</v>
      </c>
      <c r="E21" s="3" t="s">
        <v>28</v>
      </c>
      <c r="F21" s="3" t="s">
        <v>2286</v>
      </c>
      <c r="G21" s="3" t="s">
        <v>30</v>
      </c>
      <c r="H21" s="3" t="s">
        <v>93</v>
      </c>
      <c r="I21" s="3">
        <v>2015</v>
      </c>
      <c r="J21" s="3">
        <v>110</v>
      </c>
      <c r="K21" s="3" t="s">
        <v>901</v>
      </c>
      <c r="L21" s="3" t="s">
        <v>114</v>
      </c>
      <c r="M21" s="3" t="s">
        <v>172</v>
      </c>
      <c r="N21" s="3" t="s">
        <v>35</v>
      </c>
      <c r="O21" s="3" t="s">
        <v>1632</v>
      </c>
      <c r="P21" s="3">
        <v>1</v>
      </c>
      <c r="Q21" s="3" t="s">
        <v>42</v>
      </c>
      <c r="R21" s="3" t="s">
        <v>2155</v>
      </c>
      <c r="S21" s="8">
        <v>45972</v>
      </c>
      <c r="T21" s="3">
        <v>16</v>
      </c>
      <c r="U21" s="20">
        <v>8888888888888880</v>
      </c>
      <c r="V21" s="3" t="s">
        <v>44</v>
      </c>
      <c r="W21" s="20">
        <v>7994343891402710</v>
      </c>
    </row>
    <row r="22" spans="1:23" ht="12.5" x14ac:dyDescent="0.25">
      <c r="A22" s="3" t="s">
        <v>166</v>
      </c>
      <c r="B22" s="3" t="s">
        <v>864</v>
      </c>
      <c r="C22" s="3" t="s">
        <v>2272</v>
      </c>
      <c r="D22" s="3" t="s">
        <v>2287</v>
      </c>
      <c r="E22" s="3" t="s">
        <v>28</v>
      </c>
      <c r="F22" s="3" t="s">
        <v>2288</v>
      </c>
      <c r="G22" s="3" t="s">
        <v>30</v>
      </c>
      <c r="H22" s="3" t="s">
        <v>111</v>
      </c>
      <c r="I22" s="3">
        <v>2015</v>
      </c>
      <c r="J22" s="3">
        <v>110</v>
      </c>
      <c r="K22" s="3" t="s">
        <v>2289</v>
      </c>
      <c r="L22" s="3" t="s">
        <v>1700</v>
      </c>
      <c r="M22" s="3" t="s">
        <v>2290</v>
      </c>
      <c r="N22" s="3" t="s">
        <v>897</v>
      </c>
      <c r="O22" s="3" t="s">
        <v>870</v>
      </c>
      <c r="P22" s="3">
        <v>2029195</v>
      </c>
      <c r="Q22" s="3">
        <v>2029195</v>
      </c>
      <c r="R22" s="3" t="s">
        <v>42</v>
      </c>
      <c r="S22" s="8">
        <v>45972</v>
      </c>
      <c r="T22" s="3">
        <v>17</v>
      </c>
      <c r="U22" s="20">
        <v>9444444444444440</v>
      </c>
      <c r="V22" s="3" t="s">
        <v>328</v>
      </c>
      <c r="W22" s="20">
        <v>6464140232579490</v>
      </c>
    </row>
    <row r="23" spans="1:23" ht="12.5" x14ac:dyDescent="0.25">
      <c r="A23" s="3" t="s">
        <v>193</v>
      </c>
      <c r="B23" s="3" t="s">
        <v>123</v>
      </c>
      <c r="C23" s="3" t="s">
        <v>2291</v>
      </c>
      <c r="D23" s="3" t="s">
        <v>2292</v>
      </c>
      <c r="E23" s="3" t="s">
        <v>28</v>
      </c>
      <c r="F23" s="3" t="s">
        <v>170</v>
      </c>
      <c r="G23" s="3" t="s">
        <v>1689</v>
      </c>
      <c r="H23" s="3">
        <v>2015</v>
      </c>
      <c r="I23" s="3">
        <v>110</v>
      </c>
      <c r="J23" s="3">
        <v>110</v>
      </c>
      <c r="K23" s="3" t="s">
        <v>2263</v>
      </c>
      <c r="L23" s="3" t="s">
        <v>114</v>
      </c>
      <c r="M23" s="3" t="s">
        <v>2293</v>
      </c>
      <c r="N23" s="3" t="s">
        <v>42</v>
      </c>
      <c r="O23" s="3" t="s">
        <v>42</v>
      </c>
      <c r="P23" s="3" t="s">
        <v>42</v>
      </c>
      <c r="Q23" s="3" t="s">
        <v>115</v>
      </c>
      <c r="R23" s="3" t="s">
        <v>881</v>
      </c>
      <c r="S23" s="3" t="s">
        <v>2294</v>
      </c>
      <c r="T23" s="3">
        <v>15</v>
      </c>
      <c r="U23" s="20">
        <v>8333333333333330</v>
      </c>
      <c r="V23" s="3" t="s">
        <v>80</v>
      </c>
      <c r="W23" s="20">
        <v>6854493574307810</v>
      </c>
    </row>
    <row r="24" spans="1:23" ht="12.5" x14ac:dyDescent="0.25">
      <c r="A24" s="3" t="s">
        <v>106</v>
      </c>
      <c r="B24" s="3" t="s">
        <v>922</v>
      </c>
      <c r="C24" s="3" t="s">
        <v>2295</v>
      </c>
      <c r="D24" s="3" t="s">
        <v>2283</v>
      </c>
      <c r="E24" s="3" t="s">
        <v>2296</v>
      </c>
      <c r="F24" s="3" t="s">
        <v>28</v>
      </c>
      <c r="G24" s="3" t="s">
        <v>2297</v>
      </c>
      <c r="H24" s="3" t="s">
        <v>2298</v>
      </c>
      <c r="I24" s="3">
        <v>201</v>
      </c>
      <c r="J24" s="3">
        <v>110</v>
      </c>
      <c r="K24" s="3" t="s">
        <v>2299</v>
      </c>
      <c r="L24" s="3" t="s">
        <v>114</v>
      </c>
      <c r="M24" s="3" t="s">
        <v>2300</v>
      </c>
      <c r="N24" s="3" t="s">
        <v>903</v>
      </c>
      <c r="O24" s="3" t="s">
        <v>42</v>
      </c>
      <c r="P24" s="3" t="s">
        <v>42</v>
      </c>
      <c r="Q24" s="3" t="s">
        <v>42</v>
      </c>
      <c r="R24" s="3" t="s">
        <v>42</v>
      </c>
      <c r="S24" s="3" t="s">
        <v>42</v>
      </c>
      <c r="T24" s="3">
        <v>13</v>
      </c>
      <c r="U24" s="20">
        <v>7222222222222220</v>
      </c>
      <c r="V24" s="3" t="s">
        <v>140</v>
      </c>
      <c r="W24" s="20">
        <v>359123356598946</v>
      </c>
    </row>
    <row r="25" spans="1:23" ht="12.5" x14ac:dyDescent="0.25">
      <c r="A25" s="3" t="s">
        <v>45</v>
      </c>
      <c r="B25" s="3" t="s">
        <v>123</v>
      </c>
      <c r="C25" s="3" t="s">
        <v>873</v>
      </c>
      <c r="D25" s="3" t="s">
        <v>2301</v>
      </c>
      <c r="E25" s="3" t="s">
        <v>28</v>
      </c>
      <c r="F25" s="3" t="s">
        <v>875</v>
      </c>
      <c r="G25" s="3" t="s">
        <v>30</v>
      </c>
      <c r="H25" s="3" t="s">
        <v>918</v>
      </c>
      <c r="I25" s="3">
        <v>2015</v>
      </c>
      <c r="J25" s="3">
        <v>110</v>
      </c>
      <c r="K25" s="3" t="s">
        <v>741</v>
      </c>
      <c r="L25" s="3" t="s">
        <v>114</v>
      </c>
      <c r="M25" s="3" t="s">
        <v>34</v>
      </c>
      <c r="N25" s="3" t="s">
        <v>35</v>
      </c>
      <c r="O25" s="3" t="s">
        <v>34</v>
      </c>
      <c r="P25" s="3" t="s">
        <v>42</v>
      </c>
      <c r="Q25" s="3" t="s">
        <v>2302</v>
      </c>
      <c r="R25" s="3" t="s">
        <v>876</v>
      </c>
      <c r="S25" s="3">
        <v>-2025</v>
      </c>
      <c r="T25" s="3">
        <v>17</v>
      </c>
      <c r="U25" s="20">
        <v>9444444444444440</v>
      </c>
      <c r="V25" s="3" t="s">
        <v>328</v>
      </c>
      <c r="W25" s="20">
        <v>8583360183797260</v>
      </c>
    </row>
    <row r="26" spans="1:23" ht="12.5" x14ac:dyDescent="0.25">
      <c r="A26" s="3" t="s">
        <v>232</v>
      </c>
      <c r="B26" s="3" t="s">
        <v>42</v>
      </c>
      <c r="C26" s="3" t="s">
        <v>176</v>
      </c>
      <c r="D26" s="3" t="s">
        <v>2303</v>
      </c>
      <c r="E26" s="3" t="s">
        <v>2304</v>
      </c>
      <c r="F26" s="3" t="s">
        <v>2305</v>
      </c>
      <c r="G26" s="3" t="s">
        <v>180</v>
      </c>
      <c r="H26" s="3" t="s">
        <v>2306</v>
      </c>
      <c r="I26" s="3">
        <v>20218495</v>
      </c>
      <c r="J26" s="3" t="s">
        <v>2307</v>
      </c>
      <c r="K26" s="3">
        <v>2026</v>
      </c>
      <c r="L26" s="3" t="s">
        <v>42</v>
      </c>
      <c r="M26" s="3" t="s">
        <v>2308</v>
      </c>
      <c r="N26" s="3" t="s">
        <v>1641</v>
      </c>
      <c r="O26" s="3" t="s">
        <v>191</v>
      </c>
      <c r="P26" s="3">
        <v>1352858</v>
      </c>
      <c r="Q26" s="3" t="s">
        <v>42</v>
      </c>
      <c r="R26" s="3">
        <v>1352858</v>
      </c>
      <c r="S26" s="3" t="s">
        <v>2309</v>
      </c>
      <c r="T26" s="3">
        <v>15</v>
      </c>
      <c r="U26" s="20">
        <v>8333333333333330</v>
      </c>
      <c r="V26" s="3" t="s">
        <v>80</v>
      </c>
      <c r="W26" s="20">
        <v>2.18008690655749E+16</v>
      </c>
    </row>
    <row r="27" spans="1:23" ht="12.5" x14ac:dyDescent="0.25">
      <c r="A27" s="3" t="s">
        <v>233</v>
      </c>
      <c r="B27" s="3" t="s">
        <v>58</v>
      </c>
      <c r="C27" s="3" t="s">
        <v>176</v>
      </c>
      <c r="D27" s="3" t="s">
        <v>2310</v>
      </c>
      <c r="E27" s="3" t="s">
        <v>61</v>
      </c>
      <c r="F27" s="3" t="s">
        <v>481</v>
      </c>
      <c r="G27" s="3" t="s">
        <v>1130</v>
      </c>
      <c r="H27" s="3" t="s">
        <v>483</v>
      </c>
      <c r="I27" s="3">
        <v>2021</v>
      </c>
      <c r="J27" s="3">
        <v>1998</v>
      </c>
      <c r="K27" s="3" t="s">
        <v>828</v>
      </c>
      <c r="L27" s="3" t="s">
        <v>2212</v>
      </c>
      <c r="M27" s="3" t="s">
        <v>67</v>
      </c>
      <c r="N27" s="3" t="s">
        <v>35</v>
      </c>
      <c r="O27" s="3" t="s">
        <v>34</v>
      </c>
      <c r="P27" s="3">
        <v>2021</v>
      </c>
      <c r="Q27" s="3" t="s">
        <v>69</v>
      </c>
      <c r="R27" s="3" t="s">
        <v>2311</v>
      </c>
      <c r="S27" s="42">
        <v>46296</v>
      </c>
      <c r="T27" s="3">
        <v>18</v>
      </c>
      <c r="U27" s="3" t="s">
        <v>260</v>
      </c>
      <c r="V27" s="3" t="s">
        <v>38</v>
      </c>
      <c r="W27" s="20">
        <v>8266872560990200</v>
      </c>
    </row>
    <row r="28" spans="1:23" ht="12.5" x14ac:dyDescent="0.25">
      <c r="A28" s="3" t="s">
        <v>175</v>
      </c>
      <c r="B28" s="3" t="s">
        <v>2312</v>
      </c>
      <c r="C28" s="3" t="s">
        <v>176</v>
      </c>
      <c r="D28" s="3" t="s">
        <v>2313</v>
      </c>
      <c r="E28" s="3" t="s">
        <v>61</v>
      </c>
      <c r="F28" s="3" t="s">
        <v>2210</v>
      </c>
      <c r="G28" s="3" t="s">
        <v>1145</v>
      </c>
      <c r="H28" s="3" t="s">
        <v>483</v>
      </c>
      <c r="I28" s="3">
        <v>2021</v>
      </c>
      <c r="J28" s="3" t="s">
        <v>2314</v>
      </c>
      <c r="K28" s="3" t="s">
        <v>2315</v>
      </c>
      <c r="L28" s="3" t="s">
        <v>2316</v>
      </c>
      <c r="M28" s="3" t="s">
        <v>153</v>
      </c>
      <c r="N28" s="3" t="s">
        <v>35</v>
      </c>
      <c r="O28" s="3" t="s">
        <v>34</v>
      </c>
      <c r="P28" s="3">
        <v>1352858</v>
      </c>
      <c r="Q28" s="3" t="s">
        <v>486</v>
      </c>
      <c r="R28" s="3" t="s">
        <v>1141</v>
      </c>
      <c r="S28" s="44">
        <v>46296</v>
      </c>
      <c r="T28" s="3">
        <v>18</v>
      </c>
      <c r="U28" s="3" t="s">
        <v>260</v>
      </c>
      <c r="V28" s="3" t="s">
        <v>38</v>
      </c>
      <c r="W28" s="20">
        <v>7646494210219700</v>
      </c>
    </row>
    <row r="29" spans="1:23" ht="12.5" x14ac:dyDescent="0.25">
      <c r="A29" s="3" t="s">
        <v>148</v>
      </c>
      <c r="B29" s="3" t="s">
        <v>58</v>
      </c>
      <c r="C29" s="3" t="s">
        <v>176</v>
      </c>
      <c r="D29" s="3" t="s">
        <v>2317</v>
      </c>
      <c r="E29" s="3" t="s">
        <v>61</v>
      </c>
      <c r="F29" s="3" t="s">
        <v>179</v>
      </c>
      <c r="G29" s="3" t="s">
        <v>151</v>
      </c>
      <c r="H29" s="3" t="s">
        <v>151</v>
      </c>
      <c r="I29" s="3" t="s">
        <v>42</v>
      </c>
      <c r="J29" s="3">
        <v>1998</v>
      </c>
      <c r="K29" s="3" t="s">
        <v>2318</v>
      </c>
      <c r="L29" s="3" t="s">
        <v>2319</v>
      </c>
      <c r="M29" s="3" t="s">
        <v>2320</v>
      </c>
      <c r="N29" s="3" t="s">
        <v>897</v>
      </c>
      <c r="O29" s="3">
        <v>52026</v>
      </c>
      <c r="P29" s="3" t="s">
        <v>42</v>
      </c>
      <c r="Q29" s="3">
        <v>2858</v>
      </c>
      <c r="R29" s="3" t="s">
        <v>2016</v>
      </c>
      <c r="S29" s="3">
        <v>2026</v>
      </c>
      <c r="T29" s="3">
        <v>16</v>
      </c>
      <c r="U29" s="20">
        <v>8888888888888880</v>
      </c>
      <c r="V29" s="3" t="s">
        <v>44</v>
      </c>
      <c r="W29" s="20">
        <v>5576689650219060</v>
      </c>
    </row>
    <row r="30" spans="1:23" ht="12.5" x14ac:dyDescent="0.25">
      <c r="A30" s="3" t="s">
        <v>234</v>
      </c>
      <c r="B30" s="3" t="s">
        <v>42</v>
      </c>
      <c r="C30" s="3" t="s">
        <v>42</v>
      </c>
      <c r="D30" s="3" t="s">
        <v>42</v>
      </c>
      <c r="E30" s="3" t="s">
        <v>2321</v>
      </c>
      <c r="F30" s="3" t="s">
        <v>1502</v>
      </c>
      <c r="G30" s="3" t="s">
        <v>180</v>
      </c>
      <c r="H30" s="3" t="s">
        <v>2321</v>
      </c>
      <c r="I30" s="3" t="s">
        <v>42</v>
      </c>
      <c r="J30" s="3" t="s">
        <v>42</v>
      </c>
      <c r="K30" s="3" t="s">
        <v>2322</v>
      </c>
      <c r="L30" s="3" t="s">
        <v>2323</v>
      </c>
      <c r="M30" s="3" t="s">
        <v>1883</v>
      </c>
      <c r="N30" s="3" t="s">
        <v>1883</v>
      </c>
      <c r="O30" s="3" t="s">
        <v>191</v>
      </c>
      <c r="P30" s="3">
        <v>1352858</v>
      </c>
      <c r="Q30" s="3" t="s">
        <v>42</v>
      </c>
      <c r="R30" s="3" t="s">
        <v>69</v>
      </c>
      <c r="S30" s="3" t="s">
        <v>2324</v>
      </c>
      <c r="T30" s="3">
        <v>12</v>
      </c>
      <c r="U30" s="20">
        <v>6666666666666660</v>
      </c>
      <c r="V30" s="3" t="s">
        <v>147</v>
      </c>
      <c r="W30" s="20">
        <v>2.20873734109028E+16</v>
      </c>
    </row>
    <row r="31" spans="1:23" ht="12.5" x14ac:dyDescent="0.25">
      <c r="A31" s="3" t="s">
        <v>183</v>
      </c>
      <c r="B31" s="3" t="s">
        <v>58</v>
      </c>
      <c r="C31" s="3" t="s">
        <v>1135</v>
      </c>
      <c r="D31" s="3" t="s">
        <v>2325</v>
      </c>
      <c r="E31" s="3" t="s">
        <v>186</v>
      </c>
      <c r="F31" s="3" t="s">
        <v>1137</v>
      </c>
      <c r="G31" s="3" t="s">
        <v>1130</v>
      </c>
      <c r="H31" s="3" t="s">
        <v>2326</v>
      </c>
      <c r="I31" s="3">
        <v>1998</v>
      </c>
      <c r="J31" s="3" t="s">
        <v>2327</v>
      </c>
      <c r="K31" s="3" t="s">
        <v>2328</v>
      </c>
      <c r="L31" s="3" t="s">
        <v>42</v>
      </c>
      <c r="M31" s="3" t="s">
        <v>2329</v>
      </c>
      <c r="N31" s="3" t="s">
        <v>1140</v>
      </c>
      <c r="O31" s="3" t="s">
        <v>191</v>
      </c>
      <c r="P31" s="3" t="s">
        <v>42</v>
      </c>
      <c r="Q31" s="3">
        <v>1352858</v>
      </c>
      <c r="R31" s="3" t="s">
        <v>2324</v>
      </c>
      <c r="S31" s="3">
        <v>-2026</v>
      </c>
      <c r="T31" s="3">
        <v>16</v>
      </c>
      <c r="U31" s="20">
        <v>8888888888888880</v>
      </c>
      <c r="V31" s="3" t="s">
        <v>44</v>
      </c>
      <c r="W31" s="20">
        <v>4.7763659951159904E+16</v>
      </c>
    </row>
    <row r="32" spans="1:23" ht="12.5" x14ac:dyDescent="0.25">
      <c r="A32" s="3" t="s">
        <v>57</v>
      </c>
      <c r="B32" s="3" t="s">
        <v>2330</v>
      </c>
      <c r="C32" s="3" t="s">
        <v>2331</v>
      </c>
      <c r="D32" s="3" t="s">
        <v>2332</v>
      </c>
      <c r="E32" s="3" t="s">
        <v>61</v>
      </c>
      <c r="F32" s="3" t="s">
        <v>2333</v>
      </c>
      <c r="G32" s="3" t="s">
        <v>61</v>
      </c>
      <c r="H32" s="3" t="s">
        <v>178</v>
      </c>
      <c r="I32" s="3" t="s">
        <v>42</v>
      </c>
      <c r="J32" s="3" t="s">
        <v>42</v>
      </c>
      <c r="K32" s="3" t="s">
        <v>2334</v>
      </c>
      <c r="L32" s="3" t="s">
        <v>2335</v>
      </c>
      <c r="M32" s="3" t="s">
        <v>2336</v>
      </c>
      <c r="N32" s="3" t="s">
        <v>189</v>
      </c>
      <c r="O32" s="3" t="s">
        <v>191</v>
      </c>
      <c r="P32" s="3">
        <v>21</v>
      </c>
      <c r="Q32" s="3" t="s">
        <v>42</v>
      </c>
      <c r="R32" s="3" t="s">
        <v>42</v>
      </c>
      <c r="S32" s="3" t="s">
        <v>2337</v>
      </c>
      <c r="T32" s="3">
        <v>14</v>
      </c>
      <c r="U32" s="20">
        <v>7777777777777770</v>
      </c>
      <c r="V32" s="3" t="s">
        <v>89</v>
      </c>
      <c r="W32" s="20">
        <v>2.74334733893557E+16</v>
      </c>
    </row>
    <row r="33" spans="1:23" ht="12.5" x14ac:dyDescent="0.25">
      <c r="A33" s="3" t="s">
        <v>157</v>
      </c>
      <c r="B33" s="3" t="s">
        <v>1157</v>
      </c>
      <c r="C33" s="3" t="s">
        <v>2338</v>
      </c>
      <c r="D33" s="3" t="s">
        <v>2339</v>
      </c>
      <c r="E33" s="3" t="s">
        <v>1151</v>
      </c>
      <c r="F33" s="3" t="s">
        <v>1159</v>
      </c>
      <c r="G33" s="3" t="s">
        <v>2340</v>
      </c>
      <c r="H33" s="3" t="s">
        <v>180</v>
      </c>
      <c r="I33" s="3">
        <v>1352858</v>
      </c>
      <c r="J33" s="3">
        <v>1998</v>
      </c>
      <c r="K33" s="3" t="s">
        <v>2341</v>
      </c>
      <c r="L33" s="3" t="s">
        <v>1750</v>
      </c>
      <c r="M33" s="3" t="s">
        <v>1883</v>
      </c>
      <c r="N33" s="3" t="s">
        <v>173</v>
      </c>
      <c r="O33" s="3" t="s">
        <v>191</v>
      </c>
      <c r="P33" s="3" t="s">
        <v>42</v>
      </c>
      <c r="Q33" s="3">
        <v>1352858</v>
      </c>
      <c r="R33" s="3" t="s">
        <v>1141</v>
      </c>
      <c r="S33" s="3" t="s">
        <v>42</v>
      </c>
      <c r="T33" s="3">
        <v>16</v>
      </c>
      <c r="U33" s="20">
        <v>8888888888888880</v>
      </c>
      <c r="V33" s="3" t="s">
        <v>44</v>
      </c>
      <c r="W33" s="20">
        <v>6344942945126760</v>
      </c>
    </row>
    <row r="34" spans="1:23" ht="12.5" x14ac:dyDescent="0.25">
      <c r="A34" s="3" t="s">
        <v>235</v>
      </c>
      <c r="B34" s="3" t="s">
        <v>1157</v>
      </c>
      <c r="C34" s="3" t="s">
        <v>2342</v>
      </c>
      <c r="D34" s="3" t="s">
        <v>2343</v>
      </c>
      <c r="E34" s="3" t="s">
        <v>42</v>
      </c>
      <c r="F34" s="3" t="s">
        <v>42</v>
      </c>
      <c r="G34" s="3" t="s">
        <v>42</v>
      </c>
      <c r="H34" s="3" t="s">
        <v>42</v>
      </c>
      <c r="I34" s="3" t="s">
        <v>42</v>
      </c>
      <c r="J34" s="3" t="s">
        <v>42</v>
      </c>
      <c r="K34" s="3" t="s">
        <v>42</v>
      </c>
      <c r="L34" s="3" t="s">
        <v>42</v>
      </c>
      <c r="M34" s="3" t="s">
        <v>189</v>
      </c>
      <c r="N34" s="3" t="s">
        <v>190</v>
      </c>
      <c r="O34" s="3" t="s">
        <v>191</v>
      </c>
      <c r="P34" s="3" t="s">
        <v>42</v>
      </c>
      <c r="Q34" s="3">
        <v>1352858</v>
      </c>
      <c r="R34" s="3" t="s">
        <v>165</v>
      </c>
      <c r="S34" s="42">
        <v>46296</v>
      </c>
      <c r="T34" s="3">
        <v>9</v>
      </c>
      <c r="U34" s="3" t="s">
        <v>911</v>
      </c>
      <c r="V34" s="3" t="s">
        <v>215</v>
      </c>
      <c r="W34" s="20">
        <v>5198039614706280</v>
      </c>
    </row>
    <row r="35" spans="1:23" ht="12.5" x14ac:dyDescent="0.25">
      <c r="A35" s="3" t="s">
        <v>236</v>
      </c>
      <c r="B35" s="3" t="s">
        <v>2168</v>
      </c>
      <c r="C35" s="3" t="s">
        <v>176</v>
      </c>
      <c r="D35" s="3" t="s">
        <v>2344</v>
      </c>
      <c r="E35" s="3" t="s">
        <v>61</v>
      </c>
      <c r="F35" s="3" t="s">
        <v>481</v>
      </c>
      <c r="G35" s="3" t="s">
        <v>1130</v>
      </c>
      <c r="H35" s="3" t="s">
        <v>483</v>
      </c>
      <c r="I35" s="3">
        <v>1998</v>
      </c>
      <c r="J35" s="3" t="s">
        <v>2345</v>
      </c>
      <c r="K35" s="3" t="s">
        <v>42</v>
      </c>
      <c r="L35" s="3" t="s">
        <v>42</v>
      </c>
      <c r="M35" s="3" t="s">
        <v>153</v>
      </c>
      <c r="N35" s="3" t="s">
        <v>35</v>
      </c>
      <c r="O35" s="3" t="s">
        <v>34</v>
      </c>
      <c r="P35" s="3">
        <v>2021</v>
      </c>
      <c r="Q35" s="3" t="s">
        <v>69</v>
      </c>
      <c r="R35" s="3" t="s">
        <v>1121</v>
      </c>
      <c r="S35" s="25">
        <v>46300</v>
      </c>
      <c r="T35" s="3">
        <v>16</v>
      </c>
      <c r="U35" s="20">
        <v>8888888888888880</v>
      </c>
      <c r="V35" s="3" t="s">
        <v>44</v>
      </c>
      <c r="W35" s="20">
        <v>7717965551605250</v>
      </c>
    </row>
    <row r="36" spans="1:23" ht="12.5" x14ac:dyDescent="0.25">
      <c r="A36" s="3" t="s">
        <v>237</v>
      </c>
      <c r="B36" s="3">
        <v>82832</v>
      </c>
      <c r="C36" s="3" t="s">
        <v>176</v>
      </c>
      <c r="D36" s="3" t="s">
        <v>2346</v>
      </c>
      <c r="E36" s="3" t="s">
        <v>61</v>
      </c>
      <c r="F36" s="3" t="s">
        <v>2347</v>
      </c>
      <c r="G36" s="3" t="s">
        <v>1130</v>
      </c>
      <c r="H36" s="3" t="s">
        <v>2348</v>
      </c>
      <c r="I36" s="3">
        <v>1998</v>
      </c>
      <c r="J36" s="3" t="s">
        <v>2349</v>
      </c>
      <c r="K36" s="3" t="s">
        <v>1168</v>
      </c>
      <c r="L36" s="3" t="s">
        <v>42</v>
      </c>
      <c r="M36" s="3" t="s">
        <v>153</v>
      </c>
      <c r="N36" s="3" t="s">
        <v>35</v>
      </c>
      <c r="O36" s="3" t="s">
        <v>34</v>
      </c>
      <c r="P36" s="3">
        <v>2021</v>
      </c>
      <c r="Q36" s="3" t="s">
        <v>69</v>
      </c>
      <c r="R36" s="3" t="s">
        <v>2350</v>
      </c>
      <c r="S36" s="3" t="s">
        <v>2351</v>
      </c>
      <c r="T36" s="3">
        <v>17</v>
      </c>
      <c r="U36" s="20">
        <v>9444444444444440</v>
      </c>
      <c r="V36" s="3" t="s">
        <v>328</v>
      </c>
      <c r="W36" s="20">
        <v>6904438698556340</v>
      </c>
    </row>
    <row r="37" spans="1:23" ht="12.5" x14ac:dyDescent="0.25">
      <c r="A37" s="3" t="s">
        <v>238</v>
      </c>
      <c r="B37" s="3" t="s">
        <v>488</v>
      </c>
      <c r="C37" s="3" t="s">
        <v>176</v>
      </c>
      <c r="D37" s="3" t="s">
        <v>480</v>
      </c>
      <c r="E37" s="3" t="s">
        <v>61</v>
      </c>
      <c r="F37" s="3" t="s">
        <v>481</v>
      </c>
      <c r="G37" s="3" t="s">
        <v>1145</v>
      </c>
      <c r="H37" s="3" t="s">
        <v>2352</v>
      </c>
      <c r="I37" s="3" t="s">
        <v>42</v>
      </c>
      <c r="J37" s="3">
        <v>1998</v>
      </c>
      <c r="K37" s="3" t="s">
        <v>2353</v>
      </c>
      <c r="L37" s="3" t="s">
        <v>152</v>
      </c>
      <c r="M37" s="3" t="s">
        <v>153</v>
      </c>
      <c r="N37" s="3" t="s">
        <v>35</v>
      </c>
      <c r="O37" s="3" t="s">
        <v>34</v>
      </c>
      <c r="P37" s="3">
        <v>2021</v>
      </c>
      <c r="Q37" s="3" t="s">
        <v>1120</v>
      </c>
      <c r="R37" s="3" t="s">
        <v>1121</v>
      </c>
      <c r="S37" s="44">
        <v>46296</v>
      </c>
      <c r="T37" s="3">
        <v>17</v>
      </c>
      <c r="U37" s="20">
        <v>9444444444444440</v>
      </c>
      <c r="V37" s="3" t="s">
        <v>328</v>
      </c>
      <c r="W37" s="20">
        <v>8979291565796750</v>
      </c>
    </row>
    <row r="38" spans="1:23" ht="12.5" x14ac:dyDescent="0.25">
      <c r="A38" s="3" t="s">
        <v>216</v>
      </c>
      <c r="B38" s="3" t="s">
        <v>1695</v>
      </c>
      <c r="C38" s="3" t="s">
        <v>2354</v>
      </c>
      <c r="D38" s="3" t="s">
        <v>2355</v>
      </c>
      <c r="E38" s="3" t="s">
        <v>28</v>
      </c>
      <c r="F38" s="3" t="s">
        <v>644</v>
      </c>
      <c r="G38" s="3" t="s">
        <v>126</v>
      </c>
      <c r="H38" s="3" t="s">
        <v>1288</v>
      </c>
      <c r="I38" s="3" t="s">
        <v>42</v>
      </c>
      <c r="J38" s="3" t="s">
        <v>2356</v>
      </c>
      <c r="K38" s="3" t="s">
        <v>42</v>
      </c>
      <c r="L38" s="3" t="s">
        <v>42</v>
      </c>
      <c r="M38" s="3" t="s">
        <v>95</v>
      </c>
      <c r="N38" s="3" t="s">
        <v>35</v>
      </c>
      <c r="O38" s="3" t="s">
        <v>34</v>
      </c>
      <c r="P38" s="3">
        <v>2020</v>
      </c>
      <c r="Q38" s="3" t="s">
        <v>201</v>
      </c>
      <c r="R38" s="3" t="s">
        <v>1276</v>
      </c>
      <c r="S38" s="10">
        <v>46442</v>
      </c>
      <c r="T38" s="3">
        <v>15</v>
      </c>
      <c r="U38" s="20">
        <v>8333333333333330</v>
      </c>
      <c r="V38" s="3" t="s">
        <v>80</v>
      </c>
      <c r="W38" s="20">
        <v>5307803525450580</v>
      </c>
    </row>
    <row r="39" spans="1:23" ht="12.5" x14ac:dyDescent="0.25">
      <c r="A39" s="3" t="s">
        <v>141</v>
      </c>
      <c r="B39" s="3" t="s">
        <v>91</v>
      </c>
      <c r="C39" s="3" t="s">
        <v>142</v>
      </c>
      <c r="D39" s="3" t="s">
        <v>2357</v>
      </c>
      <c r="E39" s="3" t="s">
        <v>28</v>
      </c>
      <c r="F39" s="3" t="s">
        <v>1285</v>
      </c>
      <c r="G39" s="3" t="s">
        <v>30</v>
      </c>
      <c r="H39" s="3" t="s">
        <v>93</v>
      </c>
      <c r="I39" s="3">
        <v>563685</v>
      </c>
      <c r="J39" s="3">
        <v>110</v>
      </c>
      <c r="K39" s="3" t="s">
        <v>648</v>
      </c>
      <c r="L39" s="3" t="s">
        <v>649</v>
      </c>
      <c r="M39" s="3" t="s">
        <v>2358</v>
      </c>
      <c r="N39" s="3" t="s">
        <v>35</v>
      </c>
      <c r="O39" s="3" t="s">
        <v>191</v>
      </c>
      <c r="P39" s="3">
        <v>2020</v>
      </c>
      <c r="Q39" s="3">
        <v>563685</v>
      </c>
      <c r="R39" s="3" t="s">
        <v>146</v>
      </c>
      <c r="S39" s="26">
        <v>46419</v>
      </c>
      <c r="T39" s="3">
        <v>18</v>
      </c>
      <c r="U39" s="3" t="s">
        <v>260</v>
      </c>
      <c r="V39" s="3" t="s">
        <v>38</v>
      </c>
      <c r="W39" s="20">
        <v>7989845666316250</v>
      </c>
    </row>
    <row r="40" spans="1:23" ht="12.5" x14ac:dyDescent="0.25">
      <c r="A40" s="3" t="s">
        <v>90</v>
      </c>
      <c r="B40" s="3" t="s">
        <v>660</v>
      </c>
      <c r="C40" s="3" t="s">
        <v>142</v>
      </c>
      <c r="D40" s="3" t="s">
        <v>2359</v>
      </c>
      <c r="E40" s="3" t="s">
        <v>28</v>
      </c>
      <c r="F40" s="3" t="s">
        <v>1285</v>
      </c>
      <c r="G40" s="3" t="s">
        <v>1775</v>
      </c>
      <c r="H40" s="3" t="s">
        <v>93</v>
      </c>
      <c r="I40" s="3">
        <v>201</v>
      </c>
      <c r="J40" s="3">
        <v>110</v>
      </c>
      <c r="K40" s="3" t="s">
        <v>648</v>
      </c>
      <c r="L40" s="3" t="s">
        <v>2360</v>
      </c>
      <c r="M40" s="3" t="s">
        <v>2358</v>
      </c>
      <c r="N40" s="3" t="s">
        <v>35</v>
      </c>
      <c r="O40" s="3" t="s">
        <v>34</v>
      </c>
      <c r="P40" s="3">
        <v>2020</v>
      </c>
      <c r="Q40" s="3" t="s">
        <v>201</v>
      </c>
      <c r="R40" s="3" t="s">
        <v>146</v>
      </c>
      <c r="S40" s="26">
        <v>46419</v>
      </c>
      <c r="T40" s="3">
        <v>18</v>
      </c>
      <c r="U40" s="3" t="s">
        <v>260</v>
      </c>
      <c r="V40" s="3" t="s">
        <v>38</v>
      </c>
      <c r="W40" s="20">
        <v>8345873262539920</v>
      </c>
    </row>
    <row r="41" spans="1:23" ht="12.5" x14ac:dyDescent="0.25">
      <c r="A41" s="3" t="s">
        <v>239</v>
      </c>
      <c r="B41" s="3">
        <v>4705</v>
      </c>
      <c r="C41" s="3" t="s">
        <v>142</v>
      </c>
      <c r="D41" s="3" t="s">
        <v>2361</v>
      </c>
      <c r="E41" s="3" t="s">
        <v>28</v>
      </c>
      <c r="F41" s="3" t="s">
        <v>2362</v>
      </c>
      <c r="G41" s="3" t="s">
        <v>400</v>
      </c>
      <c r="H41" s="3" t="s">
        <v>93</v>
      </c>
      <c r="I41" s="3">
        <v>2017</v>
      </c>
      <c r="J41" s="3">
        <v>110</v>
      </c>
      <c r="K41" s="3" t="s">
        <v>2363</v>
      </c>
      <c r="L41" s="3" t="s">
        <v>1926</v>
      </c>
      <c r="M41" s="3" t="s">
        <v>363</v>
      </c>
      <c r="N41" s="3" t="s">
        <v>42</v>
      </c>
      <c r="O41" s="3" t="s">
        <v>363</v>
      </c>
      <c r="P41" s="3" t="s">
        <v>42</v>
      </c>
      <c r="Q41" s="3" t="s">
        <v>201</v>
      </c>
      <c r="R41" s="3" t="s">
        <v>202</v>
      </c>
      <c r="S41" s="10">
        <v>46442</v>
      </c>
      <c r="T41" s="3">
        <v>16</v>
      </c>
      <c r="U41" s="20">
        <v>8888888888888880</v>
      </c>
      <c r="V41" s="3" t="s">
        <v>44</v>
      </c>
      <c r="W41" s="20">
        <v>7316974896019010</v>
      </c>
    </row>
    <row r="42" spans="1:23" ht="12.5" x14ac:dyDescent="0.25">
      <c r="A42" s="3" t="s">
        <v>240</v>
      </c>
      <c r="B42" s="3" t="s">
        <v>42</v>
      </c>
      <c r="C42" s="3" t="s">
        <v>42</v>
      </c>
      <c r="D42" s="3" t="s">
        <v>42</v>
      </c>
      <c r="E42" s="3" t="s">
        <v>42</v>
      </c>
      <c r="F42" s="3" t="s">
        <v>42</v>
      </c>
      <c r="G42" s="3" t="s">
        <v>42</v>
      </c>
      <c r="H42" s="3" t="s">
        <v>42</v>
      </c>
      <c r="I42" s="3" t="s">
        <v>42</v>
      </c>
      <c r="J42" s="3" t="s">
        <v>42</v>
      </c>
      <c r="K42" s="3" t="s">
        <v>42</v>
      </c>
      <c r="L42" s="3" t="s">
        <v>42</v>
      </c>
      <c r="M42" s="3" t="s">
        <v>42</v>
      </c>
      <c r="N42" s="3" t="s">
        <v>42</v>
      </c>
      <c r="O42" s="3" t="s">
        <v>42</v>
      </c>
      <c r="P42" s="3" t="s">
        <v>42</v>
      </c>
      <c r="Q42" s="3" t="s">
        <v>42</v>
      </c>
      <c r="R42" s="3" t="s">
        <v>42</v>
      </c>
      <c r="S42" s="3" t="s">
        <v>42</v>
      </c>
      <c r="T42" s="3">
        <v>0</v>
      </c>
      <c r="U42" s="3" t="s">
        <v>2364</v>
      </c>
      <c r="V42" s="3" t="s">
        <v>221</v>
      </c>
      <c r="W42" s="3" t="s">
        <v>2364</v>
      </c>
    </row>
    <row r="43" spans="1:23" ht="12.5" x14ac:dyDescent="0.25">
      <c r="A43" s="3" t="s">
        <v>199</v>
      </c>
      <c r="B43" s="3" t="s">
        <v>899</v>
      </c>
      <c r="C43" s="3" t="s">
        <v>2070</v>
      </c>
      <c r="D43" s="3" t="s">
        <v>2365</v>
      </c>
      <c r="E43" s="3" t="s">
        <v>28</v>
      </c>
      <c r="F43" s="3" t="s">
        <v>2366</v>
      </c>
      <c r="G43" s="3" t="s">
        <v>2367</v>
      </c>
      <c r="H43" s="3" t="s">
        <v>2368</v>
      </c>
      <c r="I43" s="3" t="s">
        <v>42</v>
      </c>
      <c r="J43" s="3" t="s">
        <v>42</v>
      </c>
      <c r="K43" s="3" t="s">
        <v>2369</v>
      </c>
      <c r="L43" s="3" t="s">
        <v>28</v>
      </c>
      <c r="M43" s="3" t="s">
        <v>95</v>
      </c>
      <c r="N43" s="3" t="s">
        <v>35</v>
      </c>
      <c r="O43" s="3" t="s">
        <v>34</v>
      </c>
      <c r="P43" s="3">
        <v>2020</v>
      </c>
      <c r="Q43" s="3" t="s">
        <v>42</v>
      </c>
      <c r="R43" s="3" t="s">
        <v>202</v>
      </c>
      <c r="S43" s="3" t="s">
        <v>2370</v>
      </c>
      <c r="T43" s="3">
        <v>15</v>
      </c>
      <c r="U43" s="20">
        <v>8333333333333330</v>
      </c>
      <c r="V43" s="3" t="s">
        <v>80</v>
      </c>
      <c r="W43" s="20">
        <v>4.81873028931852E+16</v>
      </c>
    </row>
    <row r="44" spans="1:23" ht="12.5" x14ac:dyDescent="0.25">
      <c r="A44" s="3" t="s">
        <v>241</v>
      </c>
      <c r="B44" s="3" t="s">
        <v>1294</v>
      </c>
      <c r="C44" s="3" t="s">
        <v>2371</v>
      </c>
      <c r="D44" s="3" t="s">
        <v>2372</v>
      </c>
      <c r="E44" s="3" t="s">
        <v>28</v>
      </c>
      <c r="F44" s="3" t="s">
        <v>657</v>
      </c>
      <c r="G44" s="3" t="s">
        <v>445</v>
      </c>
      <c r="H44" s="3" t="s">
        <v>93</v>
      </c>
      <c r="I44" s="3">
        <v>101563685</v>
      </c>
      <c r="J44" s="3">
        <v>1</v>
      </c>
      <c r="K44" s="3" t="s">
        <v>206</v>
      </c>
      <c r="L44" s="3" t="s">
        <v>1662</v>
      </c>
      <c r="M44" s="3" t="s">
        <v>95</v>
      </c>
      <c r="N44" s="3" t="s">
        <v>35</v>
      </c>
      <c r="O44" s="3" t="s">
        <v>363</v>
      </c>
      <c r="P44" s="3" t="s">
        <v>42</v>
      </c>
      <c r="Q44" s="3" t="s">
        <v>42</v>
      </c>
      <c r="R44" s="3" t="s">
        <v>1276</v>
      </c>
      <c r="S44" s="10">
        <v>46442</v>
      </c>
      <c r="T44" s="3">
        <v>16</v>
      </c>
      <c r="U44" s="20">
        <v>8888888888888880</v>
      </c>
      <c r="V44" s="3" t="s">
        <v>44</v>
      </c>
      <c r="W44" s="20">
        <v>5787921637186340</v>
      </c>
    </row>
    <row r="45" spans="1:23" ht="12.5" x14ac:dyDescent="0.25">
      <c r="A45" s="3" t="s">
        <v>116</v>
      </c>
      <c r="B45" s="3" t="s">
        <v>899</v>
      </c>
      <c r="C45" s="3" t="s">
        <v>117</v>
      </c>
      <c r="D45" s="3" t="s">
        <v>2373</v>
      </c>
      <c r="E45" s="3" t="s">
        <v>28</v>
      </c>
      <c r="F45" s="3" t="s">
        <v>1299</v>
      </c>
      <c r="G45" s="3" t="s">
        <v>30</v>
      </c>
      <c r="H45" s="3" t="s">
        <v>562</v>
      </c>
      <c r="I45" s="3">
        <v>201</v>
      </c>
      <c r="J45" s="3">
        <v>110</v>
      </c>
      <c r="K45" s="3" t="s">
        <v>1300</v>
      </c>
      <c r="L45" s="3" t="s">
        <v>1793</v>
      </c>
      <c r="M45" s="3" t="s">
        <v>95</v>
      </c>
      <c r="N45" s="3" t="s">
        <v>190</v>
      </c>
      <c r="O45" s="3" t="s">
        <v>172</v>
      </c>
      <c r="P45" s="3">
        <v>20</v>
      </c>
      <c r="Q45" s="3">
        <v>1563685</v>
      </c>
      <c r="R45" s="3" t="s">
        <v>1302</v>
      </c>
      <c r="S45" s="3" t="s">
        <v>2374</v>
      </c>
      <c r="T45" s="3">
        <v>18</v>
      </c>
      <c r="U45" s="3" t="s">
        <v>260</v>
      </c>
      <c r="V45" s="3" t="s">
        <v>38</v>
      </c>
      <c r="W45" s="20">
        <v>7298777112502600</v>
      </c>
    </row>
    <row r="46" spans="1:23" ht="12.5" x14ac:dyDescent="0.25">
      <c r="A46" s="3" t="s">
        <v>242</v>
      </c>
      <c r="B46" s="3" t="s">
        <v>42</v>
      </c>
      <c r="C46" s="3" t="s">
        <v>42</v>
      </c>
      <c r="D46" s="3" t="s">
        <v>42</v>
      </c>
      <c r="E46" s="3" t="s">
        <v>28</v>
      </c>
      <c r="F46" s="3" t="s">
        <v>644</v>
      </c>
      <c r="G46" s="3" t="s">
        <v>30</v>
      </c>
      <c r="H46" s="3" t="s">
        <v>93</v>
      </c>
      <c r="I46" s="3">
        <v>201</v>
      </c>
      <c r="J46" s="3">
        <v>110</v>
      </c>
      <c r="K46" s="3" t="s">
        <v>658</v>
      </c>
      <c r="L46" s="3">
        <v>15148</v>
      </c>
      <c r="M46" s="3" t="s">
        <v>2358</v>
      </c>
      <c r="N46" s="3" t="s">
        <v>190</v>
      </c>
      <c r="O46" s="3" t="s">
        <v>191</v>
      </c>
      <c r="P46" s="3">
        <v>20</v>
      </c>
      <c r="Q46" s="3">
        <v>1563685</v>
      </c>
      <c r="R46" s="3" t="s">
        <v>211</v>
      </c>
      <c r="S46" s="10">
        <v>46442</v>
      </c>
      <c r="T46" s="3">
        <v>15</v>
      </c>
      <c r="U46" s="20">
        <v>8333333333333330</v>
      </c>
      <c r="V46" s="3" t="s">
        <v>80</v>
      </c>
      <c r="W46" s="20">
        <v>7952302817008700</v>
      </c>
    </row>
    <row r="47" spans="1:23" ht="12.5" x14ac:dyDescent="0.25">
      <c r="A47" s="3" t="s">
        <v>207</v>
      </c>
      <c r="B47" s="3" t="s">
        <v>1306</v>
      </c>
      <c r="C47" s="3" t="s">
        <v>142</v>
      </c>
      <c r="D47" s="3" t="s">
        <v>2375</v>
      </c>
      <c r="E47" s="3" t="s">
        <v>1285</v>
      </c>
      <c r="F47" s="3" t="s">
        <v>30</v>
      </c>
      <c r="G47" s="3" t="s">
        <v>93</v>
      </c>
      <c r="H47" s="3">
        <v>110</v>
      </c>
      <c r="I47" s="3" t="s">
        <v>2376</v>
      </c>
      <c r="J47" s="3" t="s">
        <v>2377</v>
      </c>
      <c r="K47" s="3" t="s">
        <v>42</v>
      </c>
      <c r="L47" s="3" t="s">
        <v>42</v>
      </c>
      <c r="M47" s="3" t="s">
        <v>95</v>
      </c>
      <c r="N47" s="3" t="s">
        <v>35</v>
      </c>
      <c r="O47" s="3" t="s">
        <v>34</v>
      </c>
      <c r="P47" s="3">
        <v>2020</v>
      </c>
      <c r="Q47" s="3" t="s">
        <v>201</v>
      </c>
      <c r="R47" s="3" t="s">
        <v>1276</v>
      </c>
      <c r="S47" s="26">
        <v>46419</v>
      </c>
      <c r="T47" s="3">
        <v>16</v>
      </c>
      <c r="U47" s="20">
        <v>8888888888888880</v>
      </c>
      <c r="V47" s="3" t="s">
        <v>44</v>
      </c>
      <c r="W47" s="20">
        <v>5092487373737370</v>
      </c>
    </row>
    <row r="48" spans="1:23" ht="12.5" x14ac:dyDescent="0.25">
      <c r="A48" s="3" t="s">
        <v>204</v>
      </c>
      <c r="B48" s="3" t="s">
        <v>91</v>
      </c>
      <c r="C48" s="3" t="s">
        <v>142</v>
      </c>
      <c r="D48" s="3" t="s">
        <v>2378</v>
      </c>
      <c r="E48" s="3" t="s">
        <v>28</v>
      </c>
      <c r="F48" s="3" t="s">
        <v>2362</v>
      </c>
      <c r="G48" s="3" t="s">
        <v>30</v>
      </c>
      <c r="H48" s="3" t="s">
        <v>111</v>
      </c>
      <c r="I48" s="3">
        <v>110</v>
      </c>
      <c r="J48" s="3" t="s">
        <v>2379</v>
      </c>
      <c r="K48" s="3" t="s">
        <v>649</v>
      </c>
      <c r="L48" s="3" t="s">
        <v>42</v>
      </c>
      <c r="M48" s="3" t="s">
        <v>95</v>
      </c>
      <c r="N48" s="3" t="s">
        <v>35</v>
      </c>
      <c r="O48" s="3" t="s">
        <v>363</v>
      </c>
      <c r="P48" s="3" t="s">
        <v>42</v>
      </c>
      <c r="Q48" s="3" t="s">
        <v>201</v>
      </c>
      <c r="R48" s="3" t="s">
        <v>146</v>
      </c>
      <c r="S48" s="3">
        <v>2027</v>
      </c>
      <c r="T48" s="3">
        <v>16</v>
      </c>
      <c r="U48" s="20">
        <v>8888888888888880</v>
      </c>
      <c r="V48" s="3" t="s">
        <v>44</v>
      </c>
      <c r="W48" s="20">
        <v>6702498685954560</v>
      </c>
    </row>
    <row r="49" spans="1:26" ht="12.5" x14ac:dyDescent="0.25">
      <c r="A49" s="3" t="s">
        <v>243</v>
      </c>
      <c r="B49" s="3" t="s">
        <v>1306</v>
      </c>
      <c r="C49" s="3" t="s">
        <v>142</v>
      </c>
      <c r="D49" s="3" t="s">
        <v>2380</v>
      </c>
      <c r="E49" s="3" t="s">
        <v>28</v>
      </c>
      <c r="F49" s="3" t="s">
        <v>644</v>
      </c>
      <c r="G49" s="3" t="s">
        <v>30</v>
      </c>
      <c r="H49" s="3" t="s">
        <v>93</v>
      </c>
      <c r="I49" s="3">
        <v>201</v>
      </c>
      <c r="J49" s="3">
        <v>110</v>
      </c>
      <c r="K49" s="3" t="s">
        <v>648</v>
      </c>
      <c r="L49" s="3" t="s">
        <v>649</v>
      </c>
      <c r="M49" s="3" t="s">
        <v>95</v>
      </c>
      <c r="N49" s="3" t="s">
        <v>35</v>
      </c>
      <c r="O49" s="3" t="s">
        <v>363</v>
      </c>
      <c r="P49" s="3">
        <v>2020</v>
      </c>
      <c r="Q49" s="3" t="s">
        <v>201</v>
      </c>
      <c r="R49" s="3" t="s">
        <v>202</v>
      </c>
      <c r="S49" s="3" t="s">
        <v>1276</v>
      </c>
      <c r="T49" s="3">
        <v>18</v>
      </c>
      <c r="U49" s="3" t="s">
        <v>260</v>
      </c>
      <c r="V49" s="3" t="s">
        <v>38</v>
      </c>
      <c r="W49" s="20">
        <v>8023387469465900</v>
      </c>
    </row>
    <row r="51" spans="1:26" ht="12.5" x14ac:dyDescent="0.25">
      <c r="B51" s="12"/>
      <c r="T51" s="13" t="s">
        <v>244</v>
      </c>
    </row>
    <row r="52" spans="1:26" ht="14.5" x14ac:dyDescent="0.35">
      <c r="A52" s="13" t="s">
        <v>245</v>
      </c>
      <c r="B52" s="14">
        <f>COUNTIF(B2:B13,"F 3472 WAB")</f>
        <v>0</v>
      </c>
      <c r="C52" s="14">
        <f>COUNTIF(C2:C13,"BOBI AULIA SYAFIQ")</f>
        <v>7</v>
      </c>
      <c r="D52" s="14">
        <f>COUNTIF(D2:D13,"CLUSTER PRAMUKA REGENCY BLOK D6 KARANGTENGAH CIANJUR")</f>
        <v>0</v>
      </c>
      <c r="E52" s="14">
        <f>COUNTIF(E2:E13,"HONDA")</f>
        <v>9</v>
      </c>
      <c r="F52" s="14">
        <f>COUNTIF(F2:F13,"X1HO2N35M1 A/T")</f>
        <v>5</v>
      </c>
      <c r="G52" s="14">
        <f t="shared" ref="G52:H52" si="0">COUNTIF(G2:G13,"SEPEDA MOTOR")</f>
        <v>8</v>
      </c>
      <c r="H52" s="14">
        <f t="shared" si="0"/>
        <v>7</v>
      </c>
      <c r="I52" s="14">
        <f>COUNTIF(I2:I13,"2019")</f>
        <v>9</v>
      </c>
      <c r="J52" s="14">
        <f>COUNTIF(J2:J13,"149CC")</f>
        <v>0</v>
      </c>
      <c r="K52" s="14">
        <f>COUNTIF(K2:K13,"MH1KF4115KK705996")</f>
        <v>6</v>
      </c>
      <c r="L52" s="14">
        <f>COUNTIF(L2:L13,"KF41E1708686")</f>
        <v>5</v>
      </c>
      <c r="M52" s="14">
        <f>COUNTIF(M2:M13,"HITAM")</f>
        <v>12</v>
      </c>
      <c r="N52" s="14">
        <f>COUNTIF(N2:N13,"BENSIN")</f>
        <v>12</v>
      </c>
      <c r="O52" s="14">
        <f>COUNTIF(O2:O13,"HITAM")</f>
        <v>12</v>
      </c>
      <c r="P52" s="14">
        <f>COUNTIF(P2:P13,"2019")</f>
        <v>12</v>
      </c>
      <c r="Q52" s="14">
        <f>COUNTIF(Q2:Q13,"PO7918292")</f>
        <v>9</v>
      </c>
      <c r="R52" s="14">
        <f>COUNTIF(R2:R13,"10700")</f>
        <v>12</v>
      </c>
      <c r="S52" s="14">
        <f>COUNTIF(S2:S13,"06 NOV 2024")</f>
        <v>9</v>
      </c>
      <c r="T52" s="15">
        <f t="shared" ref="T52:T55" si="1">SUM(B52:S52)</f>
        <v>134</v>
      </c>
    </row>
    <row r="53" spans="1:26" ht="12.5" x14ac:dyDescent="0.25">
      <c r="A53" s="13" t="s">
        <v>246</v>
      </c>
      <c r="B53" s="15">
        <f>COUNTIF(B14:B25,"B 3352 UJV")</f>
        <v>4</v>
      </c>
      <c r="C53" s="15">
        <f>COUNTIF(C14:C25,"DIAN LIESKA OCVIANY")</f>
        <v>1</v>
      </c>
      <c r="D53" s="15">
        <f>COUNTIF(D14:D25,"KOMP PERTAMINA BLOK W/10 RT8/16 JU")</f>
        <v>0</v>
      </c>
      <c r="E53" s="15">
        <f>COUNTIF(E14:E25,"HONDA")</f>
        <v>11</v>
      </c>
      <c r="F53" s="15">
        <f>COUNTIF(F14:F25,"Y1G02N15LO AT")</f>
        <v>1</v>
      </c>
      <c r="G53" s="15">
        <f>COUNTIF(G14:G25,"SEPEDA MOTOR")</f>
        <v>6</v>
      </c>
      <c r="H53" s="15">
        <f>COUNTIF(H14:H25,"SPD. MOTOR")</f>
        <v>3</v>
      </c>
      <c r="I53" s="15">
        <f>COUNTIF(I14:I25,"2015")</f>
        <v>10</v>
      </c>
      <c r="J53" s="15">
        <f>COUNTIF(J14:J25,"00110")</f>
        <v>9</v>
      </c>
      <c r="K53" s="15">
        <f>COUNTIF(K14:K25,"MH1JFT113FK053794")</f>
        <v>2</v>
      </c>
      <c r="L53" s="15">
        <f>COUNTIF(L14:L25,"JFT1E1053726")</f>
        <v>8</v>
      </c>
      <c r="M53" s="15">
        <f>COUNTIF(M14:M25,"HITAM")</f>
        <v>3</v>
      </c>
      <c r="N53" s="15">
        <f>COUNTIF(N14:N25,"BENSIN")</f>
        <v>7</v>
      </c>
      <c r="O53" s="15">
        <f>COUNTIF(O14:O25,"HITAM")</f>
        <v>1</v>
      </c>
      <c r="P53" s="15">
        <f>COUNTIF(P14:P25,"2015")</f>
        <v>1</v>
      </c>
      <c r="Q53" s="15">
        <f>COUNTIF(Q14:Q25,"MO2029195")</f>
        <v>0</v>
      </c>
      <c r="R53" s="15">
        <f>COUNTIF(R14:R25,"9B4906FT221DI")</f>
        <v>0</v>
      </c>
      <c r="S53" s="15">
        <f>COUNTIF(S14:S25,"11-11-2025")</f>
        <v>7</v>
      </c>
      <c r="T53" s="15">
        <f t="shared" si="1"/>
        <v>74</v>
      </c>
      <c r="U53" s="12"/>
      <c r="V53" s="12"/>
      <c r="W53" s="12"/>
      <c r="X53" s="12"/>
      <c r="Y53" s="12"/>
      <c r="Z53" s="12"/>
    </row>
    <row r="54" spans="1:26" ht="12.5" x14ac:dyDescent="0.25">
      <c r="A54" s="13" t="s">
        <v>247</v>
      </c>
      <c r="B54" s="15">
        <f>COUNTIF(B26:B37,"B 2832 BRY")</f>
        <v>1</v>
      </c>
      <c r="C54" s="15">
        <f>COUNTIF(C26:C37,"MICHAEL")</f>
        <v>7</v>
      </c>
      <c r="D54" s="15">
        <f>COUNTIF(D26:D37,"CITRA GARDEN 6 BLK H11/54 RT11/15 JAKBAR")</f>
        <v>0</v>
      </c>
      <c r="E54" s="15">
        <f>COUNTIF(E26:E37,"TOYOTA")</f>
        <v>7</v>
      </c>
      <c r="F54" s="15">
        <f>COUNTIF(F26:F37,"KIJANG INOVA 2.OV")</f>
        <v>0</v>
      </c>
      <c r="G54" s="15">
        <f>COUNTIF(G26:G37,"MOBIL PENUMPANG")</f>
        <v>0</v>
      </c>
      <c r="H54" s="15">
        <f>COUNTIF(H26:H37,"MICRO/MINIBUS")</f>
        <v>1</v>
      </c>
      <c r="I54" s="15">
        <f>COUNTIF(I26:I37,"2021")</f>
        <v>2</v>
      </c>
      <c r="J54" s="15">
        <f>COUNTIF(J26:J37,"01998")</f>
        <v>4</v>
      </c>
      <c r="K54" s="15">
        <f>COUNTIF(K26:K37,"MHFAW8EM2M0218495")</f>
        <v>0</v>
      </c>
      <c r="L54" s="15">
        <f>COUNTIF(L26:L37,"1TRA912677")</f>
        <v>1</v>
      </c>
      <c r="M54" s="15">
        <f>COUNTIF(M26:M37,"SILVER METALIK")</f>
        <v>0</v>
      </c>
      <c r="N54" s="15">
        <f>COUNTIF(N26:N37,"BENSIN")</f>
        <v>5</v>
      </c>
      <c r="O54" s="15">
        <f>COUNTIF(O26:O37,"HITAM")</f>
        <v>5</v>
      </c>
      <c r="P54" s="15">
        <f>COUNTIF(P26:P37,"2021")</f>
        <v>4</v>
      </c>
      <c r="Q54" s="15">
        <f>COUNTIF(Q26:Q37,"R01352858")</f>
        <v>3</v>
      </c>
      <c r="R54" s="15">
        <f>COUNTIF(R26:R37,"3C4900GUYW1WE")</f>
        <v>0</v>
      </c>
      <c r="S54" s="15">
        <f>COUNTIF(S26:S37,"05-10-2026")</f>
        <v>1</v>
      </c>
      <c r="T54" s="15">
        <f t="shared" si="1"/>
        <v>41</v>
      </c>
      <c r="U54" s="12"/>
      <c r="V54" s="12"/>
      <c r="W54" s="12"/>
      <c r="X54" s="12"/>
      <c r="Y54" s="12"/>
      <c r="Z54" s="12"/>
    </row>
    <row r="55" spans="1:26" ht="12.5" x14ac:dyDescent="0.25">
      <c r="A55" s="13" t="s">
        <v>248</v>
      </c>
      <c r="B55" s="15">
        <f>COUNTIF(B38:B49,"B 4705 BLB")</f>
        <v>2</v>
      </c>
      <c r="C55" s="15">
        <f>COUNTIF(C38:C49,"RICKY GUNAWAN")</f>
        <v>6</v>
      </c>
      <c r="D55" s="15">
        <f>COUNTIF(D38:D49,"JL KEAMANAN DLM RT14/6 TM SHARI JB")</f>
        <v>0</v>
      </c>
      <c r="E55" s="15">
        <f>COUNTIF(E38:E49,"HONDA")</f>
        <v>10</v>
      </c>
      <c r="F55" s="15">
        <f>COUNTIF(F38:F49,"D1B02N12L2")</f>
        <v>0</v>
      </c>
      <c r="G55" s="15">
        <f>COUNTIF(G38:G49,"SEPEDA MOTOR")</f>
        <v>5</v>
      </c>
      <c r="H55" s="15">
        <f>COUNTIF(H38:H49,"SPD. MOTOR")</f>
        <v>1</v>
      </c>
      <c r="I55" s="15">
        <f>COUNTIF(I38:I49,"2017")</f>
        <v>1</v>
      </c>
      <c r="J55" s="15">
        <f>COUNTIF(J38:J49,"00110")</f>
        <v>6</v>
      </c>
      <c r="K55" s="15">
        <f>COUNTIF(K38:K49,"MH1JM2112HK213635")</f>
        <v>0</v>
      </c>
      <c r="L55" s="15">
        <f>COUNTIF(L38:L49,"JM21E1215148")</f>
        <v>2</v>
      </c>
      <c r="M55" s="15">
        <f>COUNTIF(M38:M49,"MERAH PUTIH")</f>
        <v>0</v>
      </c>
      <c r="N55" s="15">
        <f>COUNTIF(N38:N49,"BENSIN")</f>
        <v>8</v>
      </c>
      <c r="O55" s="15">
        <f>COUNTIF(O38:O49,"HITAM")</f>
        <v>4</v>
      </c>
      <c r="P55" s="15">
        <f>COUNTIF(P38:P49,"2020")</f>
        <v>6</v>
      </c>
      <c r="Q55" s="15">
        <f>COUNTIF(Q38:Q49,"N01563685")</f>
        <v>0</v>
      </c>
      <c r="R55" s="15">
        <f>COUNTIF(R38:R49,"9B4906ID311AW")</f>
        <v>3</v>
      </c>
      <c r="S55" s="15">
        <f>COUNTIF(S38:S49,"24-02-2027")</f>
        <v>5</v>
      </c>
      <c r="T55" s="15">
        <f t="shared" si="1"/>
        <v>59</v>
      </c>
      <c r="U55" s="12"/>
      <c r="V55" s="12"/>
      <c r="W55" s="12"/>
      <c r="X55" s="12"/>
      <c r="Y55" s="12"/>
      <c r="Z55" s="12"/>
    </row>
    <row r="56" spans="1:26" ht="13" x14ac:dyDescent="0.3">
      <c r="B56" s="12"/>
      <c r="S56" s="16" t="s">
        <v>249</v>
      </c>
      <c r="T56" s="17">
        <f>SUM(T52:T55)</f>
        <v>308</v>
      </c>
      <c r="U56" s="47">
        <f>T56/V56</f>
        <v>0.35648148148148145</v>
      </c>
      <c r="V56" s="18">
        <f>18*48</f>
        <v>864</v>
      </c>
    </row>
  </sheetData>
  <autoFilter ref="A1:W49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6"/>
  <sheetViews>
    <sheetView workbookViewId="0"/>
  </sheetViews>
  <sheetFormatPr defaultColWidth="12.6328125" defaultRowHeight="15.75" customHeight="1" x14ac:dyDescent="0.25"/>
  <sheetData>
    <row r="1" spans="1:23" ht="15.7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</row>
    <row r="2" spans="1:23" ht="15.75" customHeight="1" x14ac:dyDescent="0.25">
      <c r="A2" s="3" t="s">
        <v>85</v>
      </c>
      <c r="B2" s="3" t="s">
        <v>834</v>
      </c>
      <c r="C2" s="3" t="s">
        <v>26</v>
      </c>
      <c r="D2" s="3" t="s">
        <v>2381</v>
      </c>
      <c r="E2" s="3" t="s">
        <v>28</v>
      </c>
      <c r="F2" s="3" t="s">
        <v>88</v>
      </c>
      <c r="G2" s="3" t="s">
        <v>1699</v>
      </c>
      <c r="H2" s="3" t="s">
        <v>1699</v>
      </c>
      <c r="I2" s="3">
        <v>2019</v>
      </c>
      <c r="J2" s="3" t="s">
        <v>2243</v>
      </c>
      <c r="K2" s="3" t="s">
        <v>33</v>
      </c>
      <c r="L2" s="3" t="s">
        <v>42</v>
      </c>
      <c r="M2" s="3" t="s">
        <v>34</v>
      </c>
      <c r="N2" s="3" t="s">
        <v>35</v>
      </c>
      <c r="O2" s="3" t="s">
        <v>34</v>
      </c>
      <c r="P2" s="3">
        <v>2019</v>
      </c>
      <c r="Q2" s="3" t="s">
        <v>36</v>
      </c>
      <c r="R2" s="3">
        <v>10700</v>
      </c>
      <c r="S2" s="3" t="s">
        <v>42</v>
      </c>
      <c r="T2" s="3">
        <v>16</v>
      </c>
      <c r="U2" s="20">
        <v>8888888888888880</v>
      </c>
      <c r="V2" s="3" t="s">
        <v>44</v>
      </c>
      <c r="W2" s="20">
        <v>861335110967464</v>
      </c>
    </row>
    <row r="3" spans="1:23" ht="15.75" customHeight="1" x14ac:dyDescent="0.25">
      <c r="A3" s="3" t="s">
        <v>220</v>
      </c>
      <c r="B3" s="3" t="s">
        <v>837</v>
      </c>
      <c r="C3" s="3" t="s">
        <v>26</v>
      </c>
      <c r="D3" s="3" t="s">
        <v>2244</v>
      </c>
      <c r="E3" s="3" t="s">
        <v>28</v>
      </c>
      <c r="F3" s="3" t="s">
        <v>855</v>
      </c>
      <c r="G3" s="3" t="s">
        <v>30</v>
      </c>
      <c r="H3" s="3" t="s">
        <v>30</v>
      </c>
      <c r="I3" s="3">
        <v>2019</v>
      </c>
      <c r="J3" s="3" t="s">
        <v>264</v>
      </c>
      <c r="K3" s="3" t="s">
        <v>32</v>
      </c>
      <c r="L3" s="3" t="s">
        <v>862</v>
      </c>
      <c r="M3" s="3" t="s">
        <v>34</v>
      </c>
      <c r="N3" s="3" t="s">
        <v>35</v>
      </c>
      <c r="O3" s="3" t="s">
        <v>34</v>
      </c>
      <c r="P3" s="3">
        <v>2019</v>
      </c>
      <c r="Q3" s="3" t="s">
        <v>36</v>
      </c>
      <c r="R3" s="3">
        <v>10700</v>
      </c>
      <c r="S3" s="5">
        <v>45602</v>
      </c>
      <c r="T3" s="3">
        <v>18</v>
      </c>
      <c r="U3" s="3" t="s">
        <v>260</v>
      </c>
      <c r="V3" s="3" t="s">
        <v>38</v>
      </c>
      <c r="W3" s="20">
        <v>902075702075702</v>
      </c>
    </row>
    <row r="4" spans="1:23" ht="15.75" customHeight="1" x14ac:dyDescent="0.25">
      <c r="A4" s="3" t="s">
        <v>24</v>
      </c>
      <c r="B4" s="3">
        <v>3472</v>
      </c>
      <c r="C4" s="3" t="s">
        <v>26</v>
      </c>
      <c r="D4" s="3" t="s">
        <v>863</v>
      </c>
      <c r="E4" s="3" t="s">
        <v>28</v>
      </c>
      <c r="F4" s="3" t="s">
        <v>29</v>
      </c>
      <c r="G4" s="3" t="s">
        <v>30</v>
      </c>
      <c r="H4" s="3" t="s">
        <v>30</v>
      </c>
      <c r="I4" s="3">
        <v>2019</v>
      </c>
      <c r="J4" s="3" t="s">
        <v>264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34</v>
      </c>
      <c r="P4" s="3">
        <v>2019</v>
      </c>
      <c r="Q4" s="3" t="s">
        <v>36</v>
      </c>
      <c r="R4" s="3">
        <v>10700</v>
      </c>
      <c r="S4" s="3" t="s">
        <v>42</v>
      </c>
      <c r="T4" s="3">
        <v>17</v>
      </c>
      <c r="U4" s="20">
        <v>9444444444444440</v>
      </c>
      <c r="V4" s="3" t="s">
        <v>328</v>
      </c>
      <c r="W4" s="20">
        <v>934841628959276</v>
      </c>
    </row>
    <row r="5" spans="1:23" ht="15.75" customHeight="1" x14ac:dyDescent="0.25">
      <c r="A5" s="3" t="s">
        <v>222</v>
      </c>
      <c r="B5" s="3" t="s">
        <v>837</v>
      </c>
      <c r="C5" s="3" t="s">
        <v>26</v>
      </c>
      <c r="D5" s="3" t="s">
        <v>2245</v>
      </c>
      <c r="E5" s="3" t="s">
        <v>28</v>
      </c>
      <c r="F5" s="3" t="s">
        <v>29</v>
      </c>
      <c r="G5" s="3" t="s">
        <v>30</v>
      </c>
      <c r="H5" s="3" t="s">
        <v>30</v>
      </c>
      <c r="I5" s="3">
        <v>2019</v>
      </c>
      <c r="J5" s="3" t="s">
        <v>264</v>
      </c>
      <c r="K5" s="3" t="s">
        <v>32</v>
      </c>
      <c r="L5" s="3" t="s">
        <v>33</v>
      </c>
      <c r="M5" s="3" t="s">
        <v>34</v>
      </c>
      <c r="N5" s="3" t="s">
        <v>35</v>
      </c>
      <c r="O5" s="3" t="s">
        <v>34</v>
      </c>
      <c r="P5" s="3">
        <v>2019</v>
      </c>
      <c r="Q5" s="3" t="s">
        <v>36</v>
      </c>
      <c r="R5" s="3">
        <v>10700</v>
      </c>
      <c r="S5" s="5">
        <v>45602</v>
      </c>
      <c r="T5" s="3">
        <v>18</v>
      </c>
      <c r="U5" s="3" t="s">
        <v>260</v>
      </c>
      <c r="V5" s="3" t="s">
        <v>38</v>
      </c>
      <c r="W5" s="20">
        <v>9521367521367520</v>
      </c>
    </row>
    <row r="6" spans="1:23" ht="15.75" customHeight="1" x14ac:dyDescent="0.25">
      <c r="A6" s="3" t="s">
        <v>39</v>
      </c>
      <c r="B6" s="3" t="s">
        <v>837</v>
      </c>
      <c r="C6" s="3" t="s">
        <v>857</v>
      </c>
      <c r="D6" s="3" t="s">
        <v>2246</v>
      </c>
      <c r="E6" s="3" t="s">
        <v>28</v>
      </c>
      <c r="F6" s="3" t="s">
        <v>2247</v>
      </c>
      <c r="G6" s="3" t="s">
        <v>1699</v>
      </c>
      <c r="H6" s="3" t="s">
        <v>30</v>
      </c>
      <c r="I6" s="3">
        <v>2019</v>
      </c>
      <c r="J6" s="3" t="s">
        <v>264</v>
      </c>
      <c r="K6" s="3" t="s">
        <v>1817</v>
      </c>
      <c r="L6" s="3" t="s">
        <v>2248</v>
      </c>
      <c r="M6" s="3" t="s">
        <v>34</v>
      </c>
      <c r="N6" s="3" t="s">
        <v>35</v>
      </c>
      <c r="O6" s="3" t="s">
        <v>34</v>
      </c>
      <c r="P6" s="3">
        <v>2019</v>
      </c>
      <c r="Q6" s="3" t="s">
        <v>42</v>
      </c>
      <c r="R6" s="3">
        <v>10700</v>
      </c>
      <c r="S6" s="5">
        <v>45602</v>
      </c>
      <c r="T6" s="3">
        <v>17</v>
      </c>
      <c r="U6" s="20">
        <v>9444444444444440</v>
      </c>
      <c r="V6" s="3" t="s">
        <v>328</v>
      </c>
      <c r="W6" s="20">
        <v>8415161539729010</v>
      </c>
    </row>
    <row r="7" spans="1:23" ht="15.75" customHeight="1" x14ac:dyDescent="0.25">
      <c r="A7" s="3" t="s">
        <v>72</v>
      </c>
      <c r="B7" s="3">
        <v>3472</v>
      </c>
      <c r="C7" s="3" t="s">
        <v>843</v>
      </c>
      <c r="D7" s="3" t="s">
        <v>2382</v>
      </c>
      <c r="E7" s="3" t="s">
        <v>28</v>
      </c>
      <c r="F7" s="3" t="s">
        <v>29</v>
      </c>
      <c r="G7" s="3" t="s">
        <v>30</v>
      </c>
      <c r="H7" s="3" t="s">
        <v>30</v>
      </c>
      <c r="I7" s="3">
        <v>2019</v>
      </c>
      <c r="J7" s="3" t="s">
        <v>264</v>
      </c>
      <c r="K7" s="3" t="s">
        <v>32</v>
      </c>
      <c r="L7" s="3" t="s">
        <v>862</v>
      </c>
      <c r="M7" s="3" t="s">
        <v>34</v>
      </c>
      <c r="N7" s="3" t="s">
        <v>35</v>
      </c>
      <c r="O7" s="3" t="s">
        <v>34</v>
      </c>
      <c r="P7" s="3">
        <v>2019</v>
      </c>
      <c r="Q7" s="3" t="s">
        <v>42</v>
      </c>
      <c r="R7" s="3">
        <v>10700</v>
      </c>
      <c r="S7" s="5">
        <v>45602</v>
      </c>
      <c r="T7" s="3">
        <v>17</v>
      </c>
      <c r="U7" s="20">
        <v>9444444444444440</v>
      </c>
      <c r="V7" s="3" t="s">
        <v>328</v>
      </c>
      <c r="W7" s="20">
        <v>8996406707479370</v>
      </c>
    </row>
    <row r="8" spans="1:23" ht="15.75" customHeight="1" x14ac:dyDescent="0.25">
      <c r="A8" s="3" t="s">
        <v>223</v>
      </c>
      <c r="B8" s="3" t="s">
        <v>922</v>
      </c>
      <c r="C8" s="3" t="s">
        <v>1402</v>
      </c>
      <c r="D8" s="3" t="s">
        <v>2383</v>
      </c>
      <c r="E8" s="3" t="s">
        <v>42</v>
      </c>
      <c r="F8" s="3" t="s">
        <v>42</v>
      </c>
      <c r="G8" s="3" t="s">
        <v>42</v>
      </c>
      <c r="H8" s="3" t="s">
        <v>42</v>
      </c>
      <c r="I8" s="3" t="s">
        <v>42</v>
      </c>
      <c r="J8" s="3" t="s">
        <v>42</v>
      </c>
      <c r="K8" s="3" t="s">
        <v>42</v>
      </c>
      <c r="L8" s="3" t="s">
        <v>42</v>
      </c>
      <c r="M8" s="3" t="s">
        <v>34</v>
      </c>
      <c r="N8" s="3" t="s">
        <v>35</v>
      </c>
      <c r="O8" s="3" t="s">
        <v>34</v>
      </c>
      <c r="P8" s="3">
        <v>2019</v>
      </c>
      <c r="Q8" s="3" t="s">
        <v>36</v>
      </c>
      <c r="R8" s="3">
        <v>10700</v>
      </c>
      <c r="S8" s="5">
        <v>45602</v>
      </c>
      <c r="T8" s="3">
        <v>10</v>
      </c>
      <c r="U8" s="20">
        <v>5555555555555550</v>
      </c>
      <c r="V8" s="3" t="s">
        <v>203</v>
      </c>
      <c r="W8" s="20">
        <v>799366515837104</v>
      </c>
    </row>
    <row r="9" spans="1:23" ht="15.75" customHeight="1" x14ac:dyDescent="0.25">
      <c r="A9" s="3" t="s">
        <v>98</v>
      </c>
      <c r="B9" s="3" t="s">
        <v>852</v>
      </c>
      <c r="C9" s="3" t="s">
        <v>73</v>
      </c>
      <c r="D9" s="3" t="s">
        <v>1416</v>
      </c>
      <c r="E9" s="3" t="s">
        <v>2251</v>
      </c>
      <c r="F9" s="3" t="s">
        <v>88</v>
      </c>
      <c r="G9" s="3" t="s">
        <v>30</v>
      </c>
      <c r="H9" s="3" t="s">
        <v>30</v>
      </c>
      <c r="I9" s="3">
        <v>2019</v>
      </c>
      <c r="J9" s="3" t="s">
        <v>264</v>
      </c>
      <c r="K9" s="3" t="s">
        <v>32</v>
      </c>
      <c r="L9" s="3" t="s">
        <v>33</v>
      </c>
      <c r="M9" s="3" t="s">
        <v>34</v>
      </c>
      <c r="N9" s="3" t="s">
        <v>35</v>
      </c>
      <c r="O9" s="3" t="s">
        <v>34</v>
      </c>
      <c r="P9" s="3">
        <v>2019</v>
      </c>
      <c r="Q9" s="3" t="s">
        <v>36</v>
      </c>
      <c r="R9" s="3">
        <v>10700</v>
      </c>
      <c r="S9" s="5">
        <v>45602</v>
      </c>
      <c r="T9" s="3">
        <v>18</v>
      </c>
      <c r="U9" s="3" t="s">
        <v>260</v>
      </c>
      <c r="V9" s="3" t="s">
        <v>38</v>
      </c>
      <c r="W9" s="20">
        <v>8632765926883570</v>
      </c>
    </row>
    <row r="10" spans="1:23" ht="15.75" customHeight="1" x14ac:dyDescent="0.25">
      <c r="A10" s="3" t="s">
        <v>224</v>
      </c>
      <c r="B10" s="3">
        <v>3472</v>
      </c>
      <c r="C10" s="3" t="s">
        <v>73</v>
      </c>
      <c r="D10" s="3" t="s">
        <v>2252</v>
      </c>
      <c r="E10" s="3" t="s">
        <v>28</v>
      </c>
      <c r="F10" s="3" t="s">
        <v>859</v>
      </c>
      <c r="G10" s="3" t="s">
        <v>582</v>
      </c>
      <c r="H10" s="3" t="s">
        <v>582</v>
      </c>
      <c r="I10" s="3">
        <v>2019</v>
      </c>
      <c r="J10" s="3" t="s">
        <v>264</v>
      </c>
      <c r="K10" s="3" t="s">
        <v>1817</v>
      </c>
      <c r="L10" s="3" t="s">
        <v>33</v>
      </c>
      <c r="M10" s="3" t="s">
        <v>34</v>
      </c>
      <c r="N10" s="3" t="s">
        <v>35</v>
      </c>
      <c r="O10" s="3" t="s">
        <v>34</v>
      </c>
      <c r="P10" s="3">
        <v>2019</v>
      </c>
      <c r="Q10" s="3" t="s">
        <v>42</v>
      </c>
      <c r="R10" s="3">
        <v>10700</v>
      </c>
      <c r="S10" s="5">
        <v>45602</v>
      </c>
      <c r="T10" s="3">
        <v>17</v>
      </c>
      <c r="U10" s="20">
        <v>9444444444444440</v>
      </c>
      <c r="V10" s="3" t="s">
        <v>328</v>
      </c>
      <c r="W10" s="20">
        <v>9010412309720260</v>
      </c>
    </row>
    <row r="11" spans="1:23" ht="15.75" customHeight="1" x14ac:dyDescent="0.25">
      <c r="A11" s="3" t="s">
        <v>81</v>
      </c>
      <c r="B11" s="3" t="s">
        <v>837</v>
      </c>
      <c r="C11" s="3" t="s">
        <v>26</v>
      </c>
      <c r="D11" s="3" t="s">
        <v>1678</v>
      </c>
      <c r="E11" s="3" t="s">
        <v>29</v>
      </c>
      <c r="F11" s="3" t="s">
        <v>30</v>
      </c>
      <c r="G11" s="3" t="s">
        <v>30</v>
      </c>
      <c r="H11" s="3" t="s">
        <v>1400</v>
      </c>
      <c r="I11" s="3">
        <v>149</v>
      </c>
      <c r="J11" s="3" t="s">
        <v>2253</v>
      </c>
      <c r="K11" s="3" t="s">
        <v>33</v>
      </c>
      <c r="L11" s="3" t="s">
        <v>42</v>
      </c>
      <c r="M11" s="3" t="s">
        <v>34</v>
      </c>
      <c r="N11" s="3" t="s">
        <v>35</v>
      </c>
      <c r="O11" s="3" t="s">
        <v>34</v>
      </c>
      <c r="P11" s="3">
        <v>2019</v>
      </c>
      <c r="Q11" s="3" t="s">
        <v>36</v>
      </c>
      <c r="R11" s="3">
        <v>10700</v>
      </c>
      <c r="S11" s="9">
        <v>45597</v>
      </c>
      <c r="T11" s="3">
        <v>17</v>
      </c>
      <c r="U11" s="20">
        <v>9444444444444440</v>
      </c>
      <c r="V11" s="3" t="s">
        <v>328</v>
      </c>
      <c r="W11" s="20">
        <v>6322144406919490</v>
      </c>
    </row>
    <row r="12" spans="1:23" ht="15.75" customHeight="1" x14ac:dyDescent="0.25">
      <c r="A12" s="3" t="s">
        <v>225</v>
      </c>
      <c r="B12" s="3" t="s">
        <v>837</v>
      </c>
      <c r="C12" s="3" t="s">
        <v>26</v>
      </c>
      <c r="D12" s="3" t="s">
        <v>2254</v>
      </c>
      <c r="E12" s="3" t="s">
        <v>28</v>
      </c>
      <c r="F12" s="3" t="s">
        <v>29</v>
      </c>
      <c r="G12" s="3" t="s">
        <v>30</v>
      </c>
      <c r="H12" s="3">
        <v>2019</v>
      </c>
      <c r="I12" s="3">
        <v>149</v>
      </c>
      <c r="J12" s="3" t="s">
        <v>32</v>
      </c>
      <c r="K12" s="3" t="s">
        <v>33</v>
      </c>
      <c r="L12" s="3" t="s">
        <v>42</v>
      </c>
      <c r="M12" s="3" t="s">
        <v>34</v>
      </c>
      <c r="N12" s="3" t="s">
        <v>35</v>
      </c>
      <c r="O12" s="3" t="s">
        <v>34</v>
      </c>
      <c r="P12" s="3">
        <v>2019</v>
      </c>
      <c r="Q12" s="3" t="s">
        <v>1424</v>
      </c>
      <c r="R12" s="3">
        <v>10700</v>
      </c>
      <c r="S12" s="5">
        <v>45602</v>
      </c>
      <c r="T12" s="3">
        <v>17</v>
      </c>
      <c r="U12" s="20">
        <v>9444444444444440</v>
      </c>
      <c r="V12" s="3" t="s">
        <v>328</v>
      </c>
      <c r="W12" s="20">
        <v>7446085824978550</v>
      </c>
    </row>
    <row r="13" spans="1:23" ht="15.75" customHeight="1" x14ac:dyDescent="0.25">
      <c r="A13" s="3" t="s">
        <v>212</v>
      </c>
      <c r="B13" s="3" t="s">
        <v>262</v>
      </c>
      <c r="C13" s="3" t="s">
        <v>26</v>
      </c>
      <c r="D13" s="3" t="s">
        <v>2255</v>
      </c>
      <c r="E13" s="3" t="s">
        <v>28</v>
      </c>
      <c r="F13" s="3" t="s">
        <v>29</v>
      </c>
      <c r="G13" s="3" t="s">
        <v>30</v>
      </c>
      <c r="H13" s="3" t="s">
        <v>30</v>
      </c>
      <c r="I13" s="3">
        <v>2019</v>
      </c>
      <c r="J13" s="3" t="s">
        <v>264</v>
      </c>
      <c r="K13" s="3" t="s">
        <v>32</v>
      </c>
      <c r="L13" s="3" t="s">
        <v>33</v>
      </c>
      <c r="M13" s="3" t="s">
        <v>34</v>
      </c>
      <c r="N13" s="3" t="s">
        <v>35</v>
      </c>
      <c r="O13" s="3" t="s">
        <v>34</v>
      </c>
      <c r="P13" s="3">
        <v>2019</v>
      </c>
      <c r="Q13" s="3" t="s">
        <v>36</v>
      </c>
      <c r="R13" s="3">
        <v>10700</v>
      </c>
      <c r="S13" s="5">
        <v>45602</v>
      </c>
      <c r="T13" s="3">
        <v>18</v>
      </c>
      <c r="U13" s="3" t="s">
        <v>260</v>
      </c>
      <c r="V13" s="3" t="s">
        <v>38</v>
      </c>
      <c r="W13" s="20">
        <v>9683760683760680</v>
      </c>
    </row>
    <row r="14" spans="1:23" ht="15.75" customHeight="1" x14ac:dyDescent="0.25">
      <c r="A14" s="3" t="s">
        <v>122</v>
      </c>
      <c r="B14" s="3" t="s">
        <v>864</v>
      </c>
      <c r="C14" s="3" t="s">
        <v>2256</v>
      </c>
      <c r="D14" s="3" t="s">
        <v>2384</v>
      </c>
      <c r="E14" s="3" t="s">
        <v>28</v>
      </c>
      <c r="F14" s="3" t="s">
        <v>2258</v>
      </c>
      <c r="G14" s="3" t="s">
        <v>867</v>
      </c>
      <c r="H14" s="3" t="s">
        <v>50</v>
      </c>
      <c r="I14" s="3">
        <v>2015</v>
      </c>
      <c r="J14" s="3" t="s">
        <v>2259</v>
      </c>
      <c r="K14" s="3" t="s">
        <v>1685</v>
      </c>
      <c r="L14" s="3" t="s">
        <v>42</v>
      </c>
      <c r="M14" s="3" t="s">
        <v>2260</v>
      </c>
      <c r="N14" s="3" t="s">
        <v>35</v>
      </c>
      <c r="O14" s="3" t="s">
        <v>1694</v>
      </c>
      <c r="P14" s="3">
        <v>2015</v>
      </c>
      <c r="Q14" s="3" t="s">
        <v>42</v>
      </c>
      <c r="R14" s="3" t="s">
        <v>1703</v>
      </c>
      <c r="S14" s="8">
        <v>45972</v>
      </c>
      <c r="T14" s="3">
        <v>16</v>
      </c>
      <c r="U14" s="20">
        <v>8888888888888880</v>
      </c>
      <c r="V14" s="3" t="s">
        <v>44</v>
      </c>
      <c r="W14" s="20">
        <v>5951694847979670</v>
      </c>
    </row>
    <row r="15" spans="1:23" ht="15.75" customHeight="1" x14ac:dyDescent="0.25">
      <c r="A15" s="3" t="s">
        <v>226</v>
      </c>
      <c r="B15" s="3" t="s">
        <v>913</v>
      </c>
      <c r="C15" s="3" t="s">
        <v>2261</v>
      </c>
      <c r="D15" s="3" t="s">
        <v>2262</v>
      </c>
      <c r="E15" s="3" t="s">
        <v>28</v>
      </c>
      <c r="F15" s="3" t="s">
        <v>740</v>
      </c>
      <c r="G15" s="3" t="s">
        <v>101</v>
      </c>
      <c r="H15" s="3" t="s">
        <v>111</v>
      </c>
      <c r="I15" s="3">
        <v>2015</v>
      </c>
      <c r="J15" s="3">
        <v>110</v>
      </c>
      <c r="K15" s="3" t="s">
        <v>741</v>
      </c>
      <c r="L15" s="3" t="s">
        <v>114</v>
      </c>
      <c r="M15" s="3" t="s">
        <v>42</v>
      </c>
      <c r="N15" s="3" t="s">
        <v>42</v>
      </c>
      <c r="O15" s="3" t="s">
        <v>42</v>
      </c>
      <c r="P15" s="3" t="s">
        <v>42</v>
      </c>
      <c r="Q15" s="3" t="s">
        <v>42</v>
      </c>
      <c r="R15" s="3" t="s">
        <v>2385</v>
      </c>
      <c r="S15" s="8">
        <v>45972</v>
      </c>
      <c r="T15" s="3">
        <v>13</v>
      </c>
      <c r="U15" s="20">
        <v>7222222222222220</v>
      </c>
      <c r="V15" s="3" t="s">
        <v>140</v>
      </c>
      <c r="W15" s="20">
        <v>8289937775172350</v>
      </c>
    </row>
    <row r="16" spans="1:23" ht="15.75" customHeight="1" x14ac:dyDescent="0.25">
      <c r="A16" s="3" t="s">
        <v>227</v>
      </c>
      <c r="B16" s="3" t="s">
        <v>123</v>
      </c>
      <c r="C16" s="3" t="s">
        <v>2265</v>
      </c>
      <c r="D16" s="3" t="s">
        <v>2266</v>
      </c>
      <c r="E16" s="3" t="s">
        <v>28</v>
      </c>
      <c r="F16" s="3" t="s">
        <v>170</v>
      </c>
      <c r="G16" s="3" t="s">
        <v>30</v>
      </c>
      <c r="H16" s="3" t="s">
        <v>93</v>
      </c>
      <c r="I16" s="3">
        <v>2015</v>
      </c>
      <c r="J16" s="3" t="s">
        <v>271</v>
      </c>
      <c r="K16" s="3" t="s">
        <v>2267</v>
      </c>
      <c r="L16" s="3" t="s">
        <v>114</v>
      </c>
      <c r="M16" s="3" t="s">
        <v>34</v>
      </c>
      <c r="N16" s="3" t="s">
        <v>35</v>
      </c>
      <c r="O16" s="3" t="s">
        <v>1694</v>
      </c>
      <c r="P16" s="3" t="s">
        <v>42</v>
      </c>
      <c r="Q16" s="3" t="s">
        <v>55</v>
      </c>
      <c r="R16" s="3" t="s">
        <v>1847</v>
      </c>
      <c r="S16" s="8">
        <v>45972</v>
      </c>
      <c r="T16" s="3">
        <v>17</v>
      </c>
      <c r="U16" s="20">
        <v>9444444444444440</v>
      </c>
      <c r="V16" s="3" t="s">
        <v>328</v>
      </c>
      <c r="W16" s="20">
        <v>7227435103596090</v>
      </c>
    </row>
    <row r="17" spans="1:23" ht="15.75" customHeight="1" x14ac:dyDescent="0.25">
      <c r="A17" s="3" t="s">
        <v>228</v>
      </c>
      <c r="B17" s="3" t="s">
        <v>123</v>
      </c>
      <c r="C17" s="3" t="s">
        <v>2268</v>
      </c>
      <c r="D17" s="3" t="s">
        <v>2269</v>
      </c>
      <c r="E17" s="3" t="s">
        <v>28</v>
      </c>
      <c r="F17" s="3" t="s">
        <v>1692</v>
      </c>
      <c r="G17" s="3" t="s">
        <v>30</v>
      </c>
      <c r="H17" s="3" t="s">
        <v>111</v>
      </c>
      <c r="I17" s="3">
        <v>2015</v>
      </c>
      <c r="J17" s="3">
        <v>110</v>
      </c>
      <c r="K17" s="3" t="s">
        <v>741</v>
      </c>
      <c r="L17" s="3" t="s">
        <v>114</v>
      </c>
      <c r="M17" s="3" t="s">
        <v>903</v>
      </c>
      <c r="N17" s="3" t="s">
        <v>35</v>
      </c>
      <c r="O17" s="3" t="s">
        <v>2386</v>
      </c>
      <c r="P17" s="3" t="s">
        <v>42</v>
      </c>
      <c r="Q17" s="3" t="s">
        <v>42</v>
      </c>
      <c r="R17" s="3" t="s">
        <v>42</v>
      </c>
      <c r="S17" s="3" t="s">
        <v>2271</v>
      </c>
      <c r="T17" s="3">
        <v>15</v>
      </c>
      <c r="U17" s="20">
        <v>8333333333333330</v>
      </c>
      <c r="V17" s="3" t="s">
        <v>80</v>
      </c>
      <c r="W17" s="20">
        <v>7788251170913700</v>
      </c>
    </row>
    <row r="18" spans="1:23" ht="15.75" customHeight="1" x14ac:dyDescent="0.25">
      <c r="A18" s="3" t="s">
        <v>229</v>
      </c>
      <c r="B18" s="3" t="s">
        <v>594</v>
      </c>
      <c r="C18" s="3" t="s">
        <v>2272</v>
      </c>
      <c r="D18" s="3" t="s">
        <v>2273</v>
      </c>
      <c r="E18" s="3" t="s">
        <v>28</v>
      </c>
      <c r="F18" s="3" t="s">
        <v>2274</v>
      </c>
      <c r="G18" s="3" t="s">
        <v>1699</v>
      </c>
      <c r="H18" s="3" t="s">
        <v>50</v>
      </c>
      <c r="I18" s="3">
        <v>2015</v>
      </c>
      <c r="J18" s="3" t="s">
        <v>2275</v>
      </c>
      <c r="K18" s="3" t="s">
        <v>2276</v>
      </c>
      <c r="L18" s="3" t="s">
        <v>2277</v>
      </c>
      <c r="M18" s="3" t="s">
        <v>2387</v>
      </c>
      <c r="N18" s="3" t="s">
        <v>35</v>
      </c>
      <c r="O18" s="3" t="s">
        <v>2279</v>
      </c>
      <c r="P18" s="3">
        <v>2029195</v>
      </c>
      <c r="Q18" s="3">
        <v>2029195</v>
      </c>
      <c r="R18" s="3" t="s">
        <v>42</v>
      </c>
      <c r="S18" s="3" t="s">
        <v>42</v>
      </c>
      <c r="T18" s="3">
        <v>16</v>
      </c>
      <c r="U18" s="20">
        <v>8888888888888880</v>
      </c>
      <c r="V18" s="3" t="s">
        <v>44</v>
      </c>
      <c r="W18" s="20">
        <v>5571344698473180</v>
      </c>
    </row>
    <row r="19" spans="1:23" ht="15.75" customHeight="1" x14ac:dyDescent="0.25">
      <c r="A19" s="3" t="s">
        <v>132</v>
      </c>
      <c r="B19" s="3" t="s">
        <v>864</v>
      </c>
      <c r="C19" s="3" t="s">
        <v>738</v>
      </c>
      <c r="D19" s="3" t="s">
        <v>2388</v>
      </c>
      <c r="E19" s="3" t="s">
        <v>28</v>
      </c>
      <c r="F19" s="3" t="s">
        <v>170</v>
      </c>
      <c r="G19" s="3" t="s">
        <v>30</v>
      </c>
      <c r="H19" s="3" t="s">
        <v>562</v>
      </c>
      <c r="I19" s="3">
        <v>2015</v>
      </c>
      <c r="J19" s="3">
        <v>110</v>
      </c>
      <c r="K19" s="3" t="s">
        <v>2389</v>
      </c>
      <c r="L19" s="3" t="s">
        <v>114</v>
      </c>
      <c r="M19" s="3" t="s">
        <v>34</v>
      </c>
      <c r="N19" s="3" t="s">
        <v>897</v>
      </c>
      <c r="O19" s="3" t="s">
        <v>2390</v>
      </c>
      <c r="P19" s="3">
        <v>2029195</v>
      </c>
      <c r="Q19" s="3" t="s">
        <v>42</v>
      </c>
      <c r="R19" s="3" t="s">
        <v>115</v>
      </c>
      <c r="S19" s="8">
        <v>45972</v>
      </c>
      <c r="T19" s="3">
        <v>17</v>
      </c>
      <c r="U19" s="20">
        <v>9444444444444440</v>
      </c>
      <c r="V19" s="3" t="s">
        <v>328</v>
      </c>
      <c r="W19" s="20">
        <v>6433058291189770</v>
      </c>
    </row>
    <row r="20" spans="1:23" ht="15.75" customHeight="1" x14ac:dyDescent="0.25">
      <c r="A20" s="3" t="s">
        <v>230</v>
      </c>
      <c r="B20" s="3" t="s">
        <v>864</v>
      </c>
      <c r="C20" s="3" t="s">
        <v>2283</v>
      </c>
      <c r="D20" s="3" t="s">
        <v>2391</v>
      </c>
      <c r="E20" s="3" t="s">
        <v>28</v>
      </c>
      <c r="F20" s="3" t="s">
        <v>875</v>
      </c>
      <c r="G20" s="3" t="s">
        <v>1699</v>
      </c>
      <c r="H20" s="3" t="s">
        <v>137</v>
      </c>
      <c r="I20" s="3">
        <v>2015</v>
      </c>
      <c r="J20" s="3">
        <v>110</v>
      </c>
      <c r="K20" s="3" t="s">
        <v>901</v>
      </c>
      <c r="L20" s="3" t="s">
        <v>1700</v>
      </c>
      <c r="M20" s="3" t="s">
        <v>191</v>
      </c>
      <c r="N20" s="3" t="s">
        <v>35</v>
      </c>
      <c r="O20" s="3" t="s">
        <v>35</v>
      </c>
      <c r="P20" s="3">
        <v>201</v>
      </c>
      <c r="Q20" s="3" t="s">
        <v>42</v>
      </c>
      <c r="R20" s="3" t="s">
        <v>42</v>
      </c>
      <c r="S20" s="8">
        <v>45972</v>
      </c>
      <c r="T20" s="3">
        <v>16</v>
      </c>
      <c r="U20" s="20">
        <v>8888888888888880</v>
      </c>
      <c r="V20" s="3" t="s">
        <v>44</v>
      </c>
      <c r="W20" s="20">
        <v>7334114769389530</v>
      </c>
    </row>
    <row r="21" spans="1:23" ht="15.75" customHeight="1" x14ac:dyDescent="0.25">
      <c r="A21" s="3" t="s">
        <v>231</v>
      </c>
      <c r="B21" s="3" t="s">
        <v>42</v>
      </c>
      <c r="C21" s="3" t="s">
        <v>594</v>
      </c>
      <c r="D21" s="3" t="s">
        <v>2285</v>
      </c>
      <c r="E21" s="3" t="s">
        <v>28</v>
      </c>
      <c r="F21" s="3" t="s">
        <v>2286</v>
      </c>
      <c r="G21" s="3" t="s">
        <v>30</v>
      </c>
      <c r="H21" s="3" t="s">
        <v>93</v>
      </c>
      <c r="I21" s="3">
        <v>2015</v>
      </c>
      <c r="J21" s="3">
        <v>110</v>
      </c>
      <c r="K21" s="3" t="s">
        <v>901</v>
      </c>
      <c r="L21" s="3" t="s">
        <v>114</v>
      </c>
      <c r="M21" s="3" t="s">
        <v>172</v>
      </c>
      <c r="N21" s="3" t="s">
        <v>35</v>
      </c>
      <c r="O21" s="3" t="s">
        <v>1632</v>
      </c>
      <c r="P21" s="3">
        <v>1</v>
      </c>
      <c r="Q21" s="3" t="s">
        <v>42</v>
      </c>
      <c r="R21" s="3" t="s">
        <v>2155</v>
      </c>
      <c r="S21" s="8">
        <v>45972</v>
      </c>
      <c r="T21" s="3">
        <v>16</v>
      </c>
      <c r="U21" s="20">
        <v>8888888888888880</v>
      </c>
      <c r="V21" s="3" t="s">
        <v>44</v>
      </c>
      <c r="W21" s="20">
        <v>7994343891402710</v>
      </c>
    </row>
    <row r="22" spans="1:23" ht="12.5" x14ac:dyDescent="0.25">
      <c r="A22" s="3" t="s">
        <v>166</v>
      </c>
      <c r="B22" s="3" t="s">
        <v>864</v>
      </c>
      <c r="C22" s="3" t="s">
        <v>2272</v>
      </c>
      <c r="D22" s="3" t="s">
        <v>2287</v>
      </c>
      <c r="E22" s="3" t="s">
        <v>28</v>
      </c>
      <c r="F22" s="3" t="s">
        <v>2288</v>
      </c>
      <c r="G22" s="3" t="s">
        <v>30</v>
      </c>
      <c r="H22" s="3" t="s">
        <v>111</v>
      </c>
      <c r="I22" s="3">
        <v>2015</v>
      </c>
      <c r="J22" s="3">
        <v>110</v>
      </c>
      <c r="K22" s="3" t="s">
        <v>2289</v>
      </c>
      <c r="L22" s="3" t="s">
        <v>1700</v>
      </c>
      <c r="M22" s="3" t="s">
        <v>2290</v>
      </c>
      <c r="N22" s="3" t="s">
        <v>897</v>
      </c>
      <c r="O22" s="3" t="s">
        <v>870</v>
      </c>
      <c r="P22" s="3">
        <v>2029195</v>
      </c>
      <c r="Q22" s="3">
        <v>2029195</v>
      </c>
      <c r="R22" s="3" t="s">
        <v>42</v>
      </c>
      <c r="S22" s="8">
        <v>45972</v>
      </c>
      <c r="T22" s="3">
        <v>17</v>
      </c>
      <c r="U22" s="20">
        <v>9444444444444440</v>
      </c>
      <c r="V22" s="3" t="s">
        <v>328</v>
      </c>
      <c r="W22" s="20">
        <v>6464140232579490</v>
      </c>
    </row>
    <row r="23" spans="1:23" ht="12.5" x14ac:dyDescent="0.25">
      <c r="A23" s="3" t="s">
        <v>193</v>
      </c>
      <c r="B23" s="3" t="s">
        <v>123</v>
      </c>
      <c r="C23" s="3" t="s">
        <v>2291</v>
      </c>
      <c r="D23" s="3" t="s">
        <v>2292</v>
      </c>
      <c r="E23" s="3" t="s">
        <v>28</v>
      </c>
      <c r="F23" s="3" t="s">
        <v>170</v>
      </c>
      <c r="G23" s="3" t="s">
        <v>1689</v>
      </c>
      <c r="H23" s="3">
        <v>2015</v>
      </c>
      <c r="I23" s="3">
        <v>110</v>
      </c>
      <c r="J23" s="3">
        <v>110</v>
      </c>
      <c r="K23" s="3" t="s">
        <v>741</v>
      </c>
      <c r="L23" s="3" t="s">
        <v>114</v>
      </c>
      <c r="M23" s="3" t="s">
        <v>2293</v>
      </c>
      <c r="N23" s="3" t="s">
        <v>42</v>
      </c>
      <c r="O23" s="3" t="s">
        <v>42</v>
      </c>
      <c r="P23" s="3" t="s">
        <v>42</v>
      </c>
      <c r="Q23" s="3" t="s">
        <v>115</v>
      </c>
      <c r="R23" s="3" t="s">
        <v>881</v>
      </c>
      <c r="S23" s="3" t="s">
        <v>2294</v>
      </c>
      <c r="T23" s="3">
        <v>15</v>
      </c>
      <c r="U23" s="20">
        <v>8333333333333330</v>
      </c>
      <c r="V23" s="3" t="s">
        <v>80</v>
      </c>
      <c r="W23" s="20">
        <v>6893709260582320</v>
      </c>
    </row>
    <row r="24" spans="1:23" ht="12.5" x14ac:dyDescent="0.25">
      <c r="A24" s="3" t="s">
        <v>106</v>
      </c>
      <c r="B24" s="3" t="s">
        <v>922</v>
      </c>
      <c r="C24" s="3" t="s">
        <v>2295</v>
      </c>
      <c r="D24" s="3" t="s">
        <v>2283</v>
      </c>
      <c r="E24" s="3" t="s">
        <v>2296</v>
      </c>
      <c r="F24" s="3" t="s">
        <v>28</v>
      </c>
      <c r="G24" s="3" t="s">
        <v>2297</v>
      </c>
      <c r="H24" s="3" t="s">
        <v>2298</v>
      </c>
      <c r="I24" s="3">
        <v>201</v>
      </c>
      <c r="J24" s="3">
        <v>110</v>
      </c>
      <c r="K24" s="3" t="s">
        <v>2299</v>
      </c>
      <c r="L24" s="3" t="s">
        <v>114</v>
      </c>
      <c r="M24" s="3" t="s">
        <v>2392</v>
      </c>
      <c r="N24" s="3" t="s">
        <v>903</v>
      </c>
      <c r="O24" s="3" t="s">
        <v>42</v>
      </c>
      <c r="P24" s="3" t="s">
        <v>42</v>
      </c>
      <c r="Q24" s="3" t="s">
        <v>42</v>
      </c>
      <c r="R24" s="3" t="s">
        <v>42</v>
      </c>
      <c r="S24" s="3" t="s">
        <v>42</v>
      </c>
      <c r="T24" s="3">
        <v>13</v>
      </c>
      <c r="U24" s="20">
        <v>7222222222222220</v>
      </c>
      <c r="V24" s="3" t="s">
        <v>140</v>
      </c>
      <c r="W24" s="20">
        <v>359123356598946</v>
      </c>
    </row>
    <row r="25" spans="1:23" ht="12.5" x14ac:dyDescent="0.25">
      <c r="A25" s="3" t="s">
        <v>45</v>
      </c>
      <c r="B25" s="3" t="s">
        <v>123</v>
      </c>
      <c r="C25" s="3" t="s">
        <v>873</v>
      </c>
      <c r="D25" s="3" t="s">
        <v>2301</v>
      </c>
      <c r="E25" s="3" t="s">
        <v>28</v>
      </c>
      <c r="F25" s="3" t="s">
        <v>875</v>
      </c>
      <c r="G25" s="3" t="s">
        <v>30</v>
      </c>
      <c r="H25" s="3" t="s">
        <v>918</v>
      </c>
      <c r="I25" s="3">
        <v>2015</v>
      </c>
      <c r="J25" s="3">
        <v>110</v>
      </c>
      <c r="K25" s="3" t="s">
        <v>741</v>
      </c>
      <c r="L25" s="3" t="s">
        <v>114</v>
      </c>
      <c r="M25" s="3" t="s">
        <v>34</v>
      </c>
      <c r="N25" s="3" t="s">
        <v>35</v>
      </c>
      <c r="O25" s="3" t="s">
        <v>34</v>
      </c>
      <c r="P25" s="3" t="s">
        <v>42</v>
      </c>
      <c r="Q25" s="3" t="s">
        <v>2302</v>
      </c>
      <c r="R25" s="3" t="s">
        <v>876</v>
      </c>
      <c r="S25" s="3">
        <v>-2025</v>
      </c>
      <c r="T25" s="3">
        <v>17</v>
      </c>
      <c r="U25" s="20">
        <v>9444444444444440</v>
      </c>
      <c r="V25" s="3" t="s">
        <v>328</v>
      </c>
      <c r="W25" s="20">
        <v>8583360183797260</v>
      </c>
    </row>
    <row r="26" spans="1:23" ht="12.5" x14ac:dyDescent="0.25">
      <c r="A26" s="3" t="s">
        <v>232</v>
      </c>
      <c r="B26" s="3" t="s">
        <v>42</v>
      </c>
      <c r="C26" s="3" t="s">
        <v>176</v>
      </c>
      <c r="D26" s="3" t="s">
        <v>2303</v>
      </c>
      <c r="E26" s="3" t="s">
        <v>2304</v>
      </c>
      <c r="F26" s="3" t="s">
        <v>2305</v>
      </c>
      <c r="G26" s="3" t="s">
        <v>180</v>
      </c>
      <c r="H26" s="3" t="s">
        <v>2306</v>
      </c>
      <c r="I26" s="3">
        <v>20218495</v>
      </c>
      <c r="J26" s="3" t="s">
        <v>2307</v>
      </c>
      <c r="K26" s="3">
        <v>2026</v>
      </c>
      <c r="L26" s="3" t="s">
        <v>42</v>
      </c>
      <c r="M26" s="3" t="s">
        <v>2308</v>
      </c>
      <c r="N26" s="3" t="s">
        <v>1641</v>
      </c>
      <c r="O26" s="3" t="s">
        <v>191</v>
      </c>
      <c r="P26" s="3">
        <v>1352858</v>
      </c>
      <c r="Q26" s="3">
        <v>1352858</v>
      </c>
      <c r="R26" s="3" t="s">
        <v>1141</v>
      </c>
      <c r="S26" s="3" t="s">
        <v>2309</v>
      </c>
      <c r="T26" s="3">
        <v>16</v>
      </c>
      <c r="U26" s="20">
        <v>8888888888888880</v>
      </c>
      <c r="V26" s="3" t="s">
        <v>44</v>
      </c>
      <c r="W26" s="20">
        <v>3032079338145510</v>
      </c>
    </row>
    <row r="27" spans="1:23" ht="12.5" x14ac:dyDescent="0.25">
      <c r="A27" s="3" t="s">
        <v>233</v>
      </c>
      <c r="B27" s="3" t="s">
        <v>58</v>
      </c>
      <c r="C27" s="3" t="s">
        <v>176</v>
      </c>
      <c r="D27" s="3" t="s">
        <v>2393</v>
      </c>
      <c r="E27" s="3" t="s">
        <v>61</v>
      </c>
      <c r="F27" s="3" t="s">
        <v>481</v>
      </c>
      <c r="G27" s="3" t="s">
        <v>1130</v>
      </c>
      <c r="H27" s="3" t="s">
        <v>483</v>
      </c>
      <c r="I27" s="3">
        <v>2021</v>
      </c>
      <c r="J27" s="3">
        <v>1998</v>
      </c>
      <c r="K27" s="3" t="s">
        <v>1167</v>
      </c>
      <c r="L27" s="3" t="s">
        <v>2212</v>
      </c>
      <c r="M27" s="3" t="s">
        <v>67</v>
      </c>
      <c r="N27" s="3" t="s">
        <v>35</v>
      </c>
      <c r="O27" s="3" t="s">
        <v>34</v>
      </c>
      <c r="P27" s="3">
        <v>2021</v>
      </c>
      <c r="Q27" s="3" t="s">
        <v>69</v>
      </c>
      <c r="R27" s="3" t="s">
        <v>2311</v>
      </c>
      <c r="S27" s="42">
        <v>46296</v>
      </c>
      <c r="T27" s="3">
        <v>18</v>
      </c>
      <c r="U27" s="3" t="s">
        <v>260</v>
      </c>
      <c r="V27" s="3" t="s">
        <v>38</v>
      </c>
      <c r="W27" s="20">
        <v>8248081711317000</v>
      </c>
    </row>
    <row r="28" spans="1:23" ht="12.5" x14ac:dyDescent="0.25">
      <c r="A28" s="3" t="s">
        <v>175</v>
      </c>
      <c r="B28" s="3" t="s">
        <v>2312</v>
      </c>
      <c r="C28" s="3" t="s">
        <v>176</v>
      </c>
      <c r="D28" s="3" t="s">
        <v>2394</v>
      </c>
      <c r="E28" s="3" t="s">
        <v>61</v>
      </c>
      <c r="F28" s="3" t="s">
        <v>2210</v>
      </c>
      <c r="G28" s="3" t="s">
        <v>1145</v>
      </c>
      <c r="H28" s="3" t="s">
        <v>483</v>
      </c>
      <c r="I28" s="3">
        <v>2021</v>
      </c>
      <c r="J28" s="3" t="s">
        <v>2395</v>
      </c>
      <c r="K28" s="3" t="s">
        <v>2396</v>
      </c>
      <c r="L28" s="3" t="s">
        <v>2316</v>
      </c>
      <c r="M28" s="3" t="s">
        <v>153</v>
      </c>
      <c r="N28" s="3" t="s">
        <v>35</v>
      </c>
      <c r="O28" s="3" t="s">
        <v>34</v>
      </c>
      <c r="P28" s="3">
        <v>1352858</v>
      </c>
      <c r="Q28" s="3" t="s">
        <v>486</v>
      </c>
      <c r="R28" s="3" t="s">
        <v>1141</v>
      </c>
      <c r="S28" s="44">
        <v>46296</v>
      </c>
      <c r="T28" s="3">
        <v>18</v>
      </c>
      <c r="U28" s="3" t="s">
        <v>260</v>
      </c>
      <c r="V28" s="3" t="s">
        <v>38</v>
      </c>
      <c r="W28" s="20">
        <v>759992558276872</v>
      </c>
    </row>
    <row r="29" spans="1:23" ht="12.5" x14ac:dyDescent="0.25">
      <c r="A29" s="3" t="s">
        <v>148</v>
      </c>
      <c r="B29" s="3" t="s">
        <v>58</v>
      </c>
      <c r="C29" s="3" t="s">
        <v>176</v>
      </c>
      <c r="D29" s="3" t="s">
        <v>2317</v>
      </c>
      <c r="E29" s="3" t="s">
        <v>61</v>
      </c>
      <c r="F29" s="3" t="s">
        <v>179</v>
      </c>
      <c r="G29" s="3" t="s">
        <v>151</v>
      </c>
      <c r="H29" s="3" t="s">
        <v>151</v>
      </c>
      <c r="I29" s="3" t="s">
        <v>42</v>
      </c>
      <c r="J29" s="3">
        <v>1998</v>
      </c>
      <c r="K29" s="3" t="s">
        <v>2318</v>
      </c>
      <c r="L29" s="3" t="s">
        <v>2319</v>
      </c>
      <c r="M29" s="3" t="s">
        <v>2320</v>
      </c>
      <c r="N29" s="3" t="s">
        <v>897</v>
      </c>
      <c r="O29" s="3">
        <v>52026</v>
      </c>
      <c r="P29" s="3" t="s">
        <v>42</v>
      </c>
      <c r="Q29" s="3">
        <v>2858</v>
      </c>
      <c r="R29" s="3" t="s">
        <v>2016</v>
      </c>
      <c r="S29" s="3">
        <v>2026</v>
      </c>
      <c r="T29" s="3">
        <v>16</v>
      </c>
      <c r="U29" s="20">
        <v>8888888888888880</v>
      </c>
      <c r="V29" s="3" t="s">
        <v>44</v>
      </c>
      <c r="W29" s="20">
        <v>5576689650219060</v>
      </c>
    </row>
    <row r="30" spans="1:23" ht="12.5" x14ac:dyDescent="0.25">
      <c r="A30" s="3" t="s">
        <v>234</v>
      </c>
      <c r="B30" s="3" t="s">
        <v>42</v>
      </c>
      <c r="C30" s="3" t="s">
        <v>42</v>
      </c>
      <c r="D30" s="3" t="s">
        <v>42</v>
      </c>
      <c r="E30" s="3" t="s">
        <v>2397</v>
      </c>
      <c r="F30" s="3" t="s">
        <v>1502</v>
      </c>
      <c r="G30" s="3" t="s">
        <v>180</v>
      </c>
      <c r="H30" s="3" t="s">
        <v>2397</v>
      </c>
      <c r="I30" s="3" t="s">
        <v>42</v>
      </c>
      <c r="J30" s="3" t="s">
        <v>42</v>
      </c>
      <c r="K30" s="3" t="s">
        <v>2322</v>
      </c>
      <c r="L30" s="3" t="s">
        <v>2323</v>
      </c>
      <c r="M30" s="3" t="s">
        <v>1883</v>
      </c>
      <c r="N30" s="3" t="s">
        <v>1883</v>
      </c>
      <c r="O30" s="3" t="s">
        <v>191</v>
      </c>
      <c r="P30" s="3">
        <v>1352858</v>
      </c>
      <c r="Q30" s="3" t="s">
        <v>69</v>
      </c>
      <c r="R30" s="3" t="s">
        <v>2398</v>
      </c>
      <c r="S30" s="3" t="s">
        <v>2324</v>
      </c>
      <c r="T30" s="3">
        <v>13</v>
      </c>
      <c r="U30" s="20">
        <v>7222222222222220</v>
      </c>
      <c r="V30" s="3" t="s">
        <v>140</v>
      </c>
      <c r="W30" s="20">
        <v>3271576086055720</v>
      </c>
    </row>
    <row r="31" spans="1:23" ht="12.5" x14ac:dyDescent="0.25">
      <c r="A31" s="3" t="s">
        <v>183</v>
      </c>
      <c r="B31" s="3" t="s">
        <v>58</v>
      </c>
      <c r="C31" s="3" t="s">
        <v>1135</v>
      </c>
      <c r="D31" s="3" t="s">
        <v>2399</v>
      </c>
      <c r="E31" s="3" t="s">
        <v>186</v>
      </c>
      <c r="F31" s="3" t="s">
        <v>1137</v>
      </c>
      <c r="G31" s="3" t="s">
        <v>1130</v>
      </c>
      <c r="H31" s="3" t="s">
        <v>2326</v>
      </c>
      <c r="I31" s="3">
        <v>1998</v>
      </c>
      <c r="J31" s="3" t="s">
        <v>2400</v>
      </c>
      <c r="K31" s="3" t="s">
        <v>2401</v>
      </c>
      <c r="L31" s="3" t="s">
        <v>42</v>
      </c>
      <c r="M31" s="3" t="s">
        <v>2402</v>
      </c>
      <c r="N31" s="3" t="s">
        <v>1140</v>
      </c>
      <c r="O31" s="3" t="s">
        <v>191</v>
      </c>
      <c r="P31" s="3" t="s">
        <v>42</v>
      </c>
      <c r="Q31" s="3">
        <v>1352858</v>
      </c>
      <c r="R31" s="3" t="s">
        <v>2324</v>
      </c>
      <c r="S31" s="3">
        <v>-2026</v>
      </c>
      <c r="T31" s="3">
        <v>16</v>
      </c>
      <c r="U31" s="20">
        <v>8888888888888880</v>
      </c>
      <c r="V31" s="3" t="s">
        <v>44</v>
      </c>
      <c r="W31" s="20">
        <v>4729490995115990</v>
      </c>
    </row>
    <row r="32" spans="1:23" ht="12.5" x14ac:dyDescent="0.25">
      <c r="A32" s="3" t="s">
        <v>57</v>
      </c>
      <c r="B32" s="3" t="s">
        <v>2330</v>
      </c>
      <c r="C32" s="3" t="s">
        <v>2331</v>
      </c>
      <c r="D32" s="3" t="s">
        <v>2332</v>
      </c>
      <c r="E32" s="3" t="s">
        <v>61</v>
      </c>
      <c r="F32" s="3" t="s">
        <v>2333</v>
      </c>
      <c r="G32" s="3" t="s">
        <v>61</v>
      </c>
      <c r="H32" s="3" t="s">
        <v>178</v>
      </c>
      <c r="I32" s="3" t="s">
        <v>42</v>
      </c>
      <c r="J32" s="3" t="s">
        <v>42</v>
      </c>
      <c r="K32" s="3" t="s">
        <v>2334</v>
      </c>
      <c r="L32" s="3" t="s">
        <v>2335</v>
      </c>
      <c r="M32" s="3" t="s">
        <v>2403</v>
      </c>
      <c r="N32" s="3" t="s">
        <v>189</v>
      </c>
      <c r="O32" s="3" t="s">
        <v>191</v>
      </c>
      <c r="P32" s="3">
        <v>21</v>
      </c>
      <c r="Q32" s="3" t="s">
        <v>42</v>
      </c>
      <c r="R32" s="3" t="s">
        <v>42</v>
      </c>
      <c r="S32" s="3" t="s">
        <v>2337</v>
      </c>
      <c r="T32" s="3">
        <v>14</v>
      </c>
      <c r="U32" s="20">
        <v>7777777777777770</v>
      </c>
      <c r="V32" s="3" t="s">
        <v>89</v>
      </c>
      <c r="W32" s="20">
        <v>2.74334733893557E+16</v>
      </c>
    </row>
    <row r="33" spans="1:23" ht="12.5" x14ac:dyDescent="0.25">
      <c r="A33" s="3" t="s">
        <v>157</v>
      </c>
      <c r="B33" s="3" t="s">
        <v>1157</v>
      </c>
      <c r="C33" s="3" t="s">
        <v>2338</v>
      </c>
      <c r="D33" s="3" t="s">
        <v>2339</v>
      </c>
      <c r="E33" s="3" t="s">
        <v>1151</v>
      </c>
      <c r="F33" s="3" t="s">
        <v>1159</v>
      </c>
      <c r="G33" s="3" t="s">
        <v>2340</v>
      </c>
      <c r="H33" s="3" t="s">
        <v>180</v>
      </c>
      <c r="I33" s="3">
        <v>1352858</v>
      </c>
      <c r="J33" s="3">
        <v>1998</v>
      </c>
      <c r="K33" s="3" t="s">
        <v>2341</v>
      </c>
      <c r="L33" s="3" t="s">
        <v>1750</v>
      </c>
      <c r="M33" s="3" t="s">
        <v>1883</v>
      </c>
      <c r="N33" s="3" t="s">
        <v>173</v>
      </c>
      <c r="O33" s="3" t="s">
        <v>191</v>
      </c>
      <c r="P33" s="3" t="s">
        <v>42</v>
      </c>
      <c r="Q33" s="3">
        <v>1352858</v>
      </c>
      <c r="R33" s="3" t="s">
        <v>1141</v>
      </c>
      <c r="S33" s="3" t="s">
        <v>42</v>
      </c>
      <c r="T33" s="3">
        <v>16</v>
      </c>
      <c r="U33" s="20">
        <v>8888888888888880</v>
      </c>
      <c r="V33" s="3" t="s">
        <v>44</v>
      </c>
      <c r="W33" s="20">
        <v>6344942945126760</v>
      </c>
    </row>
    <row r="34" spans="1:23" ht="12.5" x14ac:dyDescent="0.25">
      <c r="A34" s="3" t="s">
        <v>235</v>
      </c>
      <c r="B34" s="3" t="s">
        <v>1157</v>
      </c>
      <c r="C34" s="3" t="s">
        <v>2404</v>
      </c>
      <c r="D34" s="3" t="s">
        <v>2343</v>
      </c>
      <c r="E34" s="3" t="s">
        <v>42</v>
      </c>
      <c r="F34" s="3" t="s">
        <v>42</v>
      </c>
      <c r="G34" s="3" t="s">
        <v>42</v>
      </c>
      <c r="H34" s="3" t="s">
        <v>42</v>
      </c>
      <c r="I34" s="3" t="s">
        <v>42</v>
      </c>
      <c r="J34" s="3" t="s">
        <v>42</v>
      </c>
      <c r="K34" s="3" t="s">
        <v>42</v>
      </c>
      <c r="L34" s="3" t="s">
        <v>42</v>
      </c>
      <c r="M34" s="3" t="s">
        <v>189</v>
      </c>
      <c r="N34" s="3" t="s">
        <v>190</v>
      </c>
      <c r="O34" s="3" t="s">
        <v>191</v>
      </c>
      <c r="P34" s="3" t="s">
        <v>42</v>
      </c>
      <c r="Q34" s="3">
        <v>1352858</v>
      </c>
      <c r="R34" s="3" t="s">
        <v>165</v>
      </c>
      <c r="S34" s="42">
        <v>46296</v>
      </c>
      <c r="T34" s="3">
        <v>9</v>
      </c>
      <c r="U34" s="3" t="s">
        <v>911</v>
      </c>
      <c r="V34" s="3" t="s">
        <v>215</v>
      </c>
      <c r="W34" s="20">
        <v>5198039614706280</v>
      </c>
    </row>
    <row r="35" spans="1:23" ht="12.5" x14ac:dyDescent="0.25">
      <c r="A35" s="3" t="s">
        <v>236</v>
      </c>
      <c r="B35" s="3" t="s">
        <v>2168</v>
      </c>
      <c r="C35" s="3" t="s">
        <v>176</v>
      </c>
      <c r="D35" s="3" t="s">
        <v>2405</v>
      </c>
      <c r="E35" s="3" t="s">
        <v>61</v>
      </c>
      <c r="F35" s="3" t="s">
        <v>481</v>
      </c>
      <c r="G35" s="3" t="s">
        <v>1130</v>
      </c>
      <c r="H35" s="3" t="s">
        <v>483</v>
      </c>
      <c r="I35" s="3">
        <v>1998</v>
      </c>
      <c r="J35" s="3" t="s">
        <v>2345</v>
      </c>
      <c r="K35" s="3" t="s">
        <v>42</v>
      </c>
      <c r="L35" s="3" t="s">
        <v>42</v>
      </c>
      <c r="M35" s="3" t="s">
        <v>153</v>
      </c>
      <c r="N35" s="3" t="s">
        <v>35</v>
      </c>
      <c r="O35" s="3" t="s">
        <v>34</v>
      </c>
      <c r="P35" s="3">
        <v>2021</v>
      </c>
      <c r="Q35" s="3" t="s">
        <v>69</v>
      </c>
      <c r="R35" s="3" t="s">
        <v>1121</v>
      </c>
      <c r="S35" s="25">
        <v>46300</v>
      </c>
      <c r="T35" s="3">
        <v>16</v>
      </c>
      <c r="U35" s="20">
        <v>8888888888888880</v>
      </c>
      <c r="V35" s="3" t="s">
        <v>44</v>
      </c>
      <c r="W35" s="20">
        <v>7592965551605250</v>
      </c>
    </row>
    <row r="36" spans="1:23" ht="12.5" x14ac:dyDescent="0.25">
      <c r="A36" s="3" t="s">
        <v>237</v>
      </c>
      <c r="B36" s="3">
        <v>82832</v>
      </c>
      <c r="C36" s="3" t="s">
        <v>176</v>
      </c>
      <c r="D36" s="3" t="s">
        <v>2346</v>
      </c>
      <c r="E36" s="3" t="s">
        <v>61</v>
      </c>
      <c r="F36" s="3" t="s">
        <v>2347</v>
      </c>
      <c r="G36" s="3" t="s">
        <v>1130</v>
      </c>
      <c r="H36" s="3" t="s">
        <v>2348</v>
      </c>
      <c r="I36" s="3">
        <v>1998</v>
      </c>
      <c r="J36" s="3" t="s">
        <v>2349</v>
      </c>
      <c r="K36" s="3" t="s">
        <v>1168</v>
      </c>
      <c r="L36" s="3" t="s">
        <v>42</v>
      </c>
      <c r="M36" s="3" t="s">
        <v>153</v>
      </c>
      <c r="N36" s="3" t="s">
        <v>35</v>
      </c>
      <c r="O36" s="3" t="s">
        <v>34</v>
      </c>
      <c r="P36" s="3">
        <v>2021</v>
      </c>
      <c r="Q36" s="3" t="s">
        <v>69</v>
      </c>
      <c r="R36" s="3" t="s">
        <v>155</v>
      </c>
      <c r="S36" s="3" t="s">
        <v>2351</v>
      </c>
      <c r="T36" s="3">
        <v>17</v>
      </c>
      <c r="U36" s="20">
        <v>9444444444444440</v>
      </c>
      <c r="V36" s="3" t="s">
        <v>328</v>
      </c>
      <c r="W36" s="20">
        <v>6949687567334620</v>
      </c>
    </row>
    <row r="37" spans="1:23" ht="12.5" x14ac:dyDescent="0.25">
      <c r="A37" s="3" t="s">
        <v>238</v>
      </c>
      <c r="B37" s="3" t="s">
        <v>488</v>
      </c>
      <c r="C37" s="3" t="s">
        <v>176</v>
      </c>
      <c r="D37" s="3" t="s">
        <v>480</v>
      </c>
      <c r="E37" s="3" t="s">
        <v>61</v>
      </c>
      <c r="F37" s="3" t="s">
        <v>481</v>
      </c>
      <c r="G37" s="3" t="s">
        <v>1145</v>
      </c>
      <c r="H37" s="3" t="s">
        <v>2352</v>
      </c>
      <c r="I37" s="3" t="s">
        <v>42</v>
      </c>
      <c r="J37" s="3">
        <v>1998</v>
      </c>
      <c r="K37" s="3" t="s">
        <v>2353</v>
      </c>
      <c r="L37" s="3" t="s">
        <v>1514</v>
      </c>
      <c r="M37" s="3" t="s">
        <v>153</v>
      </c>
      <c r="N37" s="3" t="s">
        <v>35</v>
      </c>
      <c r="O37" s="3" t="s">
        <v>34</v>
      </c>
      <c r="P37" s="3">
        <v>2021</v>
      </c>
      <c r="Q37" s="3" t="s">
        <v>1120</v>
      </c>
      <c r="R37" s="3" t="s">
        <v>1121</v>
      </c>
      <c r="S37" s="44">
        <v>46296</v>
      </c>
      <c r="T37" s="3">
        <v>17</v>
      </c>
      <c r="U37" s="20">
        <v>9444444444444440</v>
      </c>
      <c r="V37" s="3" t="s">
        <v>328</v>
      </c>
      <c r="W37" s="20">
        <v>8920468036384990</v>
      </c>
    </row>
    <row r="38" spans="1:23" ht="12.5" x14ac:dyDescent="0.25">
      <c r="A38" s="3" t="s">
        <v>216</v>
      </c>
      <c r="B38" s="3" t="s">
        <v>1695</v>
      </c>
      <c r="C38" s="3" t="s">
        <v>2354</v>
      </c>
      <c r="D38" s="3" t="s">
        <v>2406</v>
      </c>
      <c r="E38" s="3" t="s">
        <v>28</v>
      </c>
      <c r="F38" s="3" t="s">
        <v>644</v>
      </c>
      <c r="G38" s="3" t="s">
        <v>126</v>
      </c>
      <c r="H38" s="3" t="s">
        <v>1288</v>
      </c>
      <c r="I38" s="3" t="s">
        <v>42</v>
      </c>
      <c r="J38" s="3" t="s">
        <v>2356</v>
      </c>
      <c r="K38" s="3" t="s">
        <v>42</v>
      </c>
      <c r="L38" s="3" t="s">
        <v>42</v>
      </c>
      <c r="M38" s="3" t="s">
        <v>95</v>
      </c>
      <c r="N38" s="3" t="s">
        <v>35</v>
      </c>
      <c r="O38" s="3" t="s">
        <v>34</v>
      </c>
      <c r="P38" s="3">
        <v>2020</v>
      </c>
      <c r="Q38" s="3" t="s">
        <v>201</v>
      </c>
      <c r="R38" s="3" t="s">
        <v>1276</v>
      </c>
      <c r="S38" s="10">
        <v>46442</v>
      </c>
      <c r="T38" s="3">
        <v>15</v>
      </c>
      <c r="U38" s="20">
        <v>8333333333333330</v>
      </c>
      <c r="V38" s="3" t="s">
        <v>80</v>
      </c>
      <c r="W38" s="20">
        <v>5307803525450580</v>
      </c>
    </row>
    <row r="39" spans="1:23" ht="12.5" x14ac:dyDescent="0.25">
      <c r="A39" s="3" t="s">
        <v>141</v>
      </c>
      <c r="B39" s="3" t="s">
        <v>91</v>
      </c>
      <c r="C39" s="3" t="s">
        <v>142</v>
      </c>
      <c r="D39" s="3" t="s">
        <v>2407</v>
      </c>
      <c r="E39" s="3" t="s">
        <v>28</v>
      </c>
      <c r="F39" s="3" t="s">
        <v>1285</v>
      </c>
      <c r="G39" s="3" t="s">
        <v>30</v>
      </c>
      <c r="H39" s="3" t="s">
        <v>93</v>
      </c>
      <c r="I39" s="3">
        <v>563685</v>
      </c>
      <c r="J39" s="3">
        <v>110</v>
      </c>
      <c r="K39" s="3" t="s">
        <v>648</v>
      </c>
      <c r="L39" s="3" t="s">
        <v>649</v>
      </c>
      <c r="M39" s="3" t="s">
        <v>2358</v>
      </c>
      <c r="N39" s="3" t="s">
        <v>35</v>
      </c>
      <c r="O39" s="3" t="s">
        <v>191</v>
      </c>
      <c r="P39" s="3">
        <v>2020</v>
      </c>
      <c r="Q39" s="3">
        <v>563685</v>
      </c>
      <c r="R39" s="3" t="s">
        <v>146</v>
      </c>
      <c r="S39" s="26">
        <v>46419</v>
      </c>
      <c r="T39" s="3">
        <v>18</v>
      </c>
      <c r="U39" s="3" t="s">
        <v>260</v>
      </c>
      <c r="V39" s="3" t="s">
        <v>38</v>
      </c>
      <c r="W39" s="20">
        <v>80061855355973</v>
      </c>
    </row>
    <row r="40" spans="1:23" ht="12.5" x14ac:dyDescent="0.25">
      <c r="A40" s="3" t="s">
        <v>90</v>
      </c>
      <c r="B40" s="3" t="s">
        <v>660</v>
      </c>
      <c r="C40" s="3" t="s">
        <v>142</v>
      </c>
      <c r="D40" s="3" t="s">
        <v>2408</v>
      </c>
      <c r="E40" s="3" t="s">
        <v>28</v>
      </c>
      <c r="F40" s="3" t="s">
        <v>1285</v>
      </c>
      <c r="G40" s="3" t="s">
        <v>1775</v>
      </c>
      <c r="H40" s="3" t="s">
        <v>93</v>
      </c>
      <c r="I40" s="3">
        <v>201</v>
      </c>
      <c r="J40" s="3">
        <v>110</v>
      </c>
      <c r="K40" s="3" t="s">
        <v>1912</v>
      </c>
      <c r="L40" s="3" t="s">
        <v>2360</v>
      </c>
      <c r="M40" s="3" t="s">
        <v>2358</v>
      </c>
      <c r="N40" s="3" t="s">
        <v>35</v>
      </c>
      <c r="O40" s="3" t="s">
        <v>34</v>
      </c>
      <c r="P40" s="3">
        <v>2020</v>
      </c>
      <c r="Q40" s="3" t="s">
        <v>201</v>
      </c>
      <c r="R40" s="3" t="s">
        <v>146</v>
      </c>
      <c r="S40" s="26">
        <v>46419</v>
      </c>
      <c r="T40" s="3">
        <v>18</v>
      </c>
      <c r="U40" s="3" t="s">
        <v>260</v>
      </c>
      <c r="V40" s="3" t="s">
        <v>38</v>
      </c>
      <c r="W40" s="20">
        <v>8296853654696790</v>
      </c>
    </row>
    <row r="41" spans="1:23" ht="12.5" x14ac:dyDescent="0.25">
      <c r="A41" s="3" t="s">
        <v>239</v>
      </c>
      <c r="B41" s="3">
        <v>4705</v>
      </c>
      <c r="C41" s="3" t="s">
        <v>142</v>
      </c>
      <c r="D41" s="3" t="s">
        <v>2361</v>
      </c>
      <c r="E41" s="3" t="s">
        <v>28</v>
      </c>
      <c r="F41" s="3" t="s">
        <v>2362</v>
      </c>
      <c r="G41" s="3" t="s">
        <v>400</v>
      </c>
      <c r="H41" s="3" t="s">
        <v>93</v>
      </c>
      <c r="I41" s="3">
        <v>2017</v>
      </c>
      <c r="J41" s="3">
        <v>110</v>
      </c>
      <c r="K41" s="3" t="s">
        <v>2363</v>
      </c>
      <c r="L41" s="3" t="s">
        <v>1926</v>
      </c>
      <c r="M41" s="3" t="s">
        <v>363</v>
      </c>
      <c r="N41" s="3" t="s">
        <v>42</v>
      </c>
      <c r="O41" s="3" t="s">
        <v>363</v>
      </c>
      <c r="P41" s="3" t="s">
        <v>42</v>
      </c>
      <c r="Q41" s="3" t="s">
        <v>201</v>
      </c>
      <c r="R41" s="3" t="s">
        <v>202</v>
      </c>
      <c r="S41" s="10">
        <v>46442</v>
      </c>
      <c r="T41" s="3">
        <v>16</v>
      </c>
      <c r="U41" s="20">
        <v>8888888888888880</v>
      </c>
      <c r="V41" s="3" t="s">
        <v>44</v>
      </c>
      <c r="W41" s="20">
        <v>7316974896019010</v>
      </c>
    </row>
    <row r="42" spans="1:23" ht="12.5" x14ac:dyDescent="0.25">
      <c r="A42" s="3" t="s">
        <v>240</v>
      </c>
      <c r="B42" s="3" t="s">
        <v>42</v>
      </c>
      <c r="C42" s="3" t="s">
        <v>42</v>
      </c>
      <c r="D42" s="3" t="s">
        <v>42</v>
      </c>
      <c r="E42" s="3" t="s">
        <v>42</v>
      </c>
      <c r="F42" s="3" t="s">
        <v>42</v>
      </c>
      <c r="G42" s="3" t="s">
        <v>42</v>
      </c>
      <c r="H42" s="3" t="s">
        <v>42</v>
      </c>
      <c r="I42" s="3" t="s">
        <v>42</v>
      </c>
      <c r="J42" s="3" t="s">
        <v>42</v>
      </c>
      <c r="K42" s="3" t="s">
        <v>42</v>
      </c>
      <c r="L42" s="3" t="s">
        <v>42</v>
      </c>
      <c r="M42" s="3" t="s">
        <v>42</v>
      </c>
      <c r="N42" s="3" t="s">
        <v>42</v>
      </c>
      <c r="O42" s="3" t="s">
        <v>42</v>
      </c>
      <c r="P42" s="3" t="s">
        <v>42</v>
      </c>
      <c r="Q42" s="3" t="s">
        <v>42</v>
      </c>
      <c r="R42" s="3" t="s">
        <v>42</v>
      </c>
      <c r="S42" s="3" t="s">
        <v>42</v>
      </c>
      <c r="T42" s="3">
        <v>0</v>
      </c>
      <c r="U42" s="3" t="s">
        <v>2364</v>
      </c>
      <c r="V42" s="3" t="s">
        <v>221</v>
      </c>
      <c r="W42" s="3" t="s">
        <v>2364</v>
      </c>
    </row>
    <row r="43" spans="1:23" ht="12.5" x14ac:dyDescent="0.25">
      <c r="A43" s="3" t="s">
        <v>199</v>
      </c>
      <c r="B43" s="3" t="s">
        <v>899</v>
      </c>
      <c r="C43" s="3" t="s">
        <v>2070</v>
      </c>
      <c r="D43" s="3" t="s">
        <v>2365</v>
      </c>
      <c r="E43" s="3" t="s">
        <v>28</v>
      </c>
      <c r="F43" s="3" t="s">
        <v>2366</v>
      </c>
      <c r="G43" s="3" t="s">
        <v>2367</v>
      </c>
      <c r="H43" s="3" t="s">
        <v>2368</v>
      </c>
      <c r="I43" s="3" t="s">
        <v>42</v>
      </c>
      <c r="J43" s="3" t="s">
        <v>42</v>
      </c>
      <c r="K43" s="3" t="s">
        <v>2409</v>
      </c>
      <c r="L43" s="3" t="s">
        <v>28</v>
      </c>
      <c r="M43" s="3" t="s">
        <v>95</v>
      </c>
      <c r="N43" s="3" t="s">
        <v>35</v>
      </c>
      <c r="O43" s="3" t="s">
        <v>34</v>
      </c>
      <c r="P43" s="3">
        <v>2020</v>
      </c>
      <c r="Q43" s="3" t="s">
        <v>42</v>
      </c>
      <c r="R43" s="3" t="s">
        <v>202</v>
      </c>
      <c r="S43" s="3" t="s">
        <v>2370</v>
      </c>
      <c r="T43" s="3">
        <v>15</v>
      </c>
      <c r="U43" s="20">
        <v>8333333333333330</v>
      </c>
      <c r="V43" s="3" t="s">
        <v>80</v>
      </c>
      <c r="W43" s="20">
        <v>4.81873028931852E+16</v>
      </c>
    </row>
    <row r="44" spans="1:23" ht="12.5" x14ac:dyDescent="0.25">
      <c r="A44" s="3" t="s">
        <v>241</v>
      </c>
      <c r="B44" s="3" t="s">
        <v>1294</v>
      </c>
      <c r="C44" s="3" t="s">
        <v>2371</v>
      </c>
      <c r="D44" s="3" t="s">
        <v>2372</v>
      </c>
      <c r="E44" s="3" t="s">
        <v>28</v>
      </c>
      <c r="F44" s="3" t="s">
        <v>657</v>
      </c>
      <c r="G44" s="3" t="s">
        <v>445</v>
      </c>
      <c r="H44" s="3" t="s">
        <v>93</v>
      </c>
      <c r="I44" s="3">
        <v>101563685</v>
      </c>
      <c r="J44" s="3">
        <v>1</v>
      </c>
      <c r="K44" s="3" t="s">
        <v>206</v>
      </c>
      <c r="L44" s="3" t="s">
        <v>1662</v>
      </c>
      <c r="M44" s="3" t="s">
        <v>95</v>
      </c>
      <c r="N44" s="3" t="s">
        <v>35</v>
      </c>
      <c r="O44" s="3" t="s">
        <v>363</v>
      </c>
      <c r="P44" s="3" t="s">
        <v>42</v>
      </c>
      <c r="Q44" s="3" t="s">
        <v>42</v>
      </c>
      <c r="R44" s="3" t="s">
        <v>1276</v>
      </c>
      <c r="S44" s="10">
        <v>46442</v>
      </c>
      <c r="T44" s="3">
        <v>16</v>
      </c>
      <c r="U44" s="20">
        <v>8888888888888880</v>
      </c>
      <c r="V44" s="3" t="s">
        <v>44</v>
      </c>
      <c r="W44" s="20">
        <v>5787921637186340</v>
      </c>
    </row>
    <row r="45" spans="1:23" ht="12.5" x14ac:dyDescent="0.25">
      <c r="A45" s="3" t="s">
        <v>116</v>
      </c>
      <c r="B45" s="3" t="s">
        <v>899</v>
      </c>
      <c r="C45" s="3" t="s">
        <v>117</v>
      </c>
      <c r="D45" s="3" t="s">
        <v>2373</v>
      </c>
      <c r="E45" s="3" t="s">
        <v>28</v>
      </c>
      <c r="F45" s="3" t="s">
        <v>1299</v>
      </c>
      <c r="G45" s="3" t="s">
        <v>30</v>
      </c>
      <c r="H45" s="3" t="s">
        <v>562</v>
      </c>
      <c r="I45" s="3">
        <v>201</v>
      </c>
      <c r="J45" s="3">
        <v>110</v>
      </c>
      <c r="K45" s="3" t="s">
        <v>1300</v>
      </c>
      <c r="L45" s="3" t="s">
        <v>1793</v>
      </c>
      <c r="M45" s="3" t="s">
        <v>95</v>
      </c>
      <c r="N45" s="3" t="s">
        <v>190</v>
      </c>
      <c r="O45" s="3" t="s">
        <v>172</v>
      </c>
      <c r="P45" s="3">
        <v>20</v>
      </c>
      <c r="Q45" s="3">
        <v>1563685</v>
      </c>
      <c r="R45" s="3" t="s">
        <v>1302</v>
      </c>
      <c r="S45" s="3" t="s">
        <v>2374</v>
      </c>
      <c r="T45" s="3">
        <v>18</v>
      </c>
      <c r="U45" s="3" t="s">
        <v>260</v>
      </c>
      <c r="V45" s="3" t="s">
        <v>38</v>
      </c>
      <c r="W45" s="20">
        <v>7298777112502600</v>
      </c>
    </row>
    <row r="46" spans="1:23" ht="12.5" x14ac:dyDescent="0.25">
      <c r="A46" s="3" t="s">
        <v>242</v>
      </c>
      <c r="B46" s="3" t="s">
        <v>42</v>
      </c>
      <c r="C46" s="3" t="s">
        <v>42</v>
      </c>
      <c r="D46" s="3" t="s">
        <v>42</v>
      </c>
      <c r="E46" s="3" t="s">
        <v>28</v>
      </c>
      <c r="F46" s="3" t="s">
        <v>644</v>
      </c>
      <c r="G46" s="3" t="s">
        <v>30</v>
      </c>
      <c r="H46" s="3" t="s">
        <v>93</v>
      </c>
      <c r="I46" s="3">
        <v>201</v>
      </c>
      <c r="J46" s="3">
        <v>110</v>
      </c>
      <c r="K46" s="3" t="s">
        <v>658</v>
      </c>
      <c r="L46" s="3">
        <v>15148</v>
      </c>
      <c r="M46" s="3" t="s">
        <v>2358</v>
      </c>
      <c r="N46" s="3" t="s">
        <v>190</v>
      </c>
      <c r="O46" s="3" t="s">
        <v>191</v>
      </c>
      <c r="P46" s="3">
        <v>20</v>
      </c>
      <c r="Q46" s="3">
        <v>1563685</v>
      </c>
      <c r="R46" s="3" t="s">
        <v>211</v>
      </c>
      <c r="S46" s="10">
        <v>46442</v>
      </c>
      <c r="T46" s="3">
        <v>15</v>
      </c>
      <c r="U46" s="20">
        <v>8333333333333330</v>
      </c>
      <c r="V46" s="3" t="s">
        <v>80</v>
      </c>
      <c r="W46" s="20">
        <v>7952302817008700</v>
      </c>
    </row>
    <row r="47" spans="1:23" ht="12.5" x14ac:dyDescent="0.25">
      <c r="A47" s="3" t="s">
        <v>207</v>
      </c>
      <c r="B47" s="3" t="s">
        <v>1306</v>
      </c>
      <c r="C47" s="3" t="s">
        <v>142</v>
      </c>
      <c r="D47" s="3" t="s">
        <v>2410</v>
      </c>
      <c r="E47" s="3" t="s">
        <v>1285</v>
      </c>
      <c r="F47" s="3" t="s">
        <v>30</v>
      </c>
      <c r="G47" s="3" t="s">
        <v>93</v>
      </c>
      <c r="H47" s="3">
        <v>110</v>
      </c>
      <c r="I47" s="3" t="s">
        <v>2411</v>
      </c>
      <c r="J47" s="3" t="s">
        <v>2412</v>
      </c>
      <c r="K47" s="3" t="s">
        <v>42</v>
      </c>
      <c r="L47" s="3" t="s">
        <v>42</v>
      </c>
      <c r="M47" s="3" t="s">
        <v>95</v>
      </c>
      <c r="N47" s="3" t="s">
        <v>35</v>
      </c>
      <c r="O47" s="3" t="s">
        <v>34</v>
      </c>
      <c r="P47" s="3">
        <v>2020</v>
      </c>
      <c r="Q47" s="3" t="s">
        <v>201</v>
      </c>
      <c r="R47" s="3" t="s">
        <v>1276</v>
      </c>
      <c r="S47" s="26">
        <v>46419</v>
      </c>
      <c r="T47" s="3">
        <v>16</v>
      </c>
      <c r="U47" s="20">
        <v>8888888888888880</v>
      </c>
      <c r="V47" s="3" t="s">
        <v>44</v>
      </c>
      <c r="W47" s="20">
        <v>5092487373737370</v>
      </c>
    </row>
    <row r="48" spans="1:23" ht="12.5" x14ac:dyDescent="0.25">
      <c r="A48" s="3" t="s">
        <v>204</v>
      </c>
      <c r="B48" s="3" t="s">
        <v>91</v>
      </c>
      <c r="C48" s="3" t="s">
        <v>142</v>
      </c>
      <c r="D48" s="3" t="s">
        <v>2413</v>
      </c>
      <c r="E48" s="3" t="s">
        <v>28</v>
      </c>
      <c r="F48" s="3" t="s">
        <v>2362</v>
      </c>
      <c r="G48" s="3" t="s">
        <v>30</v>
      </c>
      <c r="H48" s="3" t="s">
        <v>111</v>
      </c>
      <c r="I48" s="3">
        <v>110</v>
      </c>
      <c r="J48" s="3" t="s">
        <v>2379</v>
      </c>
      <c r="K48" s="3" t="s">
        <v>649</v>
      </c>
      <c r="L48" s="3" t="s">
        <v>42</v>
      </c>
      <c r="M48" s="3" t="s">
        <v>95</v>
      </c>
      <c r="N48" s="3" t="s">
        <v>35</v>
      </c>
      <c r="O48" s="3" t="s">
        <v>363</v>
      </c>
      <c r="P48" s="3" t="s">
        <v>42</v>
      </c>
      <c r="Q48" s="3" t="s">
        <v>201</v>
      </c>
      <c r="R48" s="3" t="s">
        <v>146</v>
      </c>
      <c r="S48" s="3">
        <v>2027</v>
      </c>
      <c r="T48" s="3">
        <v>16</v>
      </c>
      <c r="U48" s="20">
        <v>8888888888888880</v>
      </c>
      <c r="V48" s="3" t="s">
        <v>44</v>
      </c>
      <c r="W48" s="20">
        <v>6702498685954560</v>
      </c>
    </row>
    <row r="49" spans="1:26" ht="12.5" x14ac:dyDescent="0.25">
      <c r="A49" s="3" t="s">
        <v>243</v>
      </c>
      <c r="B49" s="3" t="s">
        <v>1306</v>
      </c>
      <c r="C49" s="3" t="s">
        <v>142</v>
      </c>
      <c r="D49" s="3" t="s">
        <v>2414</v>
      </c>
      <c r="E49" s="3" t="s">
        <v>28</v>
      </c>
      <c r="F49" s="3" t="s">
        <v>644</v>
      </c>
      <c r="G49" s="3" t="s">
        <v>30</v>
      </c>
      <c r="H49" s="3" t="s">
        <v>93</v>
      </c>
      <c r="I49" s="3">
        <v>201</v>
      </c>
      <c r="J49" s="3">
        <v>110</v>
      </c>
      <c r="K49" s="3" t="s">
        <v>648</v>
      </c>
      <c r="L49" s="3" t="s">
        <v>649</v>
      </c>
      <c r="M49" s="3" t="s">
        <v>95</v>
      </c>
      <c r="N49" s="3" t="s">
        <v>35</v>
      </c>
      <c r="O49" s="3" t="s">
        <v>363</v>
      </c>
      <c r="P49" s="3">
        <v>2020</v>
      </c>
      <c r="Q49" s="3" t="s">
        <v>201</v>
      </c>
      <c r="R49" s="3" t="s">
        <v>202</v>
      </c>
      <c r="S49" s="3" t="s">
        <v>1276</v>
      </c>
      <c r="T49" s="3">
        <v>18</v>
      </c>
      <c r="U49" s="3" t="s">
        <v>260</v>
      </c>
      <c r="V49" s="3" t="s">
        <v>38</v>
      </c>
      <c r="W49" s="20">
        <v>7990707730903800</v>
      </c>
    </row>
    <row r="51" spans="1:26" ht="12.5" x14ac:dyDescent="0.25">
      <c r="B51" s="12"/>
      <c r="T51" s="13" t="s">
        <v>244</v>
      </c>
    </row>
    <row r="52" spans="1:26" ht="14.5" x14ac:dyDescent="0.35">
      <c r="A52" s="13" t="s">
        <v>245</v>
      </c>
      <c r="B52" s="14">
        <f>COUNTIF(B2:B13,"F 3472 WAB")</f>
        <v>0</v>
      </c>
      <c r="C52" s="14">
        <f>COUNTIF(C2:C13,"BOBI AULIA SYAFIQ")</f>
        <v>7</v>
      </c>
      <c r="D52" s="14">
        <f>COUNTIF(D2:D13,"CLUSTER PRAMUKA REGENCY BLOK D6 KARANGTENGAH CIANJUR")</f>
        <v>0</v>
      </c>
      <c r="E52" s="14">
        <f>COUNTIF(E2:E13,"HONDA")</f>
        <v>9</v>
      </c>
      <c r="F52" s="14">
        <f>COUNTIF(F2:F13,"X1HO2N35M1 A/T")</f>
        <v>5</v>
      </c>
      <c r="G52" s="14">
        <f t="shared" ref="G52:H52" si="0">COUNTIF(G2:G13,"SEPEDA MOTOR")</f>
        <v>8</v>
      </c>
      <c r="H52" s="14">
        <f t="shared" si="0"/>
        <v>7</v>
      </c>
      <c r="I52" s="14">
        <f>COUNTIF(I2:I13,"2019")</f>
        <v>9</v>
      </c>
      <c r="J52" s="14">
        <f>COUNTIF(J2:J13,"149CC")</f>
        <v>0</v>
      </c>
      <c r="K52" s="14">
        <f>COUNTIF(K2:K13,"MH1KF4115KK705996")</f>
        <v>6</v>
      </c>
      <c r="L52" s="14">
        <f>COUNTIF(L2:L13,"KF41E1708686")</f>
        <v>5</v>
      </c>
      <c r="M52" s="14">
        <f>COUNTIF(M2:M13,"HITAM")</f>
        <v>12</v>
      </c>
      <c r="N52" s="14">
        <f>COUNTIF(N2:N13,"BENSIN")</f>
        <v>12</v>
      </c>
      <c r="O52" s="14">
        <f>COUNTIF(O2:O13,"HITAM")</f>
        <v>12</v>
      </c>
      <c r="P52" s="14">
        <f>COUNTIF(P2:P13,"2019")</f>
        <v>12</v>
      </c>
      <c r="Q52" s="14">
        <f>COUNTIF(Q2:Q13,"PO7918292")</f>
        <v>8</v>
      </c>
      <c r="R52" s="14">
        <f>COUNTIF(R2:R13,"10700")</f>
        <v>12</v>
      </c>
      <c r="S52" s="14">
        <f>COUNTIF(S2:S13,"06 NOV 2024")</f>
        <v>9</v>
      </c>
      <c r="T52" s="15">
        <f t="shared" ref="T52:T55" si="1">SUM(B52:S52)</f>
        <v>133</v>
      </c>
    </row>
    <row r="53" spans="1:26" ht="12.5" x14ac:dyDescent="0.25">
      <c r="A53" s="13" t="s">
        <v>246</v>
      </c>
      <c r="B53" s="15">
        <f>COUNTIF(B14:B25,"B 3352 UJV")</f>
        <v>4</v>
      </c>
      <c r="C53" s="15">
        <f>COUNTIF(C14:C25,"DIAN LIESKA OCVIANY")</f>
        <v>1</v>
      </c>
      <c r="D53" s="15">
        <f>COUNTIF(D14:D25,"KOMP PERTAMINA BLOK W/10 RT8/16 JU")</f>
        <v>0</v>
      </c>
      <c r="E53" s="15">
        <f>COUNTIF(E14:E25,"HONDA")</f>
        <v>11</v>
      </c>
      <c r="F53" s="15">
        <f>COUNTIF(F14:F25,"Y1G02N15LO AT")</f>
        <v>1</v>
      </c>
      <c r="G53" s="15">
        <f>COUNTIF(G14:G25,"SEPEDA MOTOR")</f>
        <v>6</v>
      </c>
      <c r="H53" s="15">
        <f>COUNTIF(H14:H25,"SPD. MOTOR")</f>
        <v>3</v>
      </c>
      <c r="I53" s="15">
        <f>COUNTIF(I14:I25,"2015")</f>
        <v>10</v>
      </c>
      <c r="J53" s="15">
        <f>COUNTIF(J14:J25,"00110")</f>
        <v>9</v>
      </c>
      <c r="K53" s="15">
        <f>COUNTIF(K14:K25,"MH1JFT113FK053794")</f>
        <v>4</v>
      </c>
      <c r="L53" s="15">
        <f>COUNTIF(L14:L25,"JFT1E1053726")</f>
        <v>8</v>
      </c>
      <c r="M53" s="15">
        <f>COUNTIF(M14:M25,"HITAM")</f>
        <v>3</v>
      </c>
      <c r="N53" s="15">
        <f>COUNTIF(N14:N25,"BENSIN")</f>
        <v>7</v>
      </c>
      <c r="O53" s="15">
        <f>COUNTIF(O14:O25,"HITAM")</f>
        <v>1</v>
      </c>
      <c r="P53" s="15">
        <f>COUNTIF(P14:P25,"2015")</f>
        <v>1</v>
      </c>
      <c r="Q53" s="15">
        <f>COUNTIF(Q14:Q25,"MO2029195")</f>
        <v>1</v>
      </c>
      <c r="R53" s="15">
        <f>COUNTIF(R14:R25,"9B4906FT221DI")</f>
        <v>0</v>
      </c>
      <c r="S53" s="15">
        <f>COUNTIF(S14:S25,"11-11-2025")</f>
        <v>7</v>
      </c>
      <c r="T53" s="15">
        <f t="shared" si="1"/>
        <v>77</v>
      </c>
      <c r="U53" s="12"/>
      <c r="V53" s="12"/>
      <c r="W53" s="12"/>
      <c r="X53" s="12"/>
      <c r="Y53" s="12"/>
      <c r="Z53" s="12"/>
    </row>
    <row r="54" spans="1:26" ht="12.5" x14ac:dyDescent="0.25">
      <c r="A54" s="13" t="s">
        <v>247</v>
      </c>
      <c r="B54" s="15">
        <f>COUNTIF(B26:B37,"B 2832 BRY")</f>
        <v>1</v>
      </c>
      <c r="C54" s="15">
        <f>COUNTIF(C26:C37,"MICHAEL")</f>
        <v>7</v>
      </c>
      <c r="D54" s="15">
        <f>COUNTIF(D26:D37,"CITRA GARDEN 6 BLK H11/54 RT11/15 JAKBAR")</f>
        <v>0</v>
      </c>
      <c r="E54" s="15">
        <f>COUNTIF(E26:E37,"TOYOTA")</f>
        <v>7</v>
      </c>
      <c r="F54" s="15">
        <f>COUNTIF(F26:F37,"KIJANG INOVA 2.OV")</f>
        <v>0</v>
      </c>
      <c r="G54" s="15">
        <f>COUNTIF(G26:G37,"MOBIL PENUMPANG")</f>
        <v>0</v>
      </c>
      <c r="H54" s="15">
        <f>COUNTIF(H26:H37,"MICRO/MINIBUS")</f>
        <v>1</v>
      </c>
      <c r="I54" s="15">
        <f>COUNTIF(I26:I37,"2021")</f>
        <v>2</v>
      </c>
      <c r="J54" s="15">
        <f>COUNTIF(J26:J37,"01998")</f>
        <v>4</v>
      </c>
      <c r="K54" s="15">
        <f>COUNTIF(K26:K37,"MHFAW8EM2M0218495")</f>
        <v>0</v>
      </c>
      <c r="L54" s="15">
        <f>COUNTIF(L26:L37,"1TRA912677")</f>
        <v>0</v>
      </c>
      <c r="M54" s="15">
        <f>COUNTIF(M26:M37,"SILVER METALIK")</f>
        <v>0</v>
      </c>
      <c r="N54" s="15">
        <f>COUNTIF(N26:N37,"BENSIN")</f>
        <v>5</v>
      </c>
      <c r="O54" s="15">
        <f>COUNTIF(O26:O37,"HITAM")</f>
        <v>5</v>
      </c>
      <c r="P54" s="15">
        <f>COUNTIF(P26:P37,"2021")</f>
        <v>4</v>
      </c>
      <c r="Q54" s="15">
        <f>COUNTIF(Q26:Q37,"R01352858")</f>
        <v>4</v>
      </c>
      <c r="R54" s="15">
        <f>COUNTIF(R26:R37,"3C4900GUYW1WE")</f>
        <v>1</v>
      </c>
      <c r="S54" s="15">
        <f>COUNTIF(S26:S37,"05-10-2026")</f>
        <v>1</v>
      </c>
      <c r="T54" s="15">
        <f t="shared" si="1"/>
        <v>42</v>
      </c>
      <c r="U54" s="12"/>
      <c r="V54" s="12"/>
      <c r="W54" s="12"/>
      <c r="X54" s="12"/>
      <c r="Y54" s="12"/>
      <c r="Z54" s="12"/>
    </row>
    <row r="55" spans="1:26" ht="12.5" x14ac:dyDescent="0.25">
      <c r="A55" s="13" t="s">
        <v>248</v>
      </c>
      <c r="B55" s="15">
        <f>COUNTIF(B38:B49,"B 4705 BLB")</f>
        <v>2</v>
      </c>
      <c r="C55" s="15">
        <f>COUNTIF(C38:C49,"RICKY GUNAWAN")</f>
        <v>6</v>
      </c>
      <c r="D55" s="15">
        <f>COUNTIF(D38:D49,"JL KEAMANAN DLM RT14/6 TM SHARI JB")</f>
        <v>0</v>
      </c>
      <c r="E55" s="15">
        <f>COUNTIF(E38:E49,"HONDA")</f>
        <v>10</v>
      </c>
      <c r="F55" s="15">
        <f>COUNTIF(F38:F49,"D1B02N12L2")</f>
        <v>0</v>
      </c>
      <c r="G55" s="15">
        <f>COUNTIF(G38:G49,"SEPEDA MOTOR")</f>
        <v>5</v>
      </c>
      <c r="H55" s="15">
        <f>COUNTIF(H38:H49,"SPD. MOTOR")</f>
        <v>1</v>
      </c>
      <c r="I55" s="15">
        <f>COUNTIF(I38:I49,"2017")</f>
        <v>1</v>
      </c>
      <c r="J55" s="15">
        <f>COUNTIF(J38:J49,"00110")</f>
        <v>6</v>
      </c>
      <c r="K55" s="15">
        <f>COUNTIF(K38:K49,"MH1JM2112HK213635")</f>
        <v>0</v>
      </c>
      <c r="L55" s="15">
        <f>COUNTIF(L38:L49,"JM21E1215148")</f>
        <v>2</v>
      </c>
      <c r="M55" s="15">
        <f>COUNTIF(M38:M49,"MERAH PUTIH")</f>
        <v>0</v>
      </c>
      <c r="N55" s="15">
        <f>COUNTIF(N38:N49,"BENSIN")</f>
        <v>8</v>
      </c>
      <c r="O55" s="15">
        <f>COUNTIF(O38:O49,"HITAM")</f>
        <v>4</v>
      </c>
      <c r="P55" s="15">
        <f>COUNTIF(P38:P49,"2020")</f>
        <v>6</v>
      </c>
      <c r="Q55" s="15">
        <f>COUNTIF(Q38:Q49,"N01563685")</f>
        <v>0</v>
      </c>
      <c r="R55" s="15">
        <f>COUNTIF(R38:R49,"9B4906ID311AW")</f>
        <v>3</v>
      </c>
      <c r="S55" s="15">
        <f>COUNTIF(S38:S49,"24-02-2027")</f>
        <v>5</v>
      </c>
      <c r="T55" s="15">
        <f t="shared" si="1"/>
        <v>59</v>
      </c>
      <c r="U55" s="12"/>
      <c r="V55" s="12"/>
      <c r="W55" s="12"/>
      <c r="X55" s="12"/>
      <c r="Y55" s="12"/>
      <c r="Z55" s="12"/>
    </row>
    <row r="56" spans="1:26" ht="13" x14ac:dyDescent="0.3">
      <c r="B56" s="12"/>
      <c r="S56" s="16" t="s">
        <v>249</v>
      </c>
      <c r="T56" s="17">
        <f>SUM(T52:T55)</f>
        <v>311</v>
      </c>
      <c r="U56" s="47">
        <f>T56/V56</f>
        <v>0.35995370370370372</v>
      </c>
      <c r="V56" s="18">
        <f>18*48</f>
        <v>864</v>
      </c>
    </row>
  </sheetData>
  <autoFilter ref="A1:W49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6"/>
  <sheetViews>
    <sheetView workbookViewId="0"/>
  </sheetViews>
  <sheetFormatPr defaultColWidth="12.6328125" defaultRowHeight="15.75" customHeight="1" x14ac:dyDescent="0.25"/>
  <sheetData>
    <row r="1" spans="1:2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75" customHeight="1" x14ac:dyDescent="0.25">
      <c r="A2" s="3" t="s">
        <v>85</v>
      </c>
      <c r="B2" s="3" t="s">
        <v>834</v>
      </c>
      <c r="C2" s="3" t="s">
        <v>26</v>
      </c>
      <c r="D2" s="3" t="s">
        <v>2415</v>
      </c>
      <c r="E2" s="3" t="s">
        <v>28</v>
      </c>
      <c r="F2" s="3" t="s">
        <v>88</v>
      </c>
      <c r="G2" s="3" t="s">
        <v>1699</v>
      </c>
      <c r="H2" s="3" t="s">
        <v>1699</v>
      </c>
      <c r="I2" s="3">
        <v>2019</v>
      </c>
      <c r="J2" s="3" t="s">
        <v>2243</v>
      </c>
      <c r="K2" s="3" t="s">
        <v>33</v>
      </c>
      <c r="L2" s="3" t="s">
        <v>42</v>
      </c>
      <c r="M2" s="3" t="s">
        <v>34</v>
      </c>
      <c r="N2" s="3" t="s">
        <v>35</v>
      </c>
      <c r="O2" s="3" t="s">
        <v>34</v>
      </c>
      <c r="P2" s="3">
        <v>2019</v>
      </c>
      <c r="Q2" s="3" t="s">
        <v>42</v>
      </c>
      <c r="R2" s="3">
        <v>10700</v>
      </c>
      <c r="S2" s="3" t="s">
        <v>42</v>
      </c>
      <c r="T2" s="3">
        <v>15</v>
      </c>
      <c r="U2" s="20">
        <v>8333333333333330</v>
      </c>
      <c r="V2" s="3" t="s">
        <v>80</v>
      </c>
      <c r="W2" s="20">
        <v>8508087337499100</v>
      </c>
      <c r="X2" s="45"/>
    </row>
    <row r="3" spans="1:24" ht="15.75" customHeight="1" x14ac:dyDescent="0.25">
      <c r="A3" s="3" t="s">
        <v>220</v>
      </c>
      <c r="B3" s="3" t="s">
        <v>837</v>
      </c>
      <c r="C3" s="3" t="s">
        <v>26</v>
      </c>
      <c r="D3" s="3" t="s">
        <v>2244</v>
      </c>
      <c r="E3" s="3" t="s">
        <v>28</v>
      </c>
      <c r="F3" s="3" t="s">
        <v>855</v>
      </c>
      <c r="G3" s="3" t="s">
        <v>30</v>
      </c>
      <c r="H3" s="3" t="s">
        <v>30</v>
      </c>
      <c r="I3" s="3">
        <v>2019</v>
      </c>
      <c r="J3" s="3" t="s">
        <v>264</v>
      </c>
      <c r="K3" s="3" t="s">
        <v>32</v>
      </c>
      <c r="L3" s="3" t="s">
        <v>862</v>
      </c>
      <c r="M3" s="3" t="s">
        <v>34</v>
      </c>
      <c r="N3" s="3" t="s">
        <v>35</v>
      </c>
      <c r="O3" s="3" t="s">
        <v>34</v>
      </c>
      <c r="P3" s="3" t="s">
        <v>42</v>
      </c>
      <c r="Q3" s="3" t="s">
        <v>42</v>
      </c>
      <c r="R3" s="3" t="s">
        <v>42</v>
      </c>
      <c r="S3" s="5">
        <v>45602</v>
      </c>
      <c r="T3" s="3">
        <v>15</v>
      </c>
      <c r="U3" s="20">
        <v>8333333333333330</v>
      </c>
      <c r="V3" s="3" t="s">
        <v>80</v>
      </c>
      <c r="W3" s="20">
        <v>8824908424908420</v>
      </c>
      <c r="X3" s="45"/>
    </row>
    <row r="4" spans="1:24" ht="15.75" customHeight="1" x14ac:dyDescent="0.25">
      <c r="A4" s="3" t="s">
        <v>24</v>
      </c>
      <c r="B4" s="3">
        <v>3472</v>
      </c>
      <c r="C4" s="3" t="s">
        <v>26</v>
      </c>
      <c r="D4" s="3" t="s">
        <v>2416</v>
      </c>
      <c r="E4" s="3" t="s">
        <v>28</v>
      </c>
      <c r="F4" s="3" t="s">
        <v>29</v>
      </c>
      <c r="G4" s="3" t="s">
        <v>30</v>
      </c>
      <c r="H4" s="3" t="s">
        <v>30</v>
      </c>
      <c r="I4" s="3">
        <v>2019</v>
      </c>
      <c r="J4" s="3" t="s">
        <v>264</v>
      </c>
      <c r="K4" s="3" t="s">
        <v>32</v>
      </c>
      <c r="L4" s="3" t="s">
        <v>2417</v>
      </c>
      <c r="M4" s="3" t="s">
        <v>34</v>
      </c>
      <c r="N4" s="3" t="s">
        <v>35</v>
      </c>
      <c r="O4" s="3" t="s">
        <v>34</v>
      </c>
      <c r="P4" s="3">
        <v>2019</v>
      </c>
      <c r="Q4" s="3" t="s">
        <v>36</v>
      </c>
      <c r="R4" s="3">
        <v>10700</v>
      </c>
      <c r="S4" s="3" t="s">
        <v>42</v>
      </c>
      <c r="T4" s="3">
        <v>17</v>
      </c>
      <c r="U4" s="20">
        <v>9444444444444440</v>
      </c>
      <c r="V4" s="3" t="s">
        <v>328</v>
      </c>
      <c r="W4" s="20">
        <v>9344645550527900</v>
      </c>
      <c r="X4" s="45"/>
    </row>
    <row r="5" spans="1:24" ht="15.75" customHeight="1" x14ac:dyDescent="0.25">
      <c r="A5" s="3" t="s">
        <v>222</v>
      </c>
      <c r="B5" s="3" t="s">
        <v>837</v>
      </c>
      <c r="C5" s="3" t="s">
        <v>26</v>
      </c>
      <c r="D5" s="3" t="s">
        <v>2245</v>
      </c>
      <c r="E5" s="3" t="s">
        <v>28</v>
      </c>
      <c r="F5" s="3" t="s">
        <v>29</v>
      </c>
      <c r="G5" s="3" t="s">
        <v>30</v>
      </c>
      <c r="H5" s="3" t="s">
        <v>30</v>
      </c>
      <c r="I5" s="3">
        <v>2019</v>
      </c>
      <c r="J5" s="3" t="s">
        <v>264</v>
      </c>
      <c r="K5" s="3" t="s">
        <v>32</v>
      </c>
      <c r="L5" s="3" t="s">
        <v>2417</v>
      </c>
      <c r="M5" s="3" t="s">
        <v>34</v>
      </c>
      <c r="N5" s="3" t="s">
        <v>35</v>
      </c>
      <c r="O5" s="3" t="s">
        <v>34</v>
      </c>
      <c r="P5" s="3" t="s">
        <v>42</v>
      </c>
      <c r="Q5" s="3" t="s">
        <v>42</v>
      </c>
      <c r="R5" s="3">
        <v>10700</v>
      </c>
      <c r="S5" s="5">
        <v>45602</v>
      </c>
      <c r="T5" s="3">
        <v>16</v>
      </c>
      <c r="U5" s="20">
        <v>8888888888888880</v>
      </c>
      <c r="V5" s="3" t="s">
        <v>44</v>
      </c>
      <c r="W5" s="20">
        <v>9409455128205120</v>
      </c>
      <c r="X5" s="45"/>
    </row>
    <row r="6" spans="1:24" ht="15.75" customHeight="1" x14ac:dyDescent="0.25">
      <c r="A6" s="3" t="s">
        <v>39</v>
      </c>
      <c r="B6" s="3" t="s">
        <v>837</v>
      </c>
      <c r="C6" s="3" t="s">
        <v>857</v>
      </c>
      <c r="D6" s="3" t="s">
        <v>2246</v>
      </c>
      <c r="E6" s="3" t="s">
        <v>28</v>
      </c>
      <c r="F6" s="3" t="s">
        <v>2247</v>
      </c>
      <c r="G6" s="3" t="s">
        <v>1699</v>
      </c>
      <c r="H6" s="3" t="s">
        <v>30</v>
      </c>
      <c r="I6" s="3">
        <v>2019</v>
      </c>
      <c r="J6" s="3" t="s">
        <v>264</v>
      </c>
      <c r="K6" s="3" t="s">
        <v>1817</v>
      </c>
      <c r="L6" s="3" t="s">
        <v>2418</v>
      </c>
      <c r="M6" s="3" t="s">
        <v>34</v>
      </c>
      <c r="N6" s="3" t="s">
        <v>35</v>
      </c>
      <c r="O6" s="3" t="s">
        <v>34</v>
      </c>
      <c r="P6" s="3">
        <v>2019</v>
      </c>
      <c r="Q6" s="3" t="s">
        <v>42</v>
      </c>
      <c r="R6" s="3">
        <v>10700</v>
      </c>
      <c r="S6" s="5">
        <v>45602</v>
      </c>
      <c r="T6" s="3">
        <v>17</v>
      </c>
      <c r="U6" s="20">
        <v>9444444444444440</v>
      </c>
      <c r="V6" s="3" t="s">
        <v>328</v>
      </c>
      <c r="W6" s="20">
        <v>8415161539729010</v>
      </c>
      <c r="X6" s="45"/>
    </row>
    <row r="7" spans="1:24" ht="15.75" customHeight="1" x14ac:dyDescent="0.25">
      <c r="A7" s="3" t="s">
        <v>72</v>
      </c>
      <c r="B7" s="3">
        <v>3472</v>
      </c>
      <c r="C7" s="3" t="s">
        <v>843</v>
      </c>
      <c r="D7" s="3" t="s">
        <v>2419</v>
      </c>
      <c r="E7" s="3" t="s">
        <v>28</v>
      </c>
      <c r="F7" s="3" t="s">
        <v>29</v>
      </c>
      <c r="G7" s="3" t="s">
        <v>30</v>
      </c>
      <c r="H7" s="3" t="s">
        <v>30</v>
      </c>
      <c r="I7" s="3">
        <v>2019</v>
      </c>
      <c r="J7" s="3" t="s">
        <v>264</v>
      </c>
      <c r="K7" s="3" t="s">
        <v>32</v>
      </c>
      <c r="L7" s="3" t="s">
        <v>862</v>
      </c>
      <c r="M7" s="3" t="s">
        <v>34</v>
      </c>
      <c r="N7" s="3" t="s">
        <v>35</v>
      </c>
      <c r="O7" s="3" t="s">
        <v>34</v>
      </c>
      <c r="P7" s="3">
        <v>2019</v>
      </c>
      <c r="Q7" s="3" t="s">
        <v>42</v>
      </c>
      <c r="R7" s="3">
        <v>10700</v>
      </c>
      <c r="S7" s="5">
        <v>45602</v>
      </c>
      <c r="T7" s="3">
        <v>17</v>
      </c>
      <c r="U7" s="20">
        <v>9444444444444440</v>
      </c>
      <c r="V7" s="3" t="s">
        <v>328</v>
      </c>
      <c r="W7" s="20">
        <v>9098216662230500</v>
      </c>
      <c r="X7" s="45"/>
    </row>
    <row r="8" spans="1:24" ht="15.75" customHeight="1" x14ac:dyDescent="0.25">
      <c r="A8" s="3" t="s">
        <v>223</v>
      </c>
      <c r="B8" s="3" t="s">
        <v>922</v>
      </c>
      <c r="C8" s="3" t="s">
        <v>1402</v>
      </c>
      <c r="D8" s="3" t="s">
        <v>2420</v>
      </c>
      <c r="E8" s="3" t="s">
        <v>42</v>
      </c>
      <c r="F8" s="3" t="s">
        <v>42</v>
      </c>
      <c r="G8" s="3" t="s">
        <v>42</v>
      </c>
      <c r="H8" s="3" t="s">
        <v>42</v>
      </c>
      <c r="I8" s="3" t="s">
        <v>42</v>
      </c>
      <c r="J8" s="3" t="s">
        <v>42</v>
      </c>
      <c r="K8" s="3" t="s">
        <v>42</v>
      </c>
      <c r="L8" s="3" t="s">
        <v>42</v>
      </c>
      <c r="M8" s="3" t="s">
        <v>34</v>
      </c>
      <c r="N8" s="3" t="s">
        <v>35</v>
      </c>
      <c r="O8" s="3" t="s">
        <v>34</v>
      </c>
      <c r="P8" s="3">
        <v>2019</v>
      </c>
      <c r="Q8" s="3" t="s">
        <v>42</v>
      </c>
      <c r="R8" s="3">
        <v>10700</v>
      </c>
      <c r="S8" s="5">
        <v>45602</v>
      </c>
      <c r="T8" s="3">
        <v>9</v>
      </c>
      <c r="U8" s="3" t="s">
        <v>911</v>
      </c>
      <c r="V8" s="3" t="s">
        <v>215</v>
      </c>
      <c r="W8" s="20">
        <v>772800402212167</v>
      </c>
      <c r="X8" s="45"/>
    </row>
    <row r="9" spans="1:24" ht="15.75" customHeight="1" x14ac:dyDescent="0.25">
      <c r="A9" s="3" t="s">
        <v>98</v>
      </c>
      <c r="B9" s="3" t="s">
        <v>852</v>
      </c>
      <c r="C9" s="3" t="s">
        <v>73</v>
      </c>
      <c r="D9" s="3" t="s">
        <v>2421</v>
      </c>
      <c r="E9" s="3" t="s">
        <v>28</v>
      </c>
      <c r="F9" s="3" t="s">
        <v>88</v>
      </c>
      <c r="G9" s="3" t="s">
        <v>30</v>
      </c>
      <c r="H9" s="3" t="s">
        <v>30</v>
      </c>
      <c r="I9" s="3">
        <v>2019</v>
      </c>
      <c r="J9" s="3" t="s">
        <v>264</v>
      </c>
      <c r="K9" s="3" t="s">
        <v>32</v>
      </c>
      <c r="L9" s="3" t="s">
        <v>2417</v>
      </c>
      <c r="M9" s="3" t="s">
        <v>34</v>
      </c>
      <c r="N9" s="3" t="s">
        <v>35</v>
      </c>
      <c r="O9" s="3" t="s">
        <v>34</v>
      </c>
      <c r="P9" s="3" t="s">
        <v>42</v>
      </c>
      <c r="Q9" s="3" t="s">
        <v>42</v>
      </c>
      <c r="R9" s="3">
        <v>10700</v>
      </c>
      <c r="S9" s="5">
        <v>45602</v>
      </c>
      <c r="T9" s="3">
        <v>16</v>
      </c>
      <c r="U9" s="20">
        <v>8888888888888880</v>
      </c>
      <c r="V9" s="3" t="s">
        <v>44</v>
      </c>
      <c r="W9" s="20">
        <v>9275162949795300</v>
      </c>
      <c r="X9" s="45"/>
    </row>
    <row r="10" spans="1:24" ht="15.75" customHeight="1" x14ac:dyDescent="0.25">
      <c r="A10" s="3" t="s">
        <v>224</v>
      </c>
      <c r="B10" s="3">
        <v>3472</v>
      </c>
      <c r="C10" s="3" t="s">
        <v>73</v>
      </c>
      <c r="D10" s="3" t="s">
        <v>2422</v>
      </c>
      <c r="E10" s="3" t="s">
        <v>28</v>
      </c>
      <c r="F10" s="3" t="s">
        <v>859</v>
      </c>
      <c r="G10" s="3" t="s">
        <v>582</v>
      </c>
      <c r="H10" s="3" t="s">
        <v>582</v>
      </c>
      <c r="I10" s="3">
        <v>2019</v>
      </c>
      <c r="J10" s="3" t="s">
        <v>264</v>
      </c>
      <c r="K10" s="3" t="s">
        <v>1817</v>
      </c>
      <c r="L10" s="3" t="s">
        <v>2417</v>
      </c>
      <c r="M10" s="3" t="s">
        <v>34</v>
      </c>
      <c r="N10" s="3" t="s">
        <v>35</v>
      </c>
      <c r="O10" s="3" t="s">
        <v>34</v>
      </c>
      <c r="P10" s="3">
        <v>2019</v>
      </c>
      <c r="Q10" s="3" t="s">
        <v>42</v>
      </c>
      <c r="R10" s="3">
        <v>10700</v>
      </c>
      <c r="S10" s="5">
        <v>45602</v>
      </c>
      <c r="T10" s="3">
        <v>17</v>
      </c>
      <c r="U10" s="20">
        <v>9444444444444440</v>
      </c>
      <c r="V10" s="3" t="s">
        <v>328</v>
      </c>
      <c r="W10" s="20">
        <v>895008048468256</v>
      </c>
      <c r="X10" s="45"/>
    </row>
    <row r="11" spans="1:24" ht="15.75" customHeight="1" x14ac:dyDescent="0.25">
      <c r="A11" s="3" t="s">
        <v>81</v>
      </c>
      <c r="B11" s="3" t="s">
        <v>837</v>
      </c>
      <c r="C11" s="3" t="s">
        <v>26</v>
      </c>
      <c r="D11" s="3" t="s">
        <v>863</v>
      </c>
      <c r="E11" s="3" t="s">
        <v>28</v>
      </c>
      <c r="F11" s="3" t="s">
        <v>29</v>
      </c>
      <c r="G11" s="3" t="s">
        <v>30</v>
      </c>
      <c r="H11" s="3" t="s">
        <v>1400</v>
      </c>
      <c r="I11" s="3">
        <v>149</v>
      </c>
      <c r="J11" s="3" t="s">
        <v>2253</v>
      </c>
      <c r="K11" s="3" t="s">
        <v>33</v>
      </c>
      <c r="L11" s="3" t="s">
        <v>42</v>
      </c>
      <c r="M11" s="3" t="s">
        <v>34</v>
      </c>
      <c r="N11" s="3" t="s">
        <v>35</v>
      </c>
      <c r="O11" s="3" t="s">
        <v>34</v>
      </c>
      <c r="P11" s="3">
        <v>2019</v>
      </c>
      <c r="Q11" s="3" t="s">
        <v>36</v>
      </c>
      <c r="R11" s="3">
        <v>10700</v>
      </c>
      <c r="S11" s="9">
        <v>45597</v>
      </c>
      <c r="T11" s="3">
        <v>17</v>
      </c>
      <c r="U11" s="20">
        <v>9444444444444440</v>
      </c>
      <c r="V11" s="3" t="s">
        <v>328</v>
      </c>
      <c r="W11" s="20">
        <v>762628144635065</v>
      </c>
      <c r="X11" s="45"/>
    </row>
    <row r="12" spans="1:24" ht="15.75" customHeight="1" x14ac:dyDescent="0.25">
      <c r="A12" s="3" t="s">
        <v>225</v>
      </c>
      <c r="B12" s="3" t="s">
        <v>837</v>
      </c>
      <c r="C12" s="3" t="s">
        <v>26</v>
      </c>
      <c r="D12" s="3" t="s">
        <v>2254</v>
      </c>
      <c r="E12" s="3" t="s">
        <v>28</v>
      </c>
      <c r="F12" s="3" t="s">
        <v>29</v>
      </c>
      <c r="G12" s="3" t="s">
        <v>30</v>
      </c>
      <c r="H12" s="3">
        <v>2019</v>
      </c>
      <c r="I12" s="3">
        <v>149</v>
      </c>
      <c r="J12" s="3" t="s">
        <v>32</v>
      </c>
      <c r="K12" s="3" t="s">
        <v>33</v>
      </c>
      <c r="L12" s="3" t="s">
        <v>42</v>
      </c>
      <c r="M12" s="3" t="s">
        <v>34</v>
      </c>
      <c r="N12" s="3" t="s">
        <v>35</v>
      </c>
      <c r="O12" s="3" t="s">
        <v>34</v>
      </c>
      <c r="P12" s="3">
        <v>2019</v>
      </c>
      <c r="Q12" s="3" t="s">
        <v>42</v>
      </c>
      <c r="R12" s="3">
        <v>10700</v>
      </c>
      <c r="S12" s="5">
        <v>45602</v>
      </c>
      <c r="T12" s="3">
        <v>16</v>
      </c>
      <c r="U12" s="20">
        <v>8888888888888880</v>
      </c>
      <c r="V12" s="3" t="s">
        <v>44</v>
      </c>
      <c r="W12" s="20">
        <v>7355910633484160</v>
      </c>
      <c r="X12" s="45"/>
    </row>
    <row r="13" spans="1:24" ht="15.75" customHeight="1" x14ac:dyDescent="0.25">
      <c r="A13" s="3" t="s">
        <v>212</v>
      </c>
      <c r="B13" s="3" t="s">
        <v>262</v>
      </c>
      <c r="C13" s="3" t="s">
        <v>26</v>
      </c>
      <c r="D13" s="3" t="s">
        <v>2423</v>
      </c>
      <c r="E13" s="3" t="s">
        <v>28</v>
      </c>
      <c r="F13" s="3" t="s">
        <v>29</v>
      </c>
      <c r="G13" s="3" t="s">
        <v>30</v>
      </c>
      <c r="H13" s="3" t="s">
        <v>30</v>
      </c>
      <c r="I13" s="3">
        <v>2019</v>
      </c>
      <c r="J13" s="3" t="s">
        <v>264</v>
      </c>
      <c r="K13" s="3" t="s">
        <v>32</v>
      </c>
      <c r="L13" s="3" t="s">
        <v>2417</v>
      </c>
      <c r="M13" s="3" t="s">
        <v>34</v>
      </c>
      <c r="N13" s="3" t="s">
        <v>35</v>
      </c>
      <c r="O13" s="3" t="s">
        <v>34</v>
      </c>
      <c r="P13" s="3">
        <v>2019</v>
      </c>
      <c r="Q13" s="3" t="s">
        <v>42</v>
      </c>
      <c r="R13" s="3" t="s">
        <v>42</v>
      </c>
      <c r="S13" s="5">
        <v>45602</v>
      </c>
      <c r="T13" s="3">
        <v>16</v>
      </c>
      <c r="U13" s="20">
        <v>8888888888888880</v>
      </c>
      <c r="V13" s="3" t="s">
        <v>44</v>
      </c>
      <c r="W13" s="20">
        <v>9592147435897430</v>
      </c>
      <c r="X13" s="45"/>
    </row>
    <row r="14" spans="1:24" ht="15.75" customHeight="1" x14ac:dyDescent="0.25">
      <c r="A14" s="3" t="s">
        <v>122</v>
      </c>
      <c r="B14" s="3">
        <v>2015</v>
      </c>
      <c r="C14" s="3" t="s">
        <v>2424</v>
      </c>
      <c r="D14" s="3" t="s">
        <v>2257</v>
      </c>
      <c r="E14" s="3" t="s">
        <v>28</v>
      </c>
      <c r="F14" s="3" t="s">
        <v>2425</v>
      </c>
      <c r="G14" s="3" t="s">
        <v>867</v>
      </c>
      <c r="H14" s="3" t="s">
        <v>50</v>
      </c>
      <c r="I14" s="3" t="s">
        <v>42</v>
      </c>
      <c r="J14" s="3" t="s">
        <v>2426</v>
      </c>
      <c r="K14" s="3" t="s">
        <v>2427</v>
      </c>
      <c r="L14" s="3" t="s">
        <v>1685</v>
      </c>
      <c r="M14" s="3" t="s">
        <v>34</v>
      </c>
      <c r="N14" s="3" t="s">
        <v>35</v>
      </c>
      <c r="O14" s="3" t="s">
        <v>1961</v>
      </c>
      <c r="P14" s="3">
        <v>2015</v>
      </c>
      <c r="Q14" s="3" t="s">
        <v>42</v>
      </c>
      <c r="R14" s="3" t="s">
        <v>1703</v>
      </c>
      <c r="S14" s="8">
        <v>45972</v>
      </c>
      <c r="T14" s="3">
        <v>16</v>
      </c>
      <c r="U14" s="20">
        <v>8888888888888880</v>
      </c>
      <c r="V14" s="3" t="s">
        <v>44</v>
      </c>
      <c r="W14" s="20">
        <v>6143007759784070</v>
      </c>
      <c r="X14" s="45"/>
    </row>
    <row r="15" spans="1:24" ht="15.75" customHeight="1" x14ac:dyDescent="0.25">
      <c r="A15" s="3" t="s">
        <v>226</v>
      </c>
      <c r="B15" s="3" t="s">
        <v>913</v>
      </c>
      <c r="C15" s="3" t="s">
        <v>2261</v>
      </c>
      <c r="D15" s="3" t="s">
        <v>2428</v>
      </c>
      <c r="E15" s="3" t="s">
        <v>28</v>
      </c>
      <c r="F15" s="3" t="s">
        <v>740</v>
      </c>
      <c r="G15" s="3" t="s">
        <v>101</v>
      </c>
      <c r="H15" s="3" t="s">
        <v>111</v>
      </c>
      <c r="I15" s="3">
        <v>2015</v>
      </c>
      <c r="J15" s="3" t="s">
        <v>2429</v>
      </c>
      <c r="K15" s="3" t="s">
        <v>1960</v>
      </c>
      <c r="L15" s="3" t="s">
        <v>2430</v>
      </c>
      <c r="M15" s="3" t="s">
        <v>42</v>
      </c>
      <c r="N15" s="3" t="s">
        <v>42</v>
      </c>
      <c r="O15" s="3" t="s">
        <v>42</v>
      </c>
      <c r="P15" s="3" t="s">
        <v>42</v>
      </c>
      <c r="Q15" s="3" t="s">
        <v>42</v>
      </c>
      <c r="R15" s="3" t="s">
        <v>2385</v>
      </c>
      <c r="S15" s="8">
        <v>45972</v>
      </c>
      <c r="T15" s="3">
        <v>13</v>
      </c>
      <c r="U15" s="20">
        <v>7222222222222220</v>
      </c>
      <c r="V15" s="3" t="s">
        <v>140</v>
      </c>
      <c r="W15" s="20">
        <v>7411355573060740</v>
      </c>
      <c r="X15" s="45"/>
    </row>
    <row r="16" spans="1:24" ht="15.75" customHeight="1" x14ac:dyDescent="0.25">
      <c r="A16" s="3" t="s">
        <v>227</v>
      </c>
      <c r="B16" s="3" t="s">
        <v>123</v>
      </c>
      <c r="C16" s="3" t="s">
        <v>2265</v>
      </c>
      <c r="D16" s="3" t="s">
        <v>2266</v>
      </c>
      <c r="E16" s="3" t="s">
        <v>28</v>
      </c>
      <c r="F16" s="3" t="s">
        <v>740</v>
      </c>
      <c r="G16" s="3" t="s">
        <v>30</v>
      </c>
      <c r="H16" s="3" t="s">
        <v>93</v>
      </c>
      <c r="I16" s="3">
        <v>2015</v>
      </c>
      <c r="J16" s="3" t="s">
        <v>2431</v>
      </c>
      <c r="K16" s="3" t="s">
        <v>2432</v>
      </c>
      <c r="L16" s="3" t="s">
        <v>114</v>
      </c>
      <c r="M16" s="3" t="s">
        <v>34</v>
      </c>
      <c r="N16" s="3" t="s">
        <v>35</v>
      </c>
      <c r="O16" s="3" t="s">
        <v>1694</v>
      </c>
      <c r="P16" s="3" t="s">
        <v>42</v>
      </c>
      <c r="Q16" s="3" t="s">
        <v>42</v>
      </c>
      <c r="R16" s="3" t="s">
        <v>42</v>
      </c>
      <c r="S16" s="8">
        <v>45972</v>
      </c>
      <c r="T16" s="3">
        <v>15</v>
      </c>
      <c r="U16" s="20">
        <v>8333333333333330</v>
      </c>
      <c r="V16" s="3" t="s">
        <v>80</v>
      </c>
      <c r="W16" s="20">
        <v>7280082559339520</v>
      </c>
      <c r="X16" s="45"/>
    </row>
    <row r="17" spans="1:24" ht="15.75" customHeight="1" x14ac:dyDescent="0.25">
      <c r="A17" s="3" t="s">
        <v>228</v>
      </c>
      <c r="B17" s="3" t="s">
        <v>123</v>
      </c>
      <c r="C17" s="3" t="s">
        <v>2268</v>
      </c>
      <c r="D17" s="3" t="s">
        <v>2269</v>
      </c>
      <c r="E17" s="3" t="s">
        <v>28</v>
      </c>
      <c r="F17" s="3" t="s">
        <v>875</v>
      </c>
      <c r="G17" s="3" t="s">
        <v>30</v>
      </c>
      <c r="H17" s="3" t="s">
        <v>2433</v>
      </c>
      <c r="I17" s="3">
        <v>2015</v>
      </c>
      <c r="J17" s="3">
        <v>110</v>
      </c>
      <c r="K17" s="3" t="s">
        <v>741</v>
      </c>
      <c r="L17" s="3" t="s">
        <v>114</v>
      </c>
      <c r="M17" s="3" t="s">
        <v>903</v>
      </c>
      <c r="N17" s="3" t="s">
        <v>35</v>
      </c>
      <c r="O17" s="3" t="s">
        <v>2386</v>
      </c>
      <c r="P17" s="3" t="s">
        <v>42</v>
      </c>
      <c r="Q17" s="3" t="s">
        <v>42</v>
      </c>
      <c r="R17" s="3" t="s">
        <v>42</v>
      </c>
      <c r="S17" s="8">
        <v>45972</v>
      </c>
      <c r="T17" s="3">
        <v>15</v>
      </c>
      <c r="U17" s="20">
        <v>8333333333333330</v>
      </c>
      <c r="V17" s="3" t="s">
        <v>80</v>
      </c>
      <c r="W17" s="20">
        <v>7772866555529090</v>
      </c>
      <c r="X17" s="45"/>
    </row>
    <row r="18" spans="1:24" ht="15.75" customHeight="1" x14ac:dyDescent="0.25">
      <c r="A18" s="3" t="s">
        <v>229</v>
      </c>
      <c r="B18" s="3" t="s">
        <v>594</v>
      </c>
      <c r="C18" s="3" t="s">
        <v>2272</v>
      </c>
      <c r="D18" s="3" t="s">
        <v>2273</v>
      </c>
      <c r="E18" s="3" t="s">
        <v>28</v>
      </c>
      <c r="F18" s="3" t="s">
        <v>2274</v>
      </c>
      <c r="G18" s="3" t="s">
        <v>1699</v>
      </c>
      <c r="H18" s="3" t="s">
        <v>1843</v>
      </c>
      <c r="I18" s="3">
        <v>2015</v>
      </c>
      <c r="J18" s="3" t="s">
        <v>2275</v>
      </c>
      <c r="K18" s="3" t="s">
        <v>2276</v>
      </c>
      <c r="L18" s="3" t="s">
        <v>2434</v>
      </c>
      <c r="M18" s="3" t="s">
        <v>2435</v>
      </c>
      <c r="N18" s="3" t="s">
        <v>35</v>
      </c>
      <c r="O18" s="3" t="s">
        <v>2436</v>
      </c>
      <c r="P18" s="3">
        <v>2029195</v>
      </c>
      <c r="Q18" s="3" t="s">
        <v>42</v>
      </c>
      <c r="R18" s="3" t="s">
        <v>42</v>
      </c>
      <c r="S18" s="3" t="s">
        <v>42</v>
      </c>
      <c r="T18" s="3">
        <v>15</v>
      </c>
      <c r="U18" s="20">
        <v>8333333333333330</v>
      </c>
      <c r="V18" s="3" t="s">
        <v>80</v>
      </c>
      <c r="W18" s="20">
        <v>5357582493186200</v>
      </c>
      <c r="X18" s="45"/>
    </row>
    <row r="19" spans="1:24" ht="15.75" customHeight="1" x14ac:dyDescent="0.25">
      <c r="A19" s="3" t="s">
        <v>132</v>
      </c>
      <c r="B19" s="3" t="s">
        <v>864</v>
      </c>
      <c r="C19" s="3" t="s">
        <v>738</v>
      </c>
      <c r="D19" s="3" t="s">
        <v>2437</v>
      </c>
      <c r="E19" s="3" t="s">
        <v>28</v>
      </c>
      <c r="F19" s="3" t="s">
        <v>2438</v>
      </c>
      <c r="G19" s="3" t="s">
        <v>30</v>
      </c>
      <c r="H19" s="3" t="s">
        <v>562</v>
      </c>
      <c r="I19" s="3">
        <v>2015</v>
      </c>
      <c r="J19" s="3">
        <v>110</v>
      </c>
      <c r="K19" s="3" t="s">
        <v>2439</v>
      </c>
      <c r="L19" s="3" t="s">
        <v>2440</v>
      </c>
      <c r="M19" s="3" t="s">
        <v>34</v>
      </c>
      <c r="N19" s="3" t="s">
        <v>897</v>
      </c>
      <c r="O19" s="3" t="s">
        <v>34</v>
      </c>
      <c r="P19" s="3" t="s">
        <v>42</v>
      </c>
      <c r="Q19" s="3" t="s">
        <v>42</v>
      </c>
      <c r="R19" s="3" t="s">
        <v>1703</v>
      </c>
      <c r="S19" s="8">
        <v>45972</v>
      </c>
      <c r="T19" s="3">
        <v>16</v>
      </c>
      <c r="U19" s="20">
        <v>8888888888888880</v>
      </c>
      <c r="V19" s="3" t="s">
        <v>44</v>
      </c>
      <c r="W19" s="20">
        <v>8161717571644040</v>
      </c>
      <c r="X19" s="45"/>
    </row>
    <row r="20" spans="1:24" ht="15.75" customHeight="1" x14ac:dyDescent="0.25">
      <c r="A20" s="3" t="s">
        <v>230</v>
      </c>
      <c r="B20" s="3" t="s">
        <v>864</v>
      </c>
      <c r="C20" s="3" t="s">
        <v>2283</v>
      </c>
      <c r="D20" s="3" t="s">
        <v>2441</v>
      </c>
      <c r="E20" s="3" t="s">
        <v>28</v>
      </c>
      <c r="F20" s="3" t="s">
        <v>875</v>
      </c>
      <c r="G20" s="3" t="s">
        <v>1699</v>
      </c>
      <c r="H20" s="3" t="s">
        <v>137</v>
      </c>
      <c r="I20" s="3">
        <v>2015</v>
      </c>
      <c r="J20" s="3">
        <v>110</v>
      </c>
      <c r="K20" s="3" t="s">
        <v>901</v>
      </c>
      <c r="L20" s="3" t="s">
        <v>2442</v>
      </c>
      <c r="M20" s="3" t="s">
        <v>191</v>
      </c>
      <c r="N20" s="3" t="s">
        <v>35</v>
      </c>
      <c r="O20" s="3" t="s">
        <v>35</v>
      </c>
      <c r="P20" s="3">
        <v>201</v>
      </c>
      <c r="Q20" s="3" t="s">
        <v>42</v>
      </c>
      <c r="R20" s="3" t="s">
        <v>42</v>
      </c>
      <c r="S20" s="8">
        <v>45972</v>
      </c>
      <c r="T20" s="3">
        <v>16</v>
      </c>
      <c r="U20" s="20">
        <v>8888888888888880</v>
      </c>
      <c r="V20" s="3" t="s">
        <v>44</v>
      </c>
      <c r="W20" s="20">
        <v>7352497122330710</v>
      </c>
      <c r="X20" s="45"/>
    </row>
    <row r="21" spans="1:24" ht="15.75" customHeight="1" x14ac:dyDescent="0.25">
      <c r="A21" s="3" t="s">
        <v>231</v>
      </c>
      <c r="B21" s="3">
        <v>1</v>
      </c>
      <c r="C21" s="3" t="s">
        <v>594</v>
      </c>
      <c r="D21" s="3" t="s">
        <v>2285</v>
      </c>
      <c r="E21" s="3" t="s">
        <v>28</v>
      </c>
      <c r="F21" s="3" t="s">
        <v>2286</v>
      </c>
      <c r="G21" s="3" t="s">
        <v>30</v>
      </c>
      <c r="H21" s="3" t="s">
        <v>93</v>
      </c>
      <c r="I21" s="3">
        <v>2015</v>
      </c>
      <c r="J21" s="3">
        <v>110</v>
      </c>
      <c r="K21" s="3" t="s">
        <v>901</v>
      </c>
      <c r="L21" s="3" t="s">
        <v>2440</v>
      </c>
      <c r="M21" s="3" t="s">
        <v>172</v>
      </c>
      <c r="N21" s="3" t="s">
        <v>35</v>
      </c>
      <c r="O21" s="3" t="s">
        <v>1632</v>
      </c>
      <c r="P21" s="3">
        <v>1</v>
      </c>
      <c r="Q21" s="3" t="s">
        <v>42</v>
      </c>
      <c r="R21" s="3" t="s">
        <v>2155</v>
      </c>
      <c r="S21" s="8">
        <v>45972</v>
      </c>
      <c r="T21" s="3">
        <v>17</v>
      </c>
      <c r="U21" s="20">
        <v>9444444444444440</v>
      </c>
      <c r="V21" s="3" t="s">
        <v>328</v>
      </c>
      <c r="W21" s="20">
        <v>7475068760535880</v>
      </c>
      <c r="X21" s="45"/>
    </row>
    <row r="22" spans="1:24" ht="12.5" x14ac:dyDescent="0.25">
      <c r="A22" s="3" t="s">
        <v>166</v>
      </c>
      <c r="B22" s="3" t="s">
        <v>864</v>
      </c>
      <c r="C22" s="3" t="s">
        <v>2272</v>
      </c>
      <c r="D22" s="3" t="s">
        <v>2287</v>
      </c>
      <c r="E22" s="3" t="s">
        <v>28</v>
      </c>
      <c r="F22" s="3" t="s">
        <v>2288</v>
      </c>
      <c r="G22" s="3" t="s">
        <v>30</v>
      </c>
      <c r="H22" s="3" t="s">
        <v>111</v>
      </c>
      <c r="I22" s="3">
        <v>2015</v>
      </c>
      <c r="J22" s="3">
        <v>110</v>
      </c>
      <c r="K22" s="3" t="s">
        <v>2443</v>
      </c>
      <c r="L22" s="3" t="s">
        <v>2442</v>
      </c>
      <c r="M22" s="3" t="s">
        <v>42</v>
      </c>
      <c r="N22" s="3" t="s">
        <v>897</v>
      </c>
      <c r="O22" s="3" t="s">
        <v>2444</v>
      </c>
      <c r="P22" s="3">
        <v>11112025</v>
      </c>
      <c r="Q22" s="3" t="s">
        <v>42</v>
      </c>
      <c r="R22" s="3" t="s">
        <v>42</v>
      </c>
      <c r="S22" s="8">
        <v>45972</v>
      </c>
      <c r="T22" s="3">
        <v>15</v>
      </c>
      <c r="U22" s="20">
        <v>8333333333333330</v>
      </c>
      <c r="V22" s="3" t="s">
        <v>80</v>
      </c>
      <c r="W22" s="20">
        <v>6540840411738240</v>
      </c>
      <c r="X22" s="45"/>
    </row>
    <row r="23" spans="1:24" ht="12.5" x14ac:dyDescent="0.25">
      <c r="A23" s="3" t="s">
        <v>193</v>
      </c>
      <c r="B23" s="3" t="s">
        <v>123</v>
      </c>
      <c r="C23" s="3" t="s">
        <v>2291</v>
      </c>
      <c r="D23" s="3" t="s">
        <v>2292</v>
      </c>
      <c r="E23" s="3" t="s">
        <v>28</v>
      </c>
      <c r="F23" s="3" t="s">
        <v>2438</v>
      </c>
      <c r="G23" s="3" t="s">
        <v>30</v>
      </c>
      <c r="H23" s="3">
        <v>2015</v>
      </c>
      <c r="I23" s="3">
        <v>110</v>
      </c>
      <c r="J23" s="3">
        <v>110</v>
      </c>
      <c r="K23" s="3" t="s">
        <v>2263</v>
      </c>
      <c r="L23" s="3" t="s">
        <v>2440</v>
      </c>
      <c r="M23" s="3" t="s">
        <v>2293</v>
      </c>
      <c r="N23" s="3" t="s">
        <v>42</v>
      </c>
      <c r="O23" s="3" t="s">
        <v>42</v>
      </c>
      <c r="P23" s="3" t="s">
        <v>42</v>
      </c>
      <c r="Q23" s="3" t="s">
        <v>42</v>
      </c>
      <c r="R23" s="3" t="s">
        <v>881</v>
      </c>
      <c r="S23" s="3" t="s">
        <v>2445</v>
      </c>
      <c r="T23" s="3">
        <v>14</v>
      </c>
      <c r="U23" s="20">
        <v>7777777777777770</v>
      </c>
      <c r="V23" s="3" t="s">
        <v>89</v>
      </c>
      <c r="W23" s="20">
        <v>688775105183774</v>
      </c>
      <c r="X23" s="45"/>
    </row>
    <row r="24" spans="1:24" ht="12.5" x14ac:dyDescent="0.25">
      <c r="A24" s="3" t="s">
        <v>106</v>
      </c>
      <c r="B24" s="3" t="s">
        <v>922</v>
      </c>
      <c r="C24" s="3" t="s">
        <v>2295</v>
      </c>
      <c r="D24" s="3" t="s">
        <v>2283</v>
      </c>
      <c r="E24" s="3" t="s">
        <v>2296</v>
      </c>
      <c r="F24" s="3" t="s">
        <v>28</v>
      </c>
      <c r="G24" s="3" t="s">
        <v>2297</v>
      </c>
      <c r="H24" s="3" t="s">
        <v>2298</v>
      </c>
      <c r="I24" s="3">
        <v>201</v>
      </c>
      <c r="J24" s="3">
        <v>110</v>
      </c>
      <c r="K24" s="3" t="s">
        <v>2299</v>
      </c>
      <c r="L24" s="3" t="s">
        <v>114</v>
      </c>
      <c r="M24" s="3" t="s">
        <v>2446</v>
      </c>
      <c r="N24" s="3" t="s">
        <v>903</v>
      </c>
      <c r="O24" s="3" t="s">
        <v>42</v>
      </c>
      <c r="P24" s="3" t="s">
        <v>42</v>
      </c>
      <c r="Q24" s="3" t="s">
        <v>42</v>
      </c>
      <c r="R24" s="3" t="s">
        <v>42</v>
      </c>
      <c r="S24" s="3" t="s">
        <v>42</v>
      </c>
      <c r="T24" s="3">
        <v>13</v>
      </c>
      <c r="U24" s="20">
        <v>7222222222222220</v>
      </c>
      <c r="V24" s="3" t="s">
        <v>140</v>
      </c>
      <c r="W24" s="20">
        <v>359123356598946</v>
      </c>
      <c r="X24" s="45"/>
    </row>
    <row r="25" spans="1:24" ht="12.5" x14ac:dyDescent="0.25">
      <c r="A25" s="3" t="s">
        <v>45</v>
      </c>
      <c r="B25" s="3" t="s">
        <v>123</v>
      </c>
      <c r="C25" s="3" t="s">
        <v>873</v>
      </c>
      <c r="D25" s="3" t="s">
        <v>2447</v>
      </c>
      <c r="E25" s="3" t="s">
        <v>28</v>
      </c>
      <c r="F25" s="3" t="s">
        <v>875</v>
      </c>
      <c r="G25" s="3" t="s">
        <v>30</v>
      </c>
      <c r="H25" s="3" t="s">
        <v>918</v>
      </c>
      <c r="I25" s="3">
        <v>2015</v>
      </c>
      <c r="J25" s="3">
        <v>110</v>
      </c>
      <c r="K25" s="3" t="s">
        <v>741</v>
      </c>
      <c r="L25" s="3" t="s">
        <v>114</v>
      </c>
      <c r="M25" s="3" t="s">
        <v>34</v>
      </c>
      <c r="N25" s="3" t="s">
        <v>35</v>
      </c>
      <c r="O25" s="3" t="s">
        <v>34</v>
      </c>
      <c r="P25" s="3" t="s">
        <v>42</v>
      </c>
      <c r="Q25" s="3" t="s">
        <v>2448</v>
      </c>
      <c r="R25" s="3" t="s">
        <v>876</v>
      </c>
      <c r="S25" s="3">
        <v>-2025</v>
      </c>
      <c r="T25" s="3">
        <v>17</v>
      </c>
      <c r="U25" s="20">
        <v>9444444444444440</v>
      </c>
      <c r="V25" s="3" t="s">
        <v>328</v>
      </c>
      <c r="W25" s="20">
        <v>8600661221859540</v>
      </c>
      <c r="X25" s="45"/>
    </row>
    <row r="26" spans="1:24" ht="12.5" x14ac:dyDescent="0.25">
      <c r="A26" s="3" t="s">
        <v>232</v>
      </c>
      <c r="B26" s="3" t="s">
        <v>42</v>
      </c>
      <c r="C26" s="3" t="s">
        <v>176</v>
      </c>
      <c r="D26" s="3" t="s">
        <v>2449</v>
      </c>
      <c r="E26" s="3" t="s">
        <v>2304</v>
      </c>
      <c r="F26" s="3" t="s">
        <v>2305</v>
      </c>
      <c r="G26" s="3" t="s">
        <v>180</v>
      </c>
      <c r="H26" s="3" t="s">
        <v>2306</v>
      </c>
      <c r="I26" s="3">
        <v>20218495</v>
      </c>
      <c r="J26" s="3" t="s">
        <v>2307</v>
      </c>
      <c r="K26" s="3">
        <v>2026</v>
      </c>
      <c r="L26" s="3" t="s">
        <v>42</v>
      </c>
      <c r="M26" s="3" t="s">
        <v>2308</v>
      </c>
      <c r="N26" s="3" t="s">
        <v>1641</v>
      </c>
      <c r="O26" s="3" t="s">
        <v>191</v>
      </c>
      <c r="P26" s="3">
        <v>1352858</v>
      </c>
      <c r="Q26" s="3">
        <v>1352858</v>
      </c>
      <c r="R26" s="3" t="s">
        <v>1141</v>
      </c>
      <c r="S26" s="3" t="s">
        <v>2309</v>
      </c>
      <c r="T26" s="3">
        <v>16</v>
      </c>
      <c r="U26" s="20">
        <v>8888888888888880</v>
      </c>
      <c r="V26" s="3" t="s">
        <v>44</v>
      </c>
      <c r="W26" s="20">
        <v>3032079338145510</v>
      </c>
      <c r="X26" s="45"/>
    </row>
    <row r="27" spans="1:24" ht="12.5" x14ac:dyDescent="0.25">
      <c r="A27" s="3" t="s">
        <v>233</v>
      </c>
      <c r="B27" s="44">
        <v>340621</v>
      </c>
      <c r="C27" s="3" t="s">
        <v>176</v>
      </c>
      <c r="D27" s="3" t="s">
        <v>2450</v>
      </c>
      <c r="E27" s="3" t="s">
        <v>61</v>
      </c>
      <c r="F27" s="3" t="s">
        <v>481</v>
      </c>
      <c r="G27" s="3" t="s">
        <v>1130</v>
      </c>
      <c r="H27" s="3" t="s">
        <v>483</v>
      </c>
      <c r="I27" s="3">
        <v>2021</v>
      </c>
      <c r="J27" s="3">
        <v>1998</v>
      </c>
      <c r="K27" s="3" t="s">
        <v>1756</v>
      </c>
      <c r="L27" s="3" t="s">
        <v>1514</v>
      </c>
      <c r="M27" s="3" t="s">
        <v>67</v>
      </c>
      <c r="N27" s="3" t="s">
        <v>35</v>
      </c>
      <c r="O27" s="3" t="s">
        <v>34</v>
      </c>
      <c r="P27" s="3">
        <v>2021</v>
      </c>
      <c r="Q27" s="3" t="s">
        <v>42</v>
      </c>
      <c r="R27" s="3" t="s">
        <v>2311</v>
      </c>
      <c r="S27" s="42">
        <v>46296</v>
      </c>
      <c r="T27" s="3">
        <v>17</v>
      </c>
      <c r="U27" s="20">
        <v>9444444444444440</v>
      </c>
      <c r="V27" s="3" t="s">
        <v>328</v>
      </c>
      <c r="W27" s="20">
        <v>8595719735858140</v>
      </c>
      <c r="X27" s="45"/>
    </row>
    <row r="28" spans="1:24" ht="12.5" x14ac:dyDescent="0.25">
      <c r="A28" s="3" t="s">
        <v>175</v>
      </c>
      <c r="B28" s="3" t="s">
        <v>2312</v>
      </c>
      <c r="C28" s="3" t="s">
        <v>176</v>
      </c>
      <c r="D28" s="3" t="s">
        <v>2451</v>
      </c>
      <c r="E28" s="3" t="s">
        <v>61</v>
      </c>
      <c r="F28" s="3" t="s">
        <v>2210</v>
      </c>
      <c r="G28" s="3" t="s">
        <v>1145</v>
      </c>
      <c r="H28" s="3" t="s">
        <v>483</v>
      </c>
      <c r="I28" s="3">
        <v>2021</v>
      </c>
      <c r="J28" s="3" t="s">
        <v>2452</v>
      </c>
      <c r="K28" s="3" t="s">
        <v>2453</v>
      </c>
      <c r="L28" s="3" t="s">
        <v>2316</v>
      </c>
      <c r="M28" s="3" t="s">
        <v>153</v>
      </c>
      <c r="N28" s="3" t="s">
        <v>35</v>
      </c>
      <c r="O28" s="3" t="s">
        <v>34</v>
      </c>
      <c r="P28" s="3">
        <v>1352858</v>
      </c>
      <c r="Q28" s="3" t="s">
        <v>486</v>
      </c>
      <c r="R28" s="3" t="s">
        <v>1141</v>
      </c>
      <c r="S28" s="44">
        <v>46296</v>
      </c>
      <c r="T28" s="3">
        <v>18</v>
      </c>
      <c r="U28" s="3" t="s">
        <v>260</v>
      </c>
      <c r="V28" s="3" t="s">
        <v>38</v>
      </c>
      <c r="W28" s="20">
        <v>7632605321330810</v>
      </c>
      <c r="X28" s="45"/>
    </row>
    <row r="29" spans="1:24" ht="12.5" x14ac:dyDescent="0.25">
      <c r="A29" s="3" t="s">
        <v>148</v>
      </c>
      <c r="B29" s="44">
        <v>340621</v>
      </c>
      <c r="C29" s="3" t="s">
        <v>176</v>
      </c>
      <c r="D29" s="3" t="s">
        <v>2317</v>
      </c>
      <c r="E29" s="3" t="s">
        <v>61</v>
      </c>
      <c r="F29" s="3" t="s">
        <v>2210</v>
      </c>
      <c r="G29" s="3" t="s">
        <v>179</v>
      </c>
      <c r="H29" s="3" t="s">
        <v>2454</v>
      </c>
      <c r="I29" s="3" t="s">
        <v>42</v>
      </c>
      <c r="J29" s="3">
        <v>1998</v>
      </c>
      <c r="K29" s="3" t="s">
        <v>2455</v>
      </c>
      <c r="L29" s="3" t="s">
        <v>2456</v>
      </c>
      <c r="M29" s="3" t="s">
        <v>2320</v>
      </c>
      <c r="N29" s="3" t="s">
        <v>42</v>
      </c>
      <c r="O29" s="3" t="s">
        <v>42</v>
      </c>
      <c r="P29" s="3" t="s">
        <v>42</v>
      </c>
      <c r="Q29" s="3" t="s">
        <v>42</v>
      </c>
      <c r="R29" s="3" t="s">
        <v>42</v>
      </c>
      <c r="S29" s="3">
        <v>2026</v>
      </c>
      <c r="T29" s="3">
        <v>12</v>
      </c>
      <c r="U29" s="20">
        <v>6666666666666660</v>
      </c>
      <c r="V29" s="3" t="s">
        <v>147</v>
      </c>
      <c r="W29" s="20">
        <v>6722078575019750</v>
      </c>
      <c r="X29" s="45"/>
    </row>
    <row r="30" spans="1:24" ht="12.5" x14ac:dyDescent="0.25">
      <c r="A30" s="3" t="s">
        <v>234</v>
      </c>
      <c r="B30" s="3" t="s">
        <v>42</v>
      </c>
      <c r="C30" s="3" t="s">
        <v>42</v>
      </c>
      <c r="D30" s="3" t="s">
        <v>42</v>
      </c>
      <c r="E30" s="3" t="s">
        <v>2397</v>
      </c>
      <c r="F30" s="3" t="s">
        <v>1502</v>
      </c>
      <c r="G30" s="3" t="s">
        <v>180</v>
      </c>
      <c r="H30" s="3" t="s">
        <v>2457</v>
      </c>
      <c r="I30" s="3">
        <v>218495049001</v>
      </c>
      <c r="J30" s="3" t="s">
        <v>2458</v>
      </c>
      <c r="K30" s="42">
        <v>46296</v>
      </c>
      <c r="L30" s="3" t="s">
        <v>42</v>
      </c>
      <c r="M30" s="3" t="s">
        <v>1883</v>
      </c>
      <c r="N30" s="3" t="s">
        <v>1883</v>
      </c>
      <c r="O30" s="3" t="s">
        <v>191</v>
      </c>
      <c r="P30" s="3">
        <v>1352858</v>
      </c>
      <c r="Q30" s="3" t="s">
        <v>42</v>
      </c>
      <c r="R30" s="3" t="s">
        <v>69</v>
      </c>
      <c r="S30" s="3" t="s">
        <v>2324</v>
      </c>
      <c r="T30" s="3">
        <v>13</v>
      </c>
      <c r="U30" s="20">
        <v>7222222222222220</v>
      </c>
      <c r="V30" s="3" t="s">
        <v>140</v>
      </c>
      <c r="W30" s="20">
        <v>1.62521339896905E+16</v>
      </c>
      <c r="X30" s="45"/>
    </row>
    <row r="31" spans="1:24" ht="12.5" x14ac:dyDescent="0.25">
      <c r="A31" s="3" t="s">
        <v>183</v>
      </c>
      <c r="B31" s="3" t="s">
        <v>58</v>
      </c>
      <c r="C31" s="3" t="s">
        <v>1135</v>
      </c>
      <c r="D31" s="3" t="s">
        <v>2459</v>
      </c>
      <c r="E31" s="3" t="s">
        <v>186</v>
      </c>
      <c r="F31" s="3" t="s">
        <v>1137</v>
      </c>
      <c r="G31" s="3" t="s">
        <v>2460</v>
      </c>
      <c r="H31" s="3" t="s">
        <v>2326</v>
      </c>
      <c r="I31" s="3">
        <v>1998</v>
      </c>
      <c r="J31" s="3" t="s">
        <v>42</v>
      </c>
      <c r="K31" s="3" t="s">
        <v>2461</v>
      </c>
      <c r="L31" s="3" t="s">
        <v>2462</v>
      </c>
      <c r="M31" s="3" t="s">
        <v>2463</v>
      </c>
      <c r="N31" s="3" t="s">
        <v>1140</v>
      </c>
      <c r="O31" s="3" t="s">
        <v>191</v>
      </c>
      <c r="P31" s="3" t="s">
        <v>42</v>
      </c>
      <c r="Q31" s="3" t="s">
        <v>42</v>
      </c>
      <c r="R31" s="3" t="s">
        <v>42</v>
      </c>
      <c r="S31" s="3">
        <v>-2026</v>
      </c>
      <c r="T31" s="3">
        <v>14</v>
      </c>
      <c r="U31" s="20">
        <v>7777777777777770</v>
      </c>
      <c r="V31" s="3" t="s">
        <v>89</v>
      </c>
      <c r="W31" s="20">
        <v>4947382799273550</v>
      </c>
      <c r="X31" s="45"/>
    </row>
    <row r="32" spans="1:24" ht="12.5" x14ac:dyDescent="0.25">
      <c r="A32" s="3" t="s">
        <v>57</v>
      </c>
      <c r="B32" s="3" t="s">
        <v>2330</v>
      </c>
      <c r="C32" s="3" t="s">
        <v>2331</v>
      </c>
      <c r="D32" s="3" t="s">
        <v>2464</v>
      </c>
      <c r="E32" s="3" t="s">
        <v>61</v>
      </c>
      <c r="F32" s="3" t="s">
        <v>2465</v>
      </c>
      <c r="G32" s="3" t="s">
        <v>61</v>
      </c>
      <c r="H32" s="3" t="s">
        <v>178</v>
      </c>
      <c r="I32" s="3" t="s">
        <v>42</v>
      </c>
      <c r="J32" s="3" t="s">
        <v>42</v>
      </c>
      <c r="K32" s="3" t="s">
        <v>2334</v>
      </c>
      <c r="L32" s="3" t="s">
        <v>2466</v>
      </c>
      <c r="M32" s="3" t="s">
        <v>2467</v>
      </c>
      <c r="N32" s="3" t="s">
        <v>189</v>
      </c>
      <c r="O32" s="3" t="s">
        <v>191</v>
      </c>
      <c r="P32" s="3">
        <v>21</v>
      </c>
      <c r="Q32" s="3" t="s">
        <v>42</v>
      </c>
      <c r="R32" s="3" t="s">
        <v>42</v>
      </c>
      <c r="S32" s="3" t="s">
        <v>2337</v>
      </c>
      <c r="T32" s="3">
        <v>14</v>
      </c>
      <c r="U32" s="20">
        <v>7777777777777770</v>
      </c>
      <c r="V32" s="3" t="s">
        <v>89</v>
      </c>
      <c r="W32" s="20">
        <v>2.72549019607843E+16</v>
      </c>
      <c r="X32" s="45"/>
    </row>
    <row r="33" spans="1:24" ht="12.5" x14ac:dyDescent="0.25">
      <c r="A33" s="3" t="s">
        <v>157</v>
      </c>
      <c r="B33" s="3" t="s">
        <v>2468</v>
      </c>
      <c r="C33" s="3" t="s">
        <v>2338</v>
      </c>
      <c r="D33" s="3" t="s">
        <v>2469</v>
      </c>
      <c r="E33" s="3" t="s">
        <v>1151</v>
      </c>
      <c r="F33" s="3" t="s">
        <v>1159</v>
      </c>
      <c r="G33" s="3" t="s">
        <v>2340</v>
      </c>
      <c r="H33" s="3" t="s">
        <v>180</v>
      </c>
      <c r="I33" s="3" t="s">
        <v>42</v>
      </c>
      <c r="J33" s="3">
        <v>1998</v>
      </c>
      <c r="K33" s="3" t="s">
        <v>2341</v>
      </c>
      <c r="L33" s="3" t="s">
        <v>1750</v>
      </c>
      <c r="M33" s="3" t="s">
        <v>1883</v>
      </c>
      <c r="N33" s="3" t="s">
        <v>173</v>
      </c>
      <c r="O33" s="3" t="s">
        <v>191</v>
      </c>
      <c r="P33" s="3" t="s">
        <v>42</v>
      </c>
      <c r="Q33" s="3" t="s">
        <v>42</v>
      </c>
      <c r="R33" s="3" t="s">
        <v>1141</v>
      </c>
      <c r="S33" s="3" t="s">
        <v>42</v>
      </c>
      <c r="T33" s="3">
        <v>14</v>
      </c>
      <c r="U33" s="20">
        <v>7777777777777770</v>
      </c>
      <c r="V33" s="3" t="s">
        <v>89</v>
      </c>
      <c r="W33" s="20">
        <v>6473585588081380</v>
      </c>
      <c r="X33" s="45"/>
    </row>
    <row r="34" spans="1:24" ht="12.5" x14ac:dyDescent="0.25">
      <c r="A34" s="3" t="s">
        <v>235</v>
      </c>
      <c r="B34" s="3" t="s">
        <v>42</v>
      </c>
      <c r="C34" s="3" t="s">
        <v>42</v>
      </c>
      <c r="D34" s="3" t="s">
        <v>42</v>
      </c>
      <c r="E34" s="3" t="s">
        <v>42</v>
      </c>
      <c r="F34" s="3" t="s">
        <v>42</v>
      </c>
      <c r="G34" s="3" t="s">
        <v>42</v>
      </c>
      <c r="H34" s="3" t="s">
        <v>42</v>
      </c>
      <c r="I34" s="3" t="s">
        <v>42</v>
      </c>
      <c r="J34" s="3" t="s">
        <v>42</v>
      </c>
      <c r="K34" s="3" t="s">
        <v>42</v>
      </c>
      <c r="L34" s="3" t="s">
        <v>42</v>
      </c>
      <c r="M34" s="3" t="s">
        <v>42</v>
      </c>
      <c r="N34" s="3" t="s">
        <v>42</v>
      </c>
      <c r="O34" s="3" t="s">
        <v>42</v>
      </c>
      <c r="P34" s="3" t="s">
        <v>42</v>
      </c>
      <c r="Q34" s="3" t="s">
        <v>42</v>
      </c>
      <c r="R34" s="3" t="s">
        <v>42</v>
      </c>
      <c r="S34" s="3" t="s">
        <v>42</v>
      </c>
      <c r="T34" s="3">
        <v>0</v>
      </c>
      <c r="U34" s="3" t="s">
        <v>2364</v>
      </c>
      <c r="V34" s="3" t="s">
        <v>221</v>
      </c>
      <c r="W34" s="3" t="s">
        <v>2364</v>
      </c>
      <c r="X34" s="45"/>
    </row>
    <row r="35" spans="1:24" ht="12.5" x14ac:dyDescent="0.25">
      <c r="A35" s="3" t="s">
        <v>236</v>
      </c>
      <c r="B35" s="3" t="s">
        <v>2168</v>
      </c>
      <c r="C35" s="3" t="s">
        <v>176</v>
      </c>
      <c r="D35" s="3" t="s">
        <v>2470</v>
      </c>
      <c r="E35" s="3" t="s">
        <v>61</v>
      </c>
      <c r="F35" s="3" t="s">
        <v>481</v>
      </c>
      <c r="G35" s="3" t="s">
        <v>1130</v>
      </c>
      <c r="H35" s="3" t="s">
        <v>483</v>
      </c>
      <c r="I35" s="3">
        <v>1998</v>
      </c>
      <c r="J35" s="3" t="s">
        <v>2345</v>
      </c>
      <c r="K35" s="3" t="s">
        <v>42</v>
      </c>
      <c r="L35" s="3" t="s">
        <v>42</v>
      </c>
      <c r="M35" s="3" t="s">
        <v>153</v>
      </c>
      <c r="N35" s="3" t="s">
        <v>35</v>
      </c>
      <c r="O35" s="3" t="s">
        <v>34</v>
      </c>
      <c r="P35" s="3">
        <v>2021</v>
      </c>
      <c r="Q35" s="3" t="s">
        <v>69</v>
      </c>
      <c r="R35" s="3" t="s">
        <v>1121</v>
      </c>
      <c r="S35" s="10">
        <v>46300</v>
      </c>
      <c r="T35" s="3">
        <v>16</v>
      </c>
      <c r="U35" s="20">
        <v>8888888888888880</v>
      </c>
      <c r="V35" s="3" t="s">
        <v>44</v>
      </c>
      <c r="W35" s="20">
        <v>7702340551605250</v>
      </c>
      <c r="X35" s="45"/>
    </row>
    <row r="36" spans="1:24" ht="12.5" x14ac:dyDescent="0.25">
      <c r="A36" s="3" t="s">
        <v>237</v>
      </c>
      <c r="B36" s="3">
        <v>82832</v>
      </c>
      <c r="C36" s="3" t="s">
        <v>176</v>
      </c>
      <c r="D36" s="3" t="s">
        <v>2346</v>
      </c>
      <c r="E36" s="3" t="s">
        <v>61</v>
      </c>
      <c r="F36" s="3" t="s">
        <v>2347</v>
      </c>
      <c r="G36" s="3" t="s">
        <v>1130</v>
      </c>
      <c r="H36" s="3" t="s">
        <v>2348</v>
      </c>
      <c r="I36" s="3">
        <v>1998</v>
      </c>
      <c r="J36" s="3" t="s">
        <v>2471</v>
      </c>
      <c r="K36" s="3" t="s">
        <v>1896</v>
      </c>
      <c r="L36" s="3" t="s">
        <v>2472</v>
      </c>
      <c r="M36" s="3" t="s">
        <v>153</v>
      </c>
      <c r="N36" s="3" t="s">
        <v>35</v>
      </c>
      <c r="O36" s="3" t="s">
        <v>34</v>
      </c>
      <c r="P36" s="3">
        <v>2021</v>
      </c>
      <c r="Q36" s="3" t="s">
        <v>42</v>
      </c>
      <c r="R36" s="3" t="s">
        <v>2016</v>
      </c>
      <c r="S36" s="3" t="s">
        <v>2351</v>
      </c>
      <c r="T36" s="3">
        <v>17</v>
      </c>
      <c r="U36" s="20">
        <v>9444444444444440</v>
      </c>
      <c r="V36" s="3" t="s">
        <v>328</v>
      </c>
      <c r="W36" s="20">
        <v>6766030394058070</v>
      </c>
      <c r="X36" s="45"/>
    </row>
    <row r="37" spans="1:24" ht="12.5" x14ac:dyDescent="0.25">
      <c r="A37" s="3" t="s">
        <v>238</v>
      </c>
      <c r="B37" s="3" t="s">
        <v>488</v>
      </c>
      <c r="C37" s="3" t="s">
        <v>176</v>
      </c>
      <c r="D37" s="3" t="s">
        <v>480</v>
      </c>
      <c r="E37" s="3" t="s">
        <v>61</v>
      </c>
      <c r="F37" s="3" t="s">
        <v>481</v>
      </c>
      <c r="G37" s="3" t="s">
        <v>1145</v>
      </c>
      <c r="H37" s="3" t="s">
        <v>2352</v>
      </c>
      <c r="I37" s="3">
        <v>1352858</v>
      </c>
      <c r="J37" s="3">
        <v>1998</v>
      </c>
      <c r="K37" s="3" t="s">
        <v>2473</v>
      </c>
      <c r="L37" s="3" t="s">
        <v>1514</v>
      </c>
      <c r="M37" s="3" t="s">
        <v>153</v>
      </c>
      <c r="N37" s="3" t="s">
        <v>35</v>
      </c>
      <c r="O37" s="3" t="s">
        <v>34</v>
      </c>
      <c r="P37" s="3">
        <v>2021</v>
      </c>
      <c r="Q37" s="3" t="s">
        <v>42</v>
      </c>
      <c r="R37" s="3" t="s">
        <v>1121</v>
      </c>
      <c r="S37" s="44">
        <v>46296</v>
      </c>
      <c r="T37" s="3">
        <v>17</v>
      </c>
      <c r="U37" s="20">
        <v>9444444444444440</v>
      </c>
      <c r="V37" s="3" t="s">
        <v>328</v>
      </c>
      <c r="W37" s="20">
        <v>8310702561567610</v>
      </c>
      <c r="X37" s="45"/>
    </row>
    <row r="38" spans="1:24" ht="12.5" x14ac:dyDescent="0.25">
      <c r="A38" s="3" t="s">
        <v>216</v>
      </c>
      <c r="B38" s="3" t="s">
        <v>1695</v>
      </c>
      <c r="C38" s="3" t="s">
        <v>2474</v>
      </c>
      <c r="D38" s="3" t="s">
        <v>2475</v>
      </c>
      <c r="E38" s="3" t="s">
        <v>28</v>
      </c>
      <c r="F38" s="3" t="s">
        <v>2476</v>
      </c>
      <c r="G38" s="3" t="s">
        <v>1274</v>
      </c>
      <c r="H38" s="3" t="s">
        <v>2477</v>
      </c>
      <c r="I38" s="3" t="s">
        <v>42</v>
      </c>
      <c r="J38" s="3" t="s">
        <v>2478</v>
      </c>
      <c r="K38" s="3" t="s">
        <v>42</v>
      </c>
      <c r="L38" s="3" t="s">
        <v>42</v>
      </c>
      <c r="M38" s="3" t="s">
        <v>95</v>
      </c>
      <c r="N38" s="3" t="s">
        <v>35</v>
      </c>
      <c r="O38" s="3" t="s">
        <v>34</v>
      </c>
      <c r="P38" s="3">
        <v>2020</v>
      </c>
      <c r="Q38" s="3" t="s">
        <v>42</v>
      </c>
      <c r="R38" s="3" t="s">
        <v>42</v>
      </c>
      <c r="S38" s="10">
        <v>46442</v>
      </c>
      <c r="T38" s="3">
        <v>13</v>
      </c>
      <c r="U38" s="20">
        <v>7222222222222220</v>
      </c>
      <c r="V38" s="3" t="s">
        <v>140</v>
      </c>
      <c r="W38" s="20">
        <v>5684217743041270</v>
      </c>
      <c r="X38" s="45"/>
    </row>
    <row r="39" spans="1:24" ht="12.5" x14ac:dyDescent="0.25">
      <c r="A39" s="3" t="s">
        <v>141</v>
      </c>
      <c r="B39" s="3" t="s">
        <v>2479</v>
      </c>
      <c r="C39" s="3" t="s">
        <v>142</v>
      </c>
      <c r="D39" s="3" t="s">
        <v>2480</v>
      </c>
      <c r="E39" s="3" t="s">
        <v>28</v>
      </c>
      <c r="F39" s="3" t="s">
        <v>1285</v>
      </c>
      <c r="G39" s="3" t="s">
        <v>30</v>
      </c>
      <c r="H39" s="3" t="s">
        <v>93</v>
      </c>
      <c r="I39" s="3">
        <v>563685</v>
      </c>
      <c r="J39" s="3">
        <v>110</v>
      </c>
      <c r="K39" s="3" t="s">
        <v>648</v>
      </c>
      <c r="L39" s="3" t="s">
        <v>649</v>
      </c>
      <c r="M39" s="3" t="s">
        <v>2358</v>
      </c>
      <c r="N39" s="3" t="s">
        <v>35</v>
      </c>
      <c r="O39" s="3" t="s">
        <v>191</v>
      </c>
      <c r="P39" s="3">
        <v>2020</v>
      </c>
      <c r="Q39" s="3">
        <v>563685</v>
      </c>
      <c r="R39" s="3" t="s">
        <v>42</v>
      </c>
      <c r="S39" s="26">
        <v>46419</v>
      </c>
      <c r="T39" s="3">
        <v>17</v>
      </c>
      <c r="U39" s="20">
        <v>9444444444444440</v>
      </c>
      <c r="V39" s="3" t="s">
        <v>328</v>
      </c>
      <c r="W39" s="20">
        <v>7224808640033550</v>
      </c>
      <c r="X39" s="45"/>
    </row>
    <row r="40" spans="1:24" ht="12.5" x14ac:dyDescent="0.25">
      <c r="A40" s="3" t="s">
        <v>90</v>
      </c>
      <c r="B40" s="3" t="s">
        <v>660</v>
      </c>
      <c r="C40" s="3" t="s">
        <v>142</v>
      </c>
      <c r="D40" s="3" t="s">
        <v>2481</v>
      </c>
      <c r="E40" s="3" t="s">
        <v>28</v>
      </c>
      <c r="F40" s="3" t="s">
        <v>1285</v>
      </c>
      <c r="G40" s="3" t="s">
        <v>1775</v>
      </c>
      <c r="H40" s="3" t="s">
        <v>93</v>
      </c>
      <c r="I40" s="3">
        <v>201</v>
      </c>
      <c r="J40" s="3">
        <v>110</v>
      </c>
      <c r="K40" s="3" t="s">
        <v>2482</v>
      </c>
      <c r="L40" s="3" t="s">
        <v>2483</v>
      </c>
      <c r="M40" s="3" t="s">
        <v>2358</v>
      </c>
      <c r="N40" s="3" t="s">
        <v>35</v>
      </c>
      <c r="O40" s="3" t="s">
        <v>34</v>
      </c>
      <c r="P40" s="3">
        <v>2020</v>
      </c>
      <c r="Q40" s="3" t="s">
        <v>42</v>
      </c>
      <c r="R40" s="3" t="s">
        <v>146</v>
      </c>
      <c r="S40" s="26">
        <v>46419</v>
      </c>
      <c r="T40" s="3">
        <v>17</v>
      </c>
      <c r="U40" s="20">
        <v>9444444444444440</v>
      </c>
      <c r="V40" s="3" t="s">
        <v>328</v>
      </c>
      <c r="W40" s="20">
        <v>8195707406780070</v>
      </c>
      <c r="X40" s="45"/>
    </row>
    <row r="41" spans="1:24" ht="12.5" x14ac:dyDescent="0.25">
      <c r="A41" s="3" t="s">
        <v>239</v>
      </c>
      <c r="B41" s="3">
        <v>4705</v>
      </c>
      <c r="C41" s="3" t="s">
        <v>142</v>
      </c>
      <c r="D41" s="3" t="s">
        <v>2361</v>
      </c>
      <c r="E41" s="3" t="s">
        <v>28</v>
      </c>
      <c r="F41" s="3" t="s">
        <v>2362</v>
      </c>
      <c r="G41" s="3" t="s">
        <v>400</v>
      </c>
      <c r="H41" s="3" t="s">
        <v>93</v>
      </c>
      <c r="I41" s="3">
        <v>2017</v>
      </c>
      <c r="J41" s="3">
        <v>110</v>
      </c>
      <c r="K41" s="3" t="s">
        <v>2363</v>
      </c>
      <c r="L41" s="3" t="s">
        <v>2484</v>
      </c>
      <c r="M41" s="3" t="s">
        <v>363</v>
      </c>
      <c r="N41" s="3" t="s">
        <v>42</v>
      </c>
      <c r="O41" s="3" t="s">
        <v>42</v>
      </c>
      <c r="P41" s="3" t="s">
        <v>42</v>
      </c>
      <c r="Q41" s="3" t="s">
        <v>42</v>
      </c>
      <c r="R41" s="3" t="s">
        <v>146</v>
      </c>
      <c r="S41" s="10">
        <v>46442</v>
      </c>
      <c r="T41" s="3">
        <v>14</v>
      </c>
      <c r="U41" s="20">
        <v>7777777777777770</v>
      </c>
      <c r="V41" s="3" t="s">
        <v>89</v>
      </c>
      <c r="W41" s="20">
        <v>7529534191298890</v>
      </c>
      <c r="X41" s="45"/>
    </row>
    <row r="42" spans="1:24" ht="12.5" x14ac:dyDescent="0.25">
      <c r="A42" s="3" t="s">
        <v>240</v>
      </c>
      <c r="B42" s="3" t="s">
        <v>42</v>
      </c>
      <c r="C42" s="3" t="s">
        <v>42</v>
      </c>
      <c r="D42" s="3" t="s">
        <v>42</v>
      </c>
      <c r="E42" s="3" t="s">
        <v>42</v>
      </c>
      <c r="F42" s="3" t="s">
        <v>42</v>
      </c>
      <c r="G42" s="3" t="s">
        <v>42</v>
      </c>
      <c r="H42" s="3" t="s">
        <v>42</v>
      </c>
      <c r="I42" s="3" t="s">
        <v>42</v>
      </c>
      <c r="J42" s="3" t="s">
        <v>42</v>
      </c>
      <c r="K42" s="3" t="s">
        <v>42</v>
      </c>
      <c r="L42" s="3" t="s">
        <v>42</v>
      </c>
      <c r="M42" s="3" t="s">
        <v>42</v>
      </c>
      <c r="N42" s="3" t="s">
        <v>42</v>
      </c>
      <c r="O42" s="3" t="s">
        <v>42</v>
      </c>
      <c r="P42" s="3" t="s">
        <v>42</v>
      </c>
      <c r="Q42" s="3" t="s">
        <v>42</v>
      </c>
      <c r="R42" s="3" t="s">
        <v>42</v>
      </c>
      <c r="S42" s="3" t="s">
        <v>42</v>
      </c>
      <c r="T42" s="3">
        <v>0</v>
      </c>
      <c r="U42" s="3" t="s">
        <v>2364</v>
      </c>
      <c r="V42" s="3" t="s">
        <v>221</v>
      </c>
      <c r="W42" s="3" t="s">
        <v>2364</v>
      </c>
      <c r="X42" s="45"/>
    </row>
    <row r="43" spans="1:24" ht="12.5" x14ac:dyDescent="0.25">
      <c r="A43" s="3" t="s">
        <v>199</v>
      </c>
      <c r="B43" s="3" t="s">
        <v>2485</v>
      </c>
      <c r="C43" s="3" t="s">
        <v>2070</v>
      </c>
      <c r="D43" s="3" t="s">
        <v>2365</v>
      </c>
      <c r="E43" s="3" t="s">
        <v>42</v>
      </c>
      <c r="F43" s="3" t="s">
        <v>42</v>
      </c>
      <c r="G43" s="3" t="s">
        <v>42</v>
      </c>
      <c r="H43" s="3" t="s">
        <v>42</v>
      </c>
      <c r="I43" s="3" t="s">
        <v>42</v>
      </c>
      <c r="J43" s="3" t="s">
        <v>42</v>
      </c>
      <c r="K43" s="3" t="s">
        <v>42</v>
      </c>
      <c r="L43" s="3" t="s">
        <v>42</v>
      </c>
      <c r="M43" s="3" t="s">
        <v>95</v>
      </c>
      <c r="N43" s="3" t="s">
        <v>35</v>
      </c>
      <c r="O43" s="3" t="s">
        <v>34</v>
      </c>
      <c r="P43" s="3">
        <v>2020</v>
      </c>
      <c r="Q43" s="3" t="s">
        <v>42</v>
      </c>
      <c r="R43" s="3" t="s">
        <v>146</v>
      </c>
      <c r="S43" s="3" t="s">
        <v>2370</v>
      </c>
      <c r="T43" s="3">
        <v>9</v>
      </c>
      <c r="U43" s="3" t="s">
        <v>911</v>
      </c>
      <c r="V43" s="3" t="s">
        <v>215</v>
      </c>
      <c r="W43" s="20">
        <v>6324832030714380</v>
      </c>
      <c r="X43" s="45"/>
    </row>
    <row r="44" spans="1:24" ht="12.5" x14ac:dyDescent="0.25">
      <c r="A44" s="3" t="s">
        <v>241</v>
      </c>
      <c r="B44" s="3" t="s">
        <v>42</v>
      </c>
      <c r="C44" s="3" t="s">
        <v>42</v>
      </c>
      <c r="D44" s="3" t="s">
        <v>42</v>
      </c>
      <c r="E44" s="3" t="s">
        <v>28</v>
      </c>
      <c r="F44" s="3" t="s">
        <v>657</v>
      </c>
      <c r="G44" s="3" t="s">
        <v>445</v>
      </c>
      <c r="H44" s="3" t="s">
        <v>93</v>
      </c>
      <c r="I44" s="3">
        <v>101563685</v>
      </c>
      <c r="J44" s="3">
        <v>1</v>
      </c>
      <c r="K44" s="3" t="s">
        <v>206</v>
      </c>
      <c r="L44" s="3" t="s">
        <v>1662</v>
      </c>
      <c r="M44" s="3" t="s">
        <v>95</v>
      </c>
      <c r="N44" s="3" t="s">
        <v>35</v>
      </c>
      <c r="O44" s="3">
        <v>2020</v>
      </c>
      <c r="P44" s="3">
        <v>101563685</v>
      </c>
      <c r="Q44" s="3" t="s">
        <v>42</v>
      </c>
      <c r="R44" s="3" t="s">
        <v>1276</v>
      </c>
      <c r="S44" s="10">
        <v>46442</v>
      </c>
      <c r="T44" s="3">
        <v>14</v>
      </c>
      <c r="U44" s="20">
        <v>7777777777777770</v>
      </c>
      <c r="V44" s="3" t="s">
        <v>89</v>
      </c>
      <c r="W44" s="20">
        <v>5313216195569130</v>
      </c>
      <c r="X44" s="45"/>
    </row>
    <row r="45" spans="1:24" ht="12.5" x14ac:dyDescent="0.25">
      <c r="A45" s="3" t="s">
        <v>116</v>
      </c>
      <c r="B45" s="3" t="s">
        <v>899</v>
      </c>
      <c r="C45" s="3" t="s">
        <v>117</v>
      </c>
      <c r="D45" s="3" t="s">
        <v>2486</v>
      </c>
      <c r="E45" s="3" t="s">
        <v>28</v>
      </c>
      <c r="F45" s="3" t="s">
        <v>1299</v>
      </c>
      <c r="G45" s="3" t="s">
        <v>30</v>
      </c>
      <c r="H45" s="3" t="s">
        <v>562</v>
      </c>
      <c r="I45" s="3">
        <v>201</v>
      </c>
      <c r="J45" s="3">
        <v>110</v>
      </c>
      <c r="K45" s="3" t="s">
        <v>1300</v>
      </c>
      <c r="L45" s="3" t="s">
        <v>2487</v>
      </c>
      <c r="M45" s="3" t="s">
        <v>95</v>
      </c>
      <c r="N45" s="3" t="s">
        <v>190</v>
      </c>
      <c r="O45" s="3" t="s">
        <v>172</v>
      </c>
      <c r="P45" s="3">
        <v>20</v>
      </c>
      <c r="Q45" s="3" t="s">
        <v>42</v>
      </c>
      <c r="R45" s="3" t="s">
        <v>1302</v>
      </c>
      <c r="S45" s="10">
        <v>46442</v>
      </c>
      <c r="T45" s="3">
        <v>17</v>
      </c>
      <c r="U45" s="20">
        <v>9444444444444440</v>
      </c>
      <c r="V45" s="3" t="s">
        <v>328</v>
      </c>
      <c r="W45" s="20">
        <v>7170639049531780</v>
      </c>
      <c r="X45" s="45"/>
    </row>
    <row r="46" spans="1:24" ht="12.5" x14ac:dyDescent="0.25">
      <c r="A46" s="3" t="s">
        <v>242</v>
      </c>
      <c r="B46" s="3" t="s">
        <v>42</v>
      </c>
      <c r="C46" s="3" t="s">
        <v>42</v>
      </c>
      <c r="D46" s="3" t="s">
        <v>42</v>
      </c>
      <c r="E46" s="3" t="s">
        <v>28</v>
      </c>
      <c r="F46" s="3" t="s">
        <v>644</v>
      </c>
      <c r="G46" s="3" t="s">
        <v>30</v>
      </c>
      <c r="H46" s="3" t="s">
        <v>93</v>
      </c>
      <c r="I46" s="3">
        <v>201</v>
      </c>
      <c r="J46" s="3">
        <v>110</v>
      </c>
      <c r="K46" s="3" t="s">
        <v>658</v>
      </c>
      <c r="L46" s="3">
        <v>15148</v>
      </c>
      <c r="M46" s="3" t="s">
        <v>2358</v>
      </c>
      <c r="N46" s="3" t="s">
        <v>190</v>
      </c>
      <c r="O46" s="3" t="s">
        <v>191</v>
      </c>
      <c r="P46" s="3">
        <v>20</v>
      </c>
      <c r="Q46" s="3" t="s">
        <v>42</v>
      </c>
      <c r="R46" s="3" t="s">
        <v>211</v>
      </c>
      <c r="S46" s="10">
        <v>46442</v>
      </c>
      <c r="T46" s="3">
        <v>14</v>
      </c>
      <c r="U46" s="20">
        <v>7777777777777770</v>
      </c>
      <c r="V46" s="3" t="s">
        <v>89</v>
      </c>
      <c r="W46" s="20">
        <v>7885403811874400</v>
      </c>
      <c r="X46" s="45"/>
    </row>
    <row r="47" spans="1:24" ht="12.5" x14ac:dyDescent="0.25">
      <c r="A47" s="3" t="s">
        <v>207</v>
      </c>
      <c r="B47" s="3" t="s">
        <v>1306</v>
      </c>
      <c r="C47" s="3" t="s">
        <v>142</v>
      </c>
      <c r="D47" s="3" t="s">
        <v>2488</v>
      </c>
      <c r="E47" s="3" t="s">
        <v>1285</v>
      </c>
      <c r="F47" s="3" t="s">
        <v>30</v>
      </c>
      <c r="G47" s="3" t="s">
        <v>93</v>
      </c>
      <c r="H47" s="3">
        <v>110</v>
      </c>
      <c r="I47" s="3" t="s">
        <v>2376</v>
      </c>
      <c r="J47" s="3" t="s">
        <v>2412</v>
      </c>
      <c r="K47" s="3" t="s">
        <v>42</v>
      </c>
      <c r="L47" s="3" t="s">
        <v>42</v>
      </c>
      <c r="M47" s="3" t="s">
        <v>95</v>
      </c>
      <c r="N47" s="3" t="s">
        <v>35</v>
      </c>
      <c r="O47" s="3" t="s">
        <v>34</v>
      </c>
      <c r="P47" s="3">
        <v>2020</v>
      </c>
      <c r="Q47" s="3" t="s">
        <v>42</v>
      </c>
      <c r="R47" s="3" t="s">
        <v>1276</v>
      </c>
      <c r="S47" s="26">
        <v>46419</v>
      </c>
      <c r="T47" s="3">
        <v>15</v>
      </c>
      <c r="U47" s="20">
        <v>8333333333333330</v>
      </c>
      <c r="V47" s="3" t="s">
        <v>80</v>
      </c>
      <c r="W47" s="20">
        <v>4.8393939393939296E+16</v>
      </c>
      <c r="X47" s="45"/>
    </row>
    <row r="48" spans="1:24" ht="12.5" x14ac:dyDescent="0.25">
      <c r="A48" s="3" t="s">
        <v>204</v>
      </c>
      <c r="B48" s="3" t="s">
        <v>91</v>
      </c>
      <c r="C48" s="3" t="s">
        <v>142</v>
      </c>
      <c r="D48" s="3" t="s">
        <v>2489</v>
      </c>
      <c r="E48" s="3" t="s">
        <v>28</v>
      </c>
      <c r="F48" s="3" t="s">
        <v>2362</v>
      </c>
      <c r="G48" s="3" t="s">
        <v>30</v>
      </c>
      <c r="H48" s="3" t="s">
        <v>93</v>
      </c>
      <c r="I48" s="3">
        <v>110</v>
      </c>
      <c r="J48" s="3" t="s">
        <v>2490</v>
      </c>
      <c r="K48" s="3" t="s">
        <v>649</v>
      </c>
      <c r="L48" s="3" t="s">
        <v>42</v>
      </c>
      <c r="M48" s="3" t="s">
        <v>95</v>
      </c>
      <c r="N48" s="3" t="s">
        <v>35</v>
      </c>
      <c r="O48" s="3" t="s">
        <v>34</v>
      </c>
      <c r="P48" s="3">
        <v>2020</v>
      </c>
      <c r="Q48" s="3" t="s">
        <v>42</v>
      </c>
      <c r="R48" s="3" t="s">
        <v>146</v>
      </c>
      <c r="S48" s="3">
        <v>2027</v>
      </c>
      <c r="T48" s="3">
        <v>16</v>
      </c>
      <c r="U48" s="20">
        <v>8888888888888880</v>
      </c>
      <c r="V48" s="3" t="s">
        <v>44</v>
      </c>
      <c r="W48" s="20">
        <v>7194737248046070</v>
      </c>
      <c r="X48" s="45"/>
    </row>
    <row r="49" spans="1:26" ht="12.5" x14ac:dyDescent="0.25">
      <c r="A49" s="3" t="s">
        <v>243</v>
      </c>
      <c r="B49" s="3" t="s">
        <v>1306</v>
      </c>
      <c r="C49" s="3" t="s">
        <v>142</v>
      </c>
      <c r="D49" s="3" t="s">
        <v>2491</v>
      </c>
      <c r="E49" s="3" t="s">
        <v>28</v>
      </c>
      <c r="F49" s="3" t="s">
        <v>644</v>
      </c>
      <c r="G49" s="3" t="s">
        <v>30</v>
      </c>
      <c r="H49" s="3" t="s">
        <v>93</v>
      </c>
      <c r="I49" s="3">
        <v>201</v>
      </c>
      <c r="J49" s="3">
        <v>110</v>
      </c>
      <c r="K49" s="3" t="s">
        <v>648</v>
      </c>
      <c r="L49" s="3" t="s">
        <v>2492</v>
      </c>
      <c r="M49" s="3" t="s">
        <v>95</v>
      </c>
      <c r="N49" s="3" t="s">
        <v>35</v>
      </c>
      <c r="O49" s="3" t="s">
        <v>34</v>
      </c>
      <c r="P49" s="3">
        <v>2020</v>
      </c>
      <c r="Q49" s="3" t="s">
        <v>42</v>
      </c>
      <c r="R49" s="3" t="s">
        <v>146</v>
      </c>
      <c r="S49" s="3" t="s">
        <v>1276</v>
      </c>
      <c r="T49" s="3">
        <v>17</v>
      </c>
      <c r="U49" s="20">
        <v>9444444444444440</v>
      </c>
      <c r="V49" s="3" t="s">
        <v>328</v>
      </c>
      <c r="W49" s="20">
        <v>8348795379937240</v>
      </c>
      <c r="X49" s="45"/>
    </row>
    <row r="51" spans="1:26" ht="12.5" x14ac:dyDescent="0.25">
      <c r="B51" s="12"/>
      <c r="T51" s="13" t="s">
        <v>244</v>
      </c>
    </row>
    <row r="52" spans="1:26" ht="14.5" x14ac:dyDescent="0.35">
      <c r="A52" s="13" t="s">
        <v>245</v>
      </c>
      <c r="B52" s="14">
        <f>COUNTIF(B2:B13,"F 3472 WAB")</f>
        <v>0</v>
      </c>
      <c r="C52" s="14">
        <f>COUNTIF(C2:C13,"BOBI AULIA SYAFIQ")</f>
        <v>7</v>
      </c>
      <c r="D52" s="14">
        <f>COUNTIF(D2:D13,"CLUSTER PRAMUKA REGENCY BLOK D6 KARANGTENGAH CIANJUR")</f>
        <v>0</v>
      </c>
      <c r="E52" s="14">
        <f>COUNTIF(E2:E13,"HONDA")</f>
        <v>11</v>
      </c>
      <c r="F52" s="14">
        <f>COUNTIF(F2:F13,"X1HO2N35M1 A/T")</f>
        <v>6</v>
      </c>
      <c r="G52" s="14">
        <f t="shared" ref="G52:H52" si="0">COUNTIF(G2:G13,"SEPEDA MOTOR")</f>
        <v>8</v>
      </c>
      <c r="H52" s="14">
        <f t="shared" si="0"/>
        <v>7</v>
      </c>
      <c r="I52" s="14">
        <f>COUNTIF(I2:I13,"2019")</f>
        <v>9</v>
      </c>
      <c r="J52" s="14">
        <f>COUNTIF(J2:J13,"149CC")</f>
        <v>0</v>
      </c>
      <c r="K52" s="14">
        <f>COUNTIF(K2:K13,"MH1KF4115KK705996")</f>
        <v>6</v>
      </c>
      <c r="L52" s="14">
        <f>COUNTIF(L2:L13,"KF41E1708686")</f>
        <v>0</v>
      </c>
      <c r="M52" s="14">
        <f>COUNTIF(M2:M13,"HITAM")</f>
        <v>12</v>
      </c>
      <c r="N52" s="14">
        <f>COUNTIF(N2:N13,"BENSIN")</f>
        <v>12</v>
      </c>
      <c r="O52" s="14">
        <f>COUNTIF(O2:O13,"HITAM")</f>
        <v>12</v>
      </c>
      <c r="P52" s="14">
        <f>COUNTIF(P2:P13,"2019")</f>
        <v>9</v>
      </c>
      <c r="Q52" s="14">
        <f>COUNTIF(Q2:Q13,"PO7918292")</f>
        <v>2</v>
      </c>
      <c r="R52" s="14">
        <f>COUNTIF(R2:R13,"10700")</f>
        <v>10</v>
      </c>
      <c r="S52" s="14">
        <f>COUNTIF(S2:S13,"06 NOV 2024")</f>
        <v>9</v>
      </c>
      <c r="T52" s="15">
        <f t="shared" ref="T52:T55" si="1">SUM(B52:S52)</f>
        <v>120</v>
      </c>
    </row>
    <row r="53" spans="1:26" ht="12.5" x14ac:dyDescent="0.25">
      <c r="A53" s="13" t="s">
        <v>246</v>
      </c>
      <c r="B53" s="15">
        <f>COUNTIF(B14:B25,"B 3352 UJV")</f>
        <v>4</v>
      </c>
      <c r="C53" s="15">
        <f>COUNTIF(C14:C25,"DIAN LIESKA OCVIANY")</f>
        <v>1</v>
      </c>
      <c r="D53" s="15">
        <f>COUNTIF(D14:D25,"KOMP PERTAMINA BLOK W/10 RT8/16 JU")</f>
        <v>0</v>
      </c>
      <c r="E53" s="15">
        <f>COUNTIF(E14:E25,"HONDA")</f>
        <v>11</v>
      </c>
      <c r="F53" s="15">
        <f>COUNTIF(F14:F25,"Y1G02N15LO AT")</f>
        <v>2</v>
      </c>
      <c r="G53" s="15">
        <f>COUNTIF(G14:G25,"SEPEDA MOTOR")</f>
        <v>7</v>
      </c>
      <c r="H53" s="15">
        <f>COUNTIF(H14:H25,"SPD. MOTOR")</f>
        <v>2</v>
      </c>
      <c r="I53" s="15">
        <f>COUNTIF(I14:I25,"2015")</f>
        <v>9</v>
      </c>
      <c r="J53" s="15">
        <f>COUNTIF(J14:J25,"00110")</f>
        <v>8</v>
      </c>
      <c r="K53" s="15">
        <f>COUNTIF(K14:K25,"MH1JFT113FK053794")</f>
        <v>2</v>
      </c>
      <c r="L53" s="15">
        <f>COUNTIF(L14:L25,"JFT1E1053726")</f>
        <v>4</v>
      </c>
      <c r="M53" s="15">
        <f>COUNTIF(M14:M25,"HITAM")</f>
        <v>4</v>
      </c>
      <c r="N53" s="15">
        <f>COUNTIF(N14:N25,"BENSIN")</f>
        <v>7</v>
      </c>
      <c r="O53" s="15">
        <f>COUNTIF(O14:O25,"HITAM")</f>
        <v>2</v>
      </c>
      <c r="P53" s="15">
        <f>COUNTIF(P14:P25,"2015")</f>
        <v>1</v>
      </c>
      <c r="Q53" s="15">
        <f>COUNTIF(Q14:Q25,"MO2029195")</f>
        <v>0</v>
      </c>
      <c r="R53" s="15">
        <f>COUNTIF(R14:R25,"9B4906FT221DI")</f>
        <v>0</v>
      </c>
      <c r="S53" s="15">
        <f>COUNTIF(S14:S25,"11-11-2025")</f>
        <v>8</v>
      </c>
      <c r="T53" s="15">
        <f t="shared" si="1"/>
        <v>72</v>
      </c>
      <c r="U53" s="12"/>
      <c r="V53" s="12"/>
      <c r="W53" s="12"/>
      <c r="X53" s="12"/>
      <c r="Y53" s="12"/>
      <c r="Z53" s="12"/>
    </row>
    <row r="54" spans="1:26" ht="12.5" x14ac:dyDescent="0.25">
      <c r="A54" s="13" t="s">
        <v>247</v>
      </c>
      <c r="B54" s="15">
        <f>COUNTIF(B26:B37,"B 2832 BRY")</f>
        <v>1</v>
      </c>
      <c r="C54" s="15">
        <f>COUNTIF(C26:C37,"MICHAEL")</f>
        <v>7</v>
      </c>
      <c r="D54" s="15">
        <f>COUNTIF(D26:D37,"CITRA GARDEN 6 BLK H11/54 RT11/15 JAKBAR")</f>
        <v>0</v>
      </c>
      <c r="E54" s="15">
        <f>COUNTIF(E26:E37,"TOYOTA")</f>
        <v>7</v>
      </c>
      <c r="F54" s="15">
        <f>COUNTIF(F26:F37,"KIJANG INOVA 2.OV")</f>
        <v>0</v>
      </c>
      <c r="G54" s="15">
        <f>COUNTIF(G26:G37,"MOBIL PENUMPANG")</f>
        <v>0</v>
      </c>
      <c r="H54" s="15">
        <f>COUNTIF(H26:H37,"MICRO/MINIBUS")</f>
        <v>0</v>
      </c>
      <c r="I54" s="15">
        <f>COUNTIF(I26:I37,"2021")</f>
        <v>2</v>
      </c>
      <c r="J54" s="15">
        <f>COUNTIF(J26:J37,"01998")</f>
        <v>4</v>
      </c>
      <c r="K54" s="15">
        <f>COUNTIF(K26:K37,"MHFAW8EM2M0218495")</f>
        <v>0</v>
      </c>
      <c r="L54" s="15">
        <f>COUNTIF(L26:L37,"1TRA912677")</f>
        <v>0</v>
      </c>
      <c r="M54" s="15">
        <f>COUNTIF(M26:M37,"SILVER METALIK")</f>
        <v>0</v>
      </c>
      <c r="N54" s="15">
        <f>COUNTIF(N26:N37,"BENSIN")</f>
        <v>5</v>
      </c>
      <c r="O54" s="15">
        <f>COUNTIF(O26:O37,"HITAM")</f>
        <v>5</v>
      </c>
      <c r="P54" s="15">
        <f>COUNTIF(P26:P37,"2021")</f>
        <v>4</v>
      </c>
      <c r="Q54" s="15">
        <f>COUNTIF(Q26:Q37,"R01352858")</f>
        <v>1</v>
      </c>
      <c r="R54" s="15">
        <f>COUNTIF(R26:R37,"3C4900GUYW1WE")</f>
        <v>0</v>
      </c>
      <c r="S54" s="15">
        <f>COUNTIF(S26:S37,"05-10-2026")</f>
        <v>1</v>
      </c>
      <c r="T54" s="15">
        <f t="shared" si="1"/>
        <v>37</v>
      </c>
      <c r="U54" s="12"/>
      <c r="V54" s="12"/>
      <c r="W54" s="12"/>
      <c r="X54" s="12"/>
      <c r="Y54" s="12"/>
      <c r="Z54" s="12"/>
    </row>
    <row r="55" spans="1:26" ht="12.5" x14ac:dyDescent="0.25">
      <c r="A55" s="13" t="s">
        <v>248</v>
      </c>
      <c r="B55" s="15">
        <f>COUNTIF(B38:B49,"B 4705 BLB")</f>
        <v>1</v>
      </c>
      <c r="C55" s="15">
        <f>COUNTIF(C38:C49,"RICKY GUNAWAN")</f>
        <v>6</v>
      </c>
      <c r="D55" s="15">
        <f>COUNTIF(D38:D49,"JL KEAMANAN DLM RT14/6 TM SHARI JB")</f>
        <v>0</v>
      </c>
      <c r="E55" s="15">
        <f>COUNTIF(E38:E49,"HONDA")</f>
        <v>9</v>
      </c>
      <c r="F55" s="15">
        <f>COUNTIF(F38:F49,"D1B02N12L2")</f>
        <v>0</v>
      </c>
      <c r="G55" s="15">
        <f>COUNTIF(G38:G49,"SEPEDA MOTOR")</f>
        <v>5</v>
      </c>
      <c r="H55" s="15">
        <f>COUNTIF(H38:H49,"SPD. MOTOR")</f>
        <v>0</v>
      </c>
      <c r="I55" s="15">
        <f>COUNTIF(I38:I49,"2017")</f>
        <v>1</v>
      </c>
      <c r="J55" s="15">
        <f>COUNTIF(J38:J49,"00110")</f>
        <v>6</v>
      </c>
      <c r="K55" s="15">
        <f>COUNTIF(K38:K49,"MH1JM2112HK213635")</f>
        <v>0</v>
      </c>
      <c r="L55" s="15">
        <f>COUNTIF(L38:L49,"JM21E1215148")</f>
        <v>1</v>
      </c>
      <c r="M55" s="15">
        <f>COUNTIF(M38:M49,"MERAH PUTIH")</f>
        <v>0</v>
      </c>
      <c r="N55" s="15">
        <f>COUNTIF(N38:N49,"BENSIN")</f>
        <v>8</v>
      </c>
      <c r="O55" s="15">
        <f>COUNTIF(O38:O49,"HITAM")</f>
        <v>6</v>
      </c>
      <c r="P55" s="15">
        <f>COUNTIF(P38:P49,"2020")</f>
        <v>7</v>
      </c>
      <c r="Q55" s="15">
        <f>COUNTIF(Q38:Q49,"N01563685")</f>
        <v>0</v>
      </c>
      <c r="R55" s="15">
        <f>COUNTIF(R38:R49,"9B4906ID311AW")</f>
        <v>0</v>
      </c>
      <c r="S55" s="15">
        <f>COUNTIF(S38:S49,"24-02-2027")</f>
        <v>5</v>
      </c>
      <c r="T55" s="15">
        <f t="shared" si="1"/>
        <v>55</v>
      </c>
      <c r="U55" s="12"/>
      <c r="V55" s="12"/>
      <c r="W55" s="12"/>
      <c r="X55" s="12"/>
      <c r="Y55" s="12"/>
      <c r="Z55" s="12"/>
    </row>
    <row r="56" spans="1:26" ht="13" x14ac:dyDescent="0.3">
      <c r="B56" s="12"/>
      <c r="S56" s="16" t="s">
        <v>249</v>
      </c>
      <c r="T56" s="17">
        <f>SUM(T52:T55)</f>
        <v>284</v>
      </c>
      <c r="U56" s="47">
        <f>T56/V56</f>
        <v>0.32870370370370372</v>
      </c>
      <c r="V56" s="18">
        <f>18*48</f>
        <v>864</v>
      </c>
    </row>
  </sheetData>
  <autoFilter ref="A1:X49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6"/>
  <sheetViews>
    <sheetView workbookViewId="0"/>
  </sheetViews>
  <sheetFormatPr defaultColWidth="12.6328125" defaultRowHeight="15.75" customHeight="1" x14ac:dyDescent="0.25"/>
  <sheetData>
    <row r="1" spans="1:2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75" customHeight="1" x14ac:dyDescent="0.25">
      <c r="A2" s="3" t="s">
        <v>85</v>
      </c>
      <c r="B2" s="3" t="s">
        <v>2493</v>
      </c>
      <c r="C2" s="3" t="s">
        <v>26</v>
      </c>
      <c r="D2" s="3" t="s">
        <v>2494</v>
      </c>
      <c r="E2" s="3" t="s">
        <v>28</v>
      </c>
      <c r="F2" s="3" t="s">
        <v>88</v>
      </c>
      <c r="G2" s="3" t="s">
        <v>30</v>
      </c>
      <c r="H2" s="3" t="s">
        <v>49</v>
      </c>
      <c r="I2" s="3">
        <v>2019</v>
      </c>
      <c r="J2" s="3" t="s">
        <v>264</v>
      </c>
      <c r="K2" s="3" t="s">
        <v>2495</v>
      </c>
      <c r="L2" s="3" t="s">
        <v>2496</v>
      </c>
      <c r="M2" s="3" t="s">
        <v>34</v>
      </c>
      <c r="N2" s="3" t="s">
        <v>35</v>
      </c>
      <c r="O2" s="3" t="s">
        <v>34</v>
      </c>
      <c r="P2" s="3">
        <v>2019</v>
      </c>
      <c r="Q2" s="3" t="s">
        <v>36</v>
      </c>
      <c r="R2" s="3">
        <v>10700</v>
      </c>
      <c r="S2" s="5">
        <v>45602</v>
      </c>
      <c r="T2" s="3">
        <v>18</v>
      </c>
      <c r="U2" s="3" t="s">
        <v>260</v>
      </c>
      <c r="V2" s="3" t="s">
        <v>38</v>
      </c>
      <c r="W2" s="20">
        <v>8258834302951950</v>
      </c>
      <c r="X2" s="45"/>
    </row>
    <row r="3" spans="1:24" ht="15.75" customHeight="1" x14ac:dyDescent="0.25">
      <c r="A3" s="3" t="s">
        <v>220</v>
      </c>
      <c r="B3" s="3" t="s">
        <v>837</v>
      </c>
      <c r="C3" s="3" t="s">
        <v>2497</v>
      </c>
      <c r="D3" s="3" t="s">
        <v>2244</v>
      </c>
      <c r="E3" s="3" t="s">
        <v>28</v>
      </c>
      <c r="F3" s="3" t="s">
        <v>29</v>
      </c>
      <c r="G3" s="3" t="s">
        <v>30</v>
      </c>
      <c r="H3" s="3" t="s">
        <v>30</v>
      </c>
      <c r="I3" s="3" t="s">
        <v>42</v>
      </c>
      <c r="J3" s="3">
        <v>2019</v>
      </c>
      <c r="K3" s="3" t="s">
        <v>32</v>
      </c>
      <c r="L3" s="3" t="s">
        <v>33</v>
      </c>
      <c r="M3" s="3" t="s">
        <v>903</v>
      </c>
      <c r="N3" s="3" t="s">
        <v>42</v>
      </c>
      <c r="O3" s="3" t="s">
        <v>42</v>
      </c>
      <c r="P3" s="3" t="s">
        <v>42</v>
      </c>
      <c r="Q3" s="3" t="s">
        <v>42</v>
      </c>
      <c r="R3" s="3" t="s">
        <v>42</v>
      </c>
      <c r="S3" s="5">
        <v>45602</v>
      </c>
      <c r="T3" s="3">
        <v>12</v>
      </c>
      <c r="U3" s="20">
        <v>6666666666666660</v>
      </c>
      <c r="V3" s="3" t="s">
        <v>147</v>
      </c>
      <c r="W3" s="20">
        <v>6852564102564100</v>
      </c>
      <c r="X3" s="45"/>
    </row>
    <row r="4" spans="1:24" ht="15.75" customHeight="1" x14ac:dyDescent="0.25">
      <c r="A4" s="3" t="s">
        <v>24</v>
      </c>
      <c r="B4" s="3" t="s">
        <v>262</v>
      </c>
      <c r="C4" s="3" t="s">
        <v>26</v>
      </c>
      <c r="D4" s="3" t="s">
        <v>2498</v>
      </c>
      <c r="E4" s="3" t="s">
        <v>28</v>
      </c>
      <c r="F4" s="3" t="s">
        <v>29</v>
      </c>
      <c r="G4" s="3" t="s">
        <v>30</v>
      </c>
      <c r="H4" s="3" t="s">
        <v>30</v>
      </c>
      <c r="I4" s="3">
        <v>2019</v>
      </c>
      <c r="J4" s="3" t="s">
        <v>31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34</v>
      </c>
      <c r="P4" s="3">
        <v>2019</v>
      </c>
      <c r="Q4" s="3" t="s">
        <v>36</v>
      </c>
      <c r="R4" s="3" t="s">
        <v>2499</v>
      </c>
      <c r="S4" s="5">
        <v>45602</v>
      </c>
      <c r="T4" s="3">
        <v>18</v>
      </c>
      <c r="U4" s="3" t="s">
        <v>260</v>
      </c>
      <c r="V4" s="3" t="s">
        <v>38</v>
      </c>
      <c r="W4" s="20">
        <v>9314102564102560</v>
      </c>
      <c r="X4" s="45"/>
    </row>
    <row r="5" spans="1:24" ht="15.75" customHeight="1" x14ac:dyDescent="0.25">
      <c r="A5" s="3" t="s">
        <v>222</v>
      </c>
      <c r="B5" s="3" t="s">
        <v>25</v>
      </c>
      <c r="C5" s="3" t="s">
        <v>26</v>
      </c>
      <c r="D5" s="3" t="s">
        <v>2500</v>
      </c>
      <c r="E5" s="3" t="s">
        <v>28</v>
      </c>
      <c r="F5" s="3" t="s">
        <v>29</v>
      </c>
      <c r="G5" s="3" t="s">
        <v>30</v>
      </c>
      <c r="H5" s="3" t="s">
        <v>30</v>
      </c>
      <c r="I5" s="3">
        <v>2019</v>
      </c>
      <c r="J5" s="3" t="s">
        <v>31</v>
      </c>
      <c r="K5" s="3" t="s">
        <v>32</v>
      </c>
      <c r="L5" s="3" t="s">
        <v>33</v>
      </c>
      <c r="M5" s="3" t="s">
        <v>34</v>
      </c>
      <c r="N5" s="3" t="s">
        <v>35</v>
      </c>
      <c r="O5" s="3" t="s">
        <v>34</v>
      </c>
      <c r="P5" s="3">
        <v>2019</v>
      </c>
      <c r="Q5" s="3" t="s">
        <v>36</v>
      </c>
      <c r="R5" s="3">
        <v>10700</v>
      </c>
      <c r="S5" s="5">
        <v>45602</v>
      </c>
      <c r="T5" s="3">
        <v>18</v>
      </c>
      <c r="U5" s="3" t="s">
        <v>260</v>
      </c>
      <c r="V5" s="3" t="s">
        <v>38</v>
      </c>
      <c r="W5" s="20">
        <v>9914529914529910</v>
      </c>
      <c r="X5" s="45"/>
    </row>
    <row r="6" spans="1:24" ht="15.75" customHeight="1" x14ac:dyDescent="0.25">
      <c r="A6" s="3" t="s">
        <v>39</v>
      </c>
      <c r="B6" s="3" t="s">
        <v>25</v>
      </c>
      <c r="C6" s="3" t="s">
        <v>26</v>
      </c>
      <c r="D6" s="3" t="s">
        <v>2501</v>
      </c>
      <c r="E6" s="3" t="s">
        <v>28</v>
      </c>
      <c r="F6" s="3" t="s">
        <v>1667</v>
      </c>
      <c r="G6" s="3" t="s">
        <v>30</v>
      </c>
      <c r="H6" s="3" t="s">
        <v>582</v>
      </c>
      <c r="I6" s="3">
        <v>2019</v>
      </c>
      <c r="J6" s="3" t="s">
        <v>264</v>
      </c>
      <c r="K6" s="3" t="s">
        <v>1665</v>
      </c>
      <c r="L6" s="3" t="s">
        <v>2496</v>
      </c>
      <c r="M6" s="3" t="s">
        <v>34</v>
      </c>
      <c r="N6" s="3" t="s">
        <v>35</v>
      </c>
      <c r="O6" s="3" t="s">
        <v>34</v>
      </c>
      <c r="P6" s="3">
        <v>2019</v>
      </c>
      <c r="Q6" s="3" t="s">
        <v>36</v>
      </c>
      <c r="R6" s="3" t="s">
        <v>42</v>
      </c>
      <c r="S6" s="5">
        <v>45602</v>
      </c>
      <c r="T6" s="3">
        <v>17</v>
      </c>
      <c r="U6" s="20">
        <v>9444444444444440</v>
      </c>
      <c r="V6" s="3" t="s">
        <v>328</v>
      </c>
      <c r="W6" s="20">
        <v>9062898462552440</v>
      </c>
      <c r="X6" s="45"/>
    </row>
    <row r="7" spans="1:24" ht="15.75" customHeight="1" x14ac:dyDescent="0.25">
      <c r="A7" s="3" t="s">
        <v>72</v>
      </c>
      <c r="B7" s="3">
        <v>2019</v>
      </c>
      <c r="C7" s="3" t="s">
        <v>26</v>
      </c>
      <c r="D7" s="3" t="s">
        <v>2502</v>
      </c>
      <c r="E7" s="3" t="s">
        <v>28</v>
      </c>
      <c r="F7" s="3" t="s">
        <v>29</v>
      </c>
      <c r="G7" s="3" t="s">
        <v>2503</v>
      </c>
      <c r="H7" s="3" t="s">
        <v>582</v>
      </c>
      <c r="I7" s="3">
        <v>2019</v>
      </c>
      <c r="J7" s="3" t="s">
        <v>2504</v>
      </c>
      <c r="K7" s="3" t="s">
        <v>2505</v>
      </c>
      <c r="L7" s="3" t="s">
        <v>2506</v>
      </c>
      <c r="M7" s="3" t="s">
        <v>34</v>
      </c>
      <c r="N7" s="3" t="s">
        <v>35</v>
      </c>
      <c r="O7" s="3" t="s">
        <v>34</v>
      </c>
      <c r="P7" s="3" t="s">
        <v>42</v>
      </c>
      <c r="Q7" s="3" t="s">
        <v>36</v>
      </c>
      <c r="R7" s="3">
        <v>10700</v>
      </c>
      <c r="S7" s="3" t="s">
        <v>2507</v>
      </c>
      <c r="T7" s="3">
        <v>17</v>
      </c>
      <c r="U7" s="20">
        <v>9444444444444440</v>
      </c>
      <c r="V7" s="3" t="s">
        <v>328</v>
      </c>
      <c r="W7" s="20">
        <v>810221324235165</v>
      </c>
      <c r="X7" s="45"/>
    </row>
    <row r="8" spans="1:24" ht="15.75" customHeight="1" x14ac:dyDescent="0.25">
      <c r="A8" s="3" t="s">
        <v>223</v>
      </c>
      <c r="B8" s="3" t="s">
        <v>1942</v>
      </c>
      <c r="C8" s="3" t="s">
        <v>2508</v>
      </c>
      <c r="D8" s="3" t="s">
        <v>2509</v>
      </c>
      <c r="E8" s="3" t="s">
        <v>28</v>
      </c>
      <c r="F8" s="3" t="s">
        <v>848</v>
      </c>
      <c r="G8" s="3" t="s">
        <v>30</v>
      </c>
      <c r="H8" s="3" t="s">
        <v>30</v>
      </c>
      <c r="I8" s="3">
        <v>2019</v>
      </c>
      <c r="J8" s="3" t="s">
        <v>850</v>
      </c>
      <c r="K8" s="3" t="s">
        <v>2510</v>
      </c>
      <c r="L8" s="3" t="s">
        <v>42</v>
      </c>
      <c r="M8" s="3" t="s">
        <v>34</v>
      </c>
      <c r="N8" s="3" t="s">
        <v>35</v>
      </c>
      <c r="O8" s="3" t="s">
        <v>34</v>
      </c>
      <c r="P8" s="3">
        <v>2019</v>
      </c>
      <c r="Q8" s="3" t="s">
        <v>42</v>
      </c>
      <c r="R8" s="3" t="s">
        <v>42</v>
      </c>
      <c r="S8" s="5">
        <v>45602</v>
      </c>
      <c r="T8" s="3">
        <v>15</v>
      </c>
      <c r="U8" s="20">
        <v>8333333333333330</v>
      </c>
      <c r="V8" s="3" t="s">
        <v>80</v>
      </c>
      <c r="W8" s="20">
        <v>7998534798534790</v>
      </c>
      <c r="X8" s="45"/>
    </row>
    <row r="9" spans="1:24" ht="15.75" customHeight="1" x14ac:dyDescent="0.25">
      <c r="A9" s="3" t="s">
        <v>98</v>
      </c>
      <c r="B9" s="3" t="s">
        <v>2511</v>
      </c>
      <c r="C9" s="3" t="s">
        <v>2512</v>
      </c>
      <c r="D9" s="3" t="s">
        <v>2513</v>
      </c>
      <c r="E9" s="3" t="s">
        <v>28</v>
      </c>
      <c r="F9" s="3" t="s">
        <v>100</v>
      </c>
      <c r="G9" s="3" t="s">
        <v>101</v>
      </c>
      <c r="H9" s="3" t="s">
        <v>2514</v>
      </c>
      <c r="I9" s="3" t="s">
        <v>42</v>
      </c>
      <c r="J9" s="3" t="s">
        <v>42</v>
      </c>
      <c r="K9" s="3" t="s">
        <v>103</v>
      </c>
      <c r="L9" s="3" t="s">
        <v>104</v>
      </c>
      <c r="M9" s="3" t="s">
        <v>34</v>
      </c>
      <c r="N9" s="3" t="s">
        <v>35</v>
      </c>
      <c r="O9" s="3" t="s">
        <v>34</v>
      </c>
      <c r="P9" s="3">
        <v>2019</v>
      </c>
      <c r="Q9" s="3" t="s">
        <v>36</v>
      </c>
      <c r="R9" s="3" t="s">
        <v>2515</v>
      </c>
      <c r="S9" s="9">
        <v>45597</v>
      </c>
      <c r="T9" s="3">
        <v>16</v>
      </c>
      <c r="U9" s="20">
        <v>8888888888888880</v>
      </c>
      <c r="V9" s="3" t="s">
        <v>44</v>
      </c>
      <c r="W9" s="20">
        <v>6764069264069260</v>
      </c>
      <c r="X9" s="45"/>
    </row>
    <row r="10" spans="1:24" ht="15.75" customHeight="1" x14ac:dyDescent="0.25">
      <c r="A10" s="3" t="s">
        <v>224</v>
      </c>
      <c r="B10" s="3" t="s">
        <v>2516</v>
      </c>
      <c r="C10" s="3" t="s">
        <v>2517</v>
      </c>
      <c r="D10" s="3" t="s">
        <v>2518</v>
      </c>
      <c r="E10" s="3" t="s">
        <v>28</v>
      </c>
      <c r="F10" s="3" t="s">
        <v>2519</v>
      </c>
      <c r="G10" s="3" t="s">
        <v>30</v>
      </c>
      <c r="H10" s="3" t="s">
        <v>2113</v>
      </c>
      <c r="I10" s="3">
        <v>2019</v>
      </c>
      <c r="J10" s="3" t="s">
        <v>31</v>
      </c>
      <c r="K10" s="3" t="s">
        <v>32</v>
      </c>
      <c r="L10" s="3" t="s">
        <v>33</v>
      </c>
      <c r="M10" s="3" t="s">
        <v>34</v>
      </c>
      <c r="N10" s="3" t="s">
        <v>35</v>
      </c>
      <c r="O10" s="3" t="s">
        <v>34</v>
      </c>
      <c r="P10" s="3">
        <v>2019</v>
      </c>
      <c r="Q10" s="3" t="s">
        <v>36</v>
      </c>
      <c r="R10" s="3">
        <v>10700</v>
      </c>
      <c r="S10" s="5">
        <v>45602</v>
      </c>
      <c r="T10" s="3">
        <v>18</v>
      </c>
      <c r="U10" s="3" t="s">
        <v>260</v>
      </c>
      <c r="V10" s="3" t="s">
        <v>38</v>
      </c>
      <c r="W10" s="20">
        <v>8967439967439960</v>
      </c>
      <c r="X10" s="45"/>
    </row>
    <row r="11" spans="1:24" ht="15.75" customHeight="1" x14ac:dyDescent="0.25">
      <c r="A11" s="3" t="s">
        <v>81</v>
      </c>
      <c r="B11" s="3" t="s">
        <v>2520</v>
      </c>
      <c r="C11" s="3" t="s">
        <v>26</v>
      </c>
      <c r="D11" s="3" t="s">
        <v>2521</v>
      </c>
      <c r="E11" s="3" t="s">
        <v>28</v>
      </c>
      <c r="F11" s="3" t="s">
        <v>29</v>
      </c>
      <c r="G11" s="3" t="s">
        <v>30</v>
      </c>
      <c r="H11" s="3" t="s">
        <v>30</v>
      </c>
      <c r="I11" s="3">
        <v>2019</v>
      </c>
      <c r="J11" s="3" t="s">
        <v>264</v>
      </c>
      <c r="K11" s="3" t="s">
        <v>2522</v>
      </c>
      <c r="L11" s="3" t="s">
        <v>2523</v>
      </c>
      <c r="M11" s="3" t="s">
        <v>34</v>
      </c>
      <c r="N11" s="3" t="s">
        <v>35</v>
      </c>
      <c r="O11" s="3" t="s">
        <v>34</v>
      </c>
      <c r="P11" s="3">
        <v>2019</v>
      </c>
      <c r="Q11" s="3" t="s">
        <v>36</v>
      </c>
      <c r="R11" s="3">
        <v>10700</v>
      </c>
      <c r="S11" s="5">
        <v>45602</v>
      </c>
      <c r="T11" s="3">
        <v>18</v>
      </c>
      <c r="U11" s="3" t="s">
        <v>260</v>
      </c>
      <c r="V11" s="3" t="s">
        <v>38</v>
      </c>
      <c r="W11" s="20">
        <v>8652589240824530</v>
      </c>
      <c r="X11" s="45"/>
    </row>
    <row r="12" spans="1:24" ht="15.75" customHeight="1" x14ac:dyDescent="0.25">
      <c r="A12" s="3" t="s">
        <v>225</v>
      </c>
      <c r="B12" s="3" t="s">
        <v>25</v>
      </c>
      <c r="C12" s="3" t="s">
        <v>2524</v>
      </c>
      <c r="D12" s="3" t="s">
        <v>2525</v>
      </c>
      <c r="E12" s="3" t="s">
        <v>28</v>
      </c>
      <c r="F12" s="3" t="s">
        <v>29</v>
      </c>
      <c r="G12" s="3" t="s">
        <v>30</v>
      </c>
      <c r="H12" s="3" t="s">
        <v>30</v>
      </c>
      <c r="I12" s="3">
        <v>149</v>
      </c>
      <c r="J12" s="3" t="s">
        <v>32</v>
      </c>
      <c r="K12" s="3" t="s">
        <v>33</v>
      </c>
      <c r="L12" s="3" t="s">
        <v>42</v>
      </c>
      <c r="M12" s="3" t="s">
        <v>34</v>
      </c>
      <c r="N12" s="3" t="s">
        <v>35</v>
      </c>
      <c r="O12" s="3" t="s">
        <v>34</v>
      </c>
      <c r="P12" s="3">
        <v>2019</v>
      </c>
      <c r="Q12" s="3" t="s">
        <v>42</v>
      </c>
      <c r="R12" s="3" t="s">
        <v>42</v>
      </c>
      <c r="S12" s="60">
        <v>45602</v>
      </c>
      <c r="T12" s="3">
        <v>15</v>
      </c>
      <c r="U12" s="20">
        <v>8333333333333330</v>
      </c>
      <c r="V12" s="3" t="s">
        <v>80</v>
      </c>
      <c r="W12" s="20">
        <v>7662621692033450</v>
      </c>
      <c r="X12" s="45"/>
    </row>
    <row r="13" spans="1:24" ht="15.75" customHeight="1" x14ac:dyDescent="0.25">
      <c r="A13" s="3" t="s">
        <v>212</v>
      </c>
      <c r="B13" s="3" t="s">
        <v>25</v>
      </c>
      <c r="C13" s="3" t="s">
        <v>26</v>
      </c>
      <c r="D13" s="3" t="s">
        <v>2526</v>
      </c>
      <c r="E13" s="3" t="s">
        <v>28</v>
      </c>
      <c r="F13" s="3" t="s">
        <v>88</v>
      </c>
      <c r="G13" s="3" t="s">
        <v>30</v>
      </c>
      <c r="H13" s="3" t="s">
        <v>30</v>
      </c>
      <c r="I13" s="3">
        <v>2019</v>
      </c>
      <c r="J13" s="3" t="s">
        <v>264</v>
      </c>
      <c r="K13" s="3" t="s">
        <v>32</v>
      </c>
      <c r="L13" s="3" t="s">
        <v>33</v>
      </c>
      <c r="M13" s="3" t="s">
        <v>34</v>
      </c>
      <c r="N13" s="3" t="s">
        <v>35</v>
      </c>
      <c r="O13" s="3" t="s">
        <v>34</v>
      </c>
      <c r="P13" s="3">
        <v>2019</v>
      </c>
      <c r="Q13" s="3" t="s">
        <v>2527</v>
      </c>
      <c r="R13" s="3">
        <v>10700</v>
      </c>
      <c r="S13" s="5">
        <v>45602</v>
      </c>
      <c r="T13" s="3">
        <v>18</v>
      </c>
      <c r="U13" s="3" t="s">
        <v>260</v>
      </c>
      <c r="V13" s="3" t="s">
        <v>38</v>
      </c>
      <c r="W13" s="20">
        <v>9133394383394380</v>
      </c>
      <c r="X13" s="45"/>
    </row>
    <row r="14" spans="1:24" ht="15.75" customHeight="1" x14ac:dyDescent="0.25">
      <c r="A14" s="3" t="s">
        <v>122</v>
      </c>
      <c r="B14" s="3" t="s">
        <v>2528</v>
      </c>
      <c r="C14" s="3" t="s">
        <v>2529</v>
      </c>
      <c r="D14" s="3" t="s">
        <v>2530</v>
      </c>
      <c r="E14" s="3" t="s">
        <v>28</v>
      </c>
      <c r="F14" s="3" t="s">
        <v>28</v>
      </c>
      <c r="G14" s="3" t="s">
        <v>867</v>
      </c>
      <c r="H14" s="3">
        <v>2015</v>
      </c>
      <c r="I14" s="3" t="s">
        <v>42</v>
      </c>
      <c r="J14" s="3">
        <v>2015</v>
      </c>
      <c r="K14" s="3" t="s">
        <v>2531</v>
      </c>
      <c r="L14" s="3" t="s">
        <v>2532</v>
      </c>
      <c r="M14" s="3" t="s">
        <v>191</v>
      </c>
      <c r="N14" s="3" t="s">
        <v>190</v>
      </c>
      <c r="O14" s="3" t="s">
        <v>2528</v>
      </c>
      <c r="P14" s="3" t="s">
        <v>42</v>
      </c>
      <c r="Q14" s="3" t="s">
        <v>42</v>
      </c>
      <c r="R14" s="3" t="s">
        <v>42</v>
      </c>
      <c r="S14" s="3" t="s">
        <v>42</v>
      </c>
      <c r="T14" s="3">
        <v>13</v>
      </c>
      <c r="U14" s="20">
        <v>7222222222222220</v>
      </c>
      <c r="V14" s="3" t="s">
        <v>140</v>
      </c>
      <c r="W14" s="20">
        <v>3.59345631743821E+16</v>
      </c>
      <c r="X14" s="45"/>
    </row>
    <row r="15" spans="1:24" ht="15.75" customHeight="1" x14ac:dyDescent="0.25">
      <c r="A15" s="3" t="s">
        <v>226</v>
      </c>
      <c r="B15" s="3" t="s">
        <v>123</v>
      </c>
      <c r="C15" s="3" t="s">
        <v>2533</v>
      </c>
      <c r="D15" s="3" t="s">
        <v>2534</v>
      </c>
      <c r="E15" s="3" t="s">
        <v>28</v>
      </c>
      <c r="F15" s="3" t="s">
        <v>740</v>
      </c>
      <c r="G15" s="3" t="s">
        <v>30</v>
      </c>
      <c r="H15" s="3" t="s">
        <v>111</v>
      </c>
      <c r="I15" s="3">
        <v>2015</v>
      </c>
      <c r="J15" s="3">
        <v>110</v>
      </c>
      <c r="K15" s="3" t="s">
        <v>1862</v>
      </c>
      <c r="L15" s="3" t="s">
        <v>2535</v>
      </c>
      <c r="M15" s="3" t="s">
        <v>2536</v>
      </c>
      <c r="N15" s="3" t="s">
        <v>42</v>
      </c>
      <c r="O15" s="3" t="s">
        <v>2537</v>
      </c>
      <c r="P15" s="3" t="s">
        <v>42</v>
      </c>
      <c r="Q15" s="3" t="s">
        <v>42</v>
      </c>
      <c r="R15" s="3" t="s">
        <v>42</v>
      </c>
      <c r="S15" s="3" t="s">
        <v>42</v>
      </c>
      <c r="T15" s="3">
        <v>13</v>
      </c>
      <c r="U15" s="20">
        <v>7222222222222220</v>
      </c>
      <c r="V15" s="3" t="s">
        <v>140</v>
      </c>
      <c r="W15" s="20">
        <v>7862784790029370</v>
      </c>
      <c r="X15" s="45"/>
    </row>
    <row r="16" spans="1:24" ht="15.75" customHeight="1" x14ac:dyDescent="0.25">
      <c r="A16" s="3" t="s">
        <v>227</v>
      </c>
      <c r="B16" s="3" t="s">
        <v>123</v>
      </c>
      <c r="C16" s="3" t="s">
        <v>738</v>
      </c>
      <c r="D16" s="3" t="s">
        <v>2538</v>
      </c>
      <c r="E16" s="3" t="s">
        <v>28</v>
      </c>
      <c r="F16" s="3" t="s">
        <v>2539</v>
      </c>
      <c r="G16" s="3" t="s">
        <v>49</v>
      </c>
      <c r="H16" s="3" t="s">
        <v>111</v>
      </c>
      <c r="I16" s="3">
        <v>2015</v>
      </c>
      <c r="J16" s="3">
        <v>110</v>
      </c>
      <c r="K16" s="3" t="s">
        <v>741</v>
      </c>
      <c r="L16" s="3" t="s">
        <v>114</v>
      </c>
      <c r="M16" s="3" t="s">
        <v>34</v>
      </c>
      <c r="N16" s="3" t="s">
        <v>35</v>
      </c>
      <c r="O16" s="3" t="s">
        <v>68</v>
      </c>
      <c r="P16" s="3">
        <v>1</v>
      </c>
      <c r="Q16" s="3" t="s">
        <v>2540</v>
      </c>
      <c r="R16" s="3" t="s">
        <v>42</v>
      </c>
      <c r="S16" s="3" t="s">
        <v>42</v>
      </c>
      <c r="T16" s="3">
        <v>16</v>
      </c>
      <c r="U16" s="20">
        <v>8888888888888880</v>
      </c>
      <c r="V16" s="3" t="s">
        <v>44</v>
      </c>
      <c r="W16" s="20">
        <v>7885746606334840</v>
      </c>
      <c r="X16" s="45"/>
    </row>
    <row r="17" spans="1:24" ht="15.75" customHeight="1" x14ac:dyDescent="0.25">
      <c r="A17" s="3" t="s">
        <v>228</v>
      </c>
      <c r="B17" s="3" t="s">
        <v>864</v>
      </c>
      <c r="C17" s="3" t="s">
        <v>108</v>
      </c>
      <c r="D17" s="3" t="s">
        <v>2541</v>
      </c>
      <c r="E17" s="3" t="s">
        <v>28</v>
      </c>
      <c r="F17" s="3" t="s">
        <v>2542</v>
      </c>
      <c r="G17" s="3" t="s">
        <v>30</v>
      </c>
      <c r="H17" s="3" t="s">
        <v>2433</v>
      </c>
      <c r="I17" s="3">
        <v>2015</v>
      </c>
      <c r="J17" s="3">
        <v>110</v>
      </c>
      <c r="K17" s="3" t="s">
        <v>1862</v>
      </c>
      <c r="L17" s="3" t="s">
        <v>2543</v>
      </c>
      <c r="M17" s="3" t="s">
        <v>34</v>
      </c>
      <c r="N17" s="3" t="s">
        <v>897</v>
      </c>
      <c r="O17" s="3" t="s">
        <v>121</v>
      </c>
      <c r="P17" s="3" t="s">
        <v>42</v>
      </c>
      <c r="Q17" s="3" t="s">
        <v>42</v>
      </c>
      <c r="R17" s="3">
        <v>101</v>
      </c>
      <c r="S17" s="3" t="s">
        <v>42</v>
      </c>
      <c r="T17" s="3">
        <v>15</v>
      </c>
      <c r="U17" s="20">
        <v>8333333333333330</v>
      </c>
      <c r="V17" s="3" t="s">
        <v>80</v>
      </c>
      <c r="W17" s="20">
        <v>6679677701039930</v>
      </c>
      <c r="X17" s="45"/>
    </row>
    <row r="18" spans="1:24" ht="15.75" customHeight="1" x14ac:dyDescent="0.25">
      <c r="A18" s="3" t="s">
        <v>229</v>
      </c>
      <c r="B18" s="3" t="s">
        <v>2544</v>
      </c>
      <c r="C18" s="3" t="s">
        <v>2545</v>
      </c>
      <c r="D18" s="3" t="s">
        <v>2546</v>
      </c>
      <c r="E18" s="3" t="s">
        <v>28</v>
      </c>
      <c r="F18" s="3" t="s">
        <v>2438</v>
      </c>
      <c r="G18" s="3" t="s">
        <v>2547</v>
      </c>
      <c r="H18" s="3" t="s">
        <v>1843</v>
      </c>
      <c r="I18" s="3">
        <v>2015</v>
      </c>
      <c r="J18" s="3" t="s">
        <v>42</v>
      </c>
      <c r="K18" s="3" t="s">
        <v>2548</v>
      </c>
      <c r="L18" s="3" t="s">
        <v>42</v>
      </c>
      <c r="M18" s="3" t="s">
        <v>191</v>
      </c>
      <c r="N18" s="3" t="s">
        <v>2536</v>
      </c>
      <c r="O18" s="3" t="s">
        <v>42</v>
      </c>
      <c r="P18" s="3" t="s">
        <v>42</v>
      </c>
      <c r="Q18" s="3" t="s">
        <v>42</v>
      </c>
      <c r="R18" s="3" t="s">
        <v>42</v>
      </c>
      <c r="S18" s="3" t="s">
        <v>42</v>
      </c>
      <c r="T18" s="3">
        <v>11</v>
      </c>
      <c r="U18" s="20">
        <v>6111111111111110</v>
      </c>
      <c r="V18" s="3" t="s">
        <v>182</v>
      </c>
      <c r="W18" s="20">
        <v>4354359263027990</v>
      </c>
      <c r="X18" s="45"/>
    </row>
    <row r="19" spans="1:24" ht="15.75" customHeight="1" x14ac:dyDescent="0.25">
      <c r="A19" s="3" t="s">
        <v>132</v>
      </c>
      <c r="B19" s="3" t="s">
        <v>922</v>
      </c>
      <c r="C19" s="3" t="s">
        <v>2549</v>
      </c>
      <c r="D19" s="3" t="s">
        <v>2550</v>
      </c>
      <c r="E19" s="3" t="s">
        <v>28</v>
      </c>
      <c r="F19" s="3" t="s">
        <v>135</v>
      </c>
      <c r="G19" s="3" t="s">
        <v>136</v>
      </c>
      <c r="H19" s="3" t="s">
        <v>2551</v>
      </c>
      <c r="I19" s="3">
        <v>2015</v>
      </c>
      <c r="J19" s="3">
        <v>110</v>
      </c>
      <c r="K19" s="3" t="s">
        <v>2552</v>
      </c>
      <c r="L19" s="3" t="s">
        <v>2553</v>
      </c>
      <c r="M19" s="3" t="s">
        <v>2554</v>
      </c>
      <c r="N19" s="3" t="s">
        <v>34</v>
      </c>
      <c r="O19" s="3" t="s">
        <v>130</v>
      </c>
      <c r="P19" s="3">
        <v>2015</v>
      </c>
      <c r="Q19" s="3" t="s">
        <v>42</v>
      </c>
      <c r="R19" s="3" t="s">
        <v>115</v>
      </c>
      <c r="S19" s="3" t="s">
        <v>139</v>
      </c>
      <c r="T19" s="3">
        <v>17</v>
      </c>
      <c r="U19" s="20">
        <v>9444444444444440</v>
      </c>
      <c r="V19" s="3" t="s">
        <v>328</v>
      </c>
      <c r="W19" s="20">
        <v>5048739429089090</v>
      </c>
      <c r="X19" s="45"/>
    </row>
    <row r="20" spans="1:24" ht="15.75" customHeight="1" x14ac:dyDescent="0.25">
      <c r="A20" s="3" t="s">
        <v>230</v>
      </c>
      <c r="B20" s="3" t="s">
        <v>2555</v>
      </c>
      <c r="C20" s="3" t="s">
        <v>594</v>
      </c>
      <c r="D20" s="3" t="s">
        <v>2556</v>
      </c>
      <c r="E20" s="3" t="s">
        <v>28</v>
      </c>
      <c r="F20" s="3" t="s">
        <v>2557</v>
      </c>
      <c r="G20" s="3" t="s">
        <v>30</v>
      </c>
      <c r="H20" s="3" t="s">
        <v>2558</v>
      </c>
      <c r="I20" s="3">
        <v>2015</v>
      </c>
      <c r="J20" s="3">
        <v>110</v>
      </c>
      <c r="K20" s="3" t="s">
        <v>2559</v>
      </c>
      <c r="L20" s="3" t="s">
        <v>2560</v>
      </c>
      <c r="M20" s="3" t="s">
        <v>2561</v>
      </c>
      <c r="N20" s="3" t="s">
        <v>2561</v>
      </c>
      <c r="O20" s="3" t="s">
        <v>2562</v>
      </c>
      <c r="P20" s="3" t="s">
        <v>42</v>
      </c>
      <c r="Q20" s="3" t="s">
        <v>42</v>
      </c>
      <c r="R20" s="3" t="s">
        <v>42</v>
      </c>
      <c r="S20" s="3" t="s">
        <v>42</v>
      </c>
      <c r="T20" s="3">
        <v>14</v>
      </c>
      <c r="U20" s="20">
        <v>7777777777777770</v>
      </c>
      <c r="V20" s="3" t="s">
        <v>89</v>
      </c>
      <c r="W20" s="20">
        <v>5816957552251660</v>
      </c>
      <c r="X20" s="45"/>
    </row>
    <row r="21" spans="1:24" ht="15.75" customHeight="1" x14ac:dyDescent="0.25">
      <c r="A21" s="3" t="s">
        <v>231</v>
      </c>
      <c r="B21" s="3" t="s">
        <v>123</v>
      </c>
      <c r="C21" s="3" t="s">
        <v>2563</v>
      </c>
      <c r="D21" s="3" t="s">
        <v>2564</v>
      </c>
      <c r="E21" s="3" t="s">
        <v>28</v>
      </c>
      <c r="F21" s="3" t="s">
        <v>740</v>
      </c>
      <c r="G21" s="3" t="s">
        <v>30</v>
      </c>
      <c r="H21" s="3" t="s">
        <v>111</v>
      </c>
      <c r="I21" s="3" t="s">
        <v>42</v>
      </c>
      <c r="J21" s="3" t="s">
        <v>2565</v>
      </c>
      <c r="K21" s="3" t="s">
        <v>741</v>
      </c>
      <c r="L21" s="3" t="s">
        <v>114</v>
      </c>
      <c r="M21" s="3" t="s">
        <v>2566</v>
      </c>
      <c r="N21" s="3" t="s">
        <v>190</v>
      </c>
      <c r="O21" s="3" t="s">
        <v>1969</v>
      </c>
      <c r="P21" s="3">
        <v>151</v>
      </c>
      <c r="Q21" s="3">
        <v>2029</v>
      </c>
      <c r="R21" s="3" t="s">
        <v>2567</v>
      </c>
      <c r="S21" s="8">
        <v>45972</v>
      </c>
      <c r="T21" s="3">
        <v>17</v>
      </c>
      <c r="U21" s="20">
        <v>9444444444444440</v>
      </c>
      <c r="V21" s="3" t="s">
        <v>328</v>
      </c>
      <c r="W21" s="20">
        <v>7057542489886320</v>
      </c>
      <c r="X21" s="45"/>
    </row>
    <row r="22" spans="1:24" ht="12.5" x14ac:dyDescent="0.25">
      <c r="A22" s="3" t="s">
        <v>166</v>
      </c>
      <c r="B22" s="3" t="s">
        <v>2568</v>
      </c>
      <c r="C22" s="3" t="s">
        <v>1840</v>
      </c>
      <c r="D22" s="3" t="s">
        <v>2569</v>
      </c>
      <c r="E22" s="3" t="s">
        <v>28</v>
      </c>
      <c r="F22" s="3" t="s">
        <v>2570</v>
      </c>
      <c r="G22" s="3" t="s">
        <v>30</v>
      </c>
      <c r="H22" s="3" t="s">
        <v>2571</v>
      </c>
      <c r="I22" s="3">
        <v>2015</v>
      </c>
      <c r="J22" s="3" t="s">
        <v>2572</v>
      </c>
      <c r="K22" s="3" t="s">
        <v>2573</v>
      </c>
      <c r="L22" s="3">
        <v>726</v>
      </c>
      <c r="M22" s="3" t="s">
        <v>172</v>
      </c>
      <c r="N22" s="3" t="s">
        <v>173</v>
      </c>
      <c r="O22" s="3" t="s">
        <v>2279</v>
      </c>
      <c r="P22" s="3">
        <v>151</v>
      </c>
      <c r="Q22" s="3" t="s">
        <v>42</v>
      </c>
      <c r="R22" s="3" t="s">
        <v>2574</v>
      </c>
      <c r="S22" s="3" t="s">
        <v>42</v>
      </c>
      <c r="T22" s="3">
        <v>16</v>
      </c>
      <c r="U22" s="20">
        <v>8888888888888880</v>
      </c>
      <c r="V22" s="3" t="s">
        <v>44</v>
      </c>
      <c r="W22" s="20">
        <v>5291515340954190</v>
      </c>
      <c r="X22" s="45"/>
    </row>
    <row r="23" spans="1:24" ht="12.5" x14ac:dyDescent="0.25">
      <c r="A23" s="3" t="s">
        <v>193</v>
      </c>
      <c r="B23" s="3" t="s">
        <v>123</v>
      </c>
      <c r="C23" s="3" t="s">
        <v>2575</v>
      </c>
      <c r="D23" s="3" t="s">
        <v>2576</v>
      </c>
      <c r="E23" s="3" t="s">
        <v>28</v>
      </c>
      <c r="F23" s="3" t="s">
        <v>2577</v>
      </c>
      <c r="G23" s="3" t="s">
        <v>49</v>
      </c>
      <c r="H23" s="3">
        <v>2015</v>
      </c>
      <c r="I23" s="3">
        <v>2015</v>
      </c>
      <c r="J23" s="3" t="s">
        <v>197</v>
      </c>
      <c r="K23" s="3" t="s">
        <v>198</v>
      </c>
      <c r="L23" s="3" t="s">
        <v>42</v>
      </c>
      <c r="M23" s="3" t="s">
        <v>172</v>
      </c>
      <c r="N23" s="3" t="s">
        <v>172</v>
      </c>
      <c r="O23" s="3" t="s">
        <v>34</v>
      </c>
      <c r="P23" s="3" t="s">
        <v>42</v>
      </c>
      <c r="Q23" s="3" t="s">
        <v>42</v>
      </c>
      <c r="R23" s="3" t="s">
        <v>42</v>
      </c>
      <c r="S23" s="3" t="s">
        <v>42</v>
      </c>
      <c r="T23" s="3">
        <v>13</v>
      </c>
      <c r="U23" s="20">
        <v>7222222222222220</v>
      </c>
      <c r="V23" s="3" t="s">
        <v>140</v>
      </c>
      <c r="W23" s="20">
        <v>5265576052906360</v>
      </c>
      <c r="X23" s="45"/>
    </row>
    <row r="24" spans="1:24" ht="12.5" x14ac:dyDescent="0.25">
      <c r="A24" s="3" t="s">
        <v>106</v>
      </c>
      <c r="B24" s="3" t="s">
        <v>2578</v>
      </c>
      <c r="C24" s="3" t="s">
        <v>594</v>
      </c>
      <c r="D24" s="3" t="s">
        <v>2579</v>
      </c>
      <c r="E24" s="3" t="s">
        <v>2580</v>
      </c>
      <c r="F24" s="3" t="s">
        <v>2581</v>
      </c>
      <c r="G24" s="3" t="s">
        <v>2582</v>
      </c>
      <c r="H24" s="3" t="s">
        <v>2583</v>
      </c>
      <c r="I24" s="3">
        <v>2015</v>
      </c>
      <c r="J24" s="3">
        <v>110</v>
      </c>
      <c r="K24" s="3" t="s">
        <v>198</v>
      </c>
      <c r="L24" s="3" t="s">
        <v>2584</v>
      </c>
      <c r="M24" s="3" t="s">
        <v>2585</v>
      </c>
      <c r="N24" s="3" t="s">
        <v>2585</v>
      </c>
      <c r="O24" s="3" t="s">
        <v>2293</v>
      </c>
      <c r="P24" s="3" t="s">
        <v>42</v>
      </c>
      <c r="Q24" s="3" t="s">
        <v>42</v>
      </c>
      <c r="R24" s="3" t="s">
        <v>42</v>
      </c>
      <c r="S24" s="3" t="s">
        <v>42</v>
      </c>
      <c r="T24" s="3">
        <v>14</v>
      </c>
      <c r="U24" s="20">
        <v>7777777777777770</v>
      </c>
      <c r="V24" s="3" t="s">
        <v>89</v>
      </c>
      <c r="W24" s="20">
        <v>3542178409825460</v>
      </c>
      <c r="X24" s="45"/>
    </row>
    <row r="25" spans="1:24" ht="12.5" x14ac:dyDescent="0.25">
      <c r="A25" s="3" t="s">
        <v>45</v>
      </c>
      <c r="B25" s="3" t="s">
        <v>123</v>
      </c>
      <c r="C25" s="3" t="s">
        <v>2586</v>
      </c>
      <c r="D25" s="3" t="s">
        <v>2587</v>
      </c>
      <c r="E25" s="3" t="s">
        <v>28</v>
      </c>
      <c r="F25" s="3" t="s">
        <v>268</v>
      </c>
      <c r="G25" s="3" t="s">
        <v>30</v>
      </c>
      <c r="H25" s="3" t="s">
        <v>111</v>
      </c>
      <c r="I25" s="3">
        <v>2015</v>
      </c>
      <c r="J25" s="3" t="s">
        <v>1282</v>
      </c>
      <c r="K25" s="3" t="s">
        <v>2588</v>
      </c>
      <c r="L25" s="3" t="s">
        <v>114</v>
      </c>
      <c r="M25" s="3" t="s">
        <v>34</v>
      </c>
      <c r="N25" s="3" t="s">
        <v>897</v>
      </c>
      <c r="O25" s="3" t="s">
        <v>34</v>
      </c>
      <c r="P25" s="3">
        <v>15</v>
      </c>
      <c r="Q25" s="3" t="s">
        <v>2589</v>
      </c>
      <c r="R25" s="3" t="s">
        <v>42</v>
      </c>
      <c r="S25" s="3">
        <v>2025</v>
      </c>
      <c r="T25" s="3">
        <v>17</v>
      </c>
      <c r="U25" s="20">
        <v>9444444444444440</v>
      </c>
      <c r="V25" s="3" t="s">
        <v>328</v>
      </c>
      <c r="W25" s="20">
        <v>758158494008066</v>
      </c>
      <c r="X25" s="45"/>
    </row>
    <row r="26" spans="1:24" ht="12.5" x14ac:dyDescent="0.25">
      <c r="A26" s="3" t="s">
        <v>232</v>
      </c>
      <c r="B26" s="3" t="s">
        <v>2181</v>
      </c>
      <c r="C26" s="3" t="s">
        <v>2590</v>
      </c>
      <c r="D26" s="3" t="s">
        <v>2591</v>
      </c>
      <c r="E26" s="3" t="s">
        <v>1697</v>
      </c>
      <c r="F26" s="3" t="s">
        <v>2592</v>
      </c>
      <c r="G26" s="3" t="s">
        <v>2593</v>
      </c>
      <c r="H26" s="3" t="s">
        <v>2594</v>
      </c>
      <c r="I26" s="3">
        <v>15285</v>
      </c>
      <c r="J26" s="3" t="s">
        <v>2595</v>
      </c>
      <c r="K26" s="3" t="s">
        <v>2596</v>
      </c>
      <c r="L26" s="3" t="s">
        <v>42</v>
      </c>
      <c r="M26" s="3" t="s">
        <v>2597</v>
      </c>
      <c r="N26" s="3" t="s">
        <v>1883</v>
      </c>
      <c r="O26" s="3" t="s">
        <v>42</v>
      </c>
      <c r="P26" s="3" t="s">
        <v>42</v>
      </c>
      <c r="Q26" s="3" t="s">
        <v>2598</v>
      </c>
      <c r="R26" s="3" t="s">
        <v>42</v>
      </c>
      <c r="S26" s="3">
        <v>51021</v>
      </c>
      <c r="T26" s="3">
        <v>14</v>
      </c>
      <c r="U26" s="20">
        <v>7777777777777770</v>
      </c>
      <c r="V26" s="3" t="s">
        <v>89</v>
      </c>
      <c r="W26" s="20">
        <v>7464985994397750</v>
      </c>
      <c r="X26" s="45"/>
    </row>
    <row r="27" spans="1:24" ht="12.5" x14ac:dyDescent="0.25">
      <c r="A27" s="3" t="s">
        <v>233</v>
      </c>
      <c r="B27" s="3" t="s">
        <v>1871</v>
      </c>
      <c r="C27" s="3" t="s">
        <v>176</v>
      </c>
      <c r="D27" s="3" t="s">
        <v>2599</v>
      </c>
      <c r="E27" s="3" t="s">
        <v>61</v>
      </c>
      <c r="F27" s="3" t="s">
        <v>2600</v>
      </c>
      <c r="G27" s="3" t="s">
        <v>179</v>
      </c>
      <c r="H27" s="3" t="s">
        <v>180</v>
      </c>
      <c r="I27" s="3">
        <v>1352858</v>
      </c>
      <c r="J27" s="3" t="s">
        <v>187</v>
      </c>
      <c r="K27" s="3" t="s">
        <v>2596</v>
      </c>
      <c r="L27" s="3" t="s">
        <v>42</v>
      </c>
      <c r="M27" s="3" t="s">
        <v>67</v>
      </c>
      <c r="N27" s="3" t="s">
        <v>423</v>
      </c>
      <c r="O27" s="3" t="s">
        <v>69</v>
      </c>
      <c r="P27" s="3">
        <v>583505102</v>
      </c>
      <c r="Q27" s="3" t="s">
        <v>42</v>
      </c>
      <c r="R27" s="3" t="s">
        <v>42</v>
      </c>
      <c r="S27" s="3" t="s">
        <v>42</v>
      </c>
      <c r="T27" s="3">
        <v>14</v>
      </c>
      <c r="U27" s="20">
        <v>7777777777777770</v>
      </c>
      <c r="V27" s="3" t="s">
        <v>89</v>
      </c>
      <c r="W27" s="20">
        <v>3833048604057000</v>
      </c>
      <c r="X27" s="45"/>
    </row>
    <row r="28" spans="1:24" ht="12.5" x14ac:dyDescent="0.25">
      <c r="A28" s="3" t="s">
        <v>175</v>
      </c>
      <c r="B28" s="3" t="s">
        <v>2601</v>
      </c>
      <c r="C28" s="3" t="s">
        <v>176</v>
      </c>
      <c r="D28" s="3" t="s">
        <v>2602</v>
      </c>
      <c r="E28" s="3" t="s">
        <v>2603</v>
      </c>
      <c r="F28" s="3" t="s">
        <v>178</v>
      </c>
      <c r="G28" s="3" t="s">
        <v>179</v>
      </c>
      <c r="H28" s="3" t="s">
        <v>180</v>
      </c>
      <c r="I28" s="3" t="s">
        <v>42</v>
      </c>
      <c r="J28" s="3" t="s">
        <v>42</v>
      </c>
      <c r="K28" s="3" t="s">
        <v>2604</v>
      </c>
      <c r="L28" s="3" t="s">
        <v>2605</v>
      </c>
      <c r="M28" s="3" t="s">
        <v>2606</v>
      </c>
      <c r="N28" s="3" t="s">
        <v>34</v>
      </c>
      <c r="O28" s="3" t="s">
        <v>69</v>
      </c>
      <c r="P28" s="3">
        <v>49001</v>
      </c>
      <c r="Q28" s="3" t="s">
        <v>69</v>
      </c>
      <c r="R28" s="3" t="s">
        <v>70</v>
      </c>
      <c r="S28" s="3">
        <v>2026</v>
      </c>
      <c r="T28" s="3">
        <v>16</v>
      </c>
      <c r="U28" s="20">
        <v>8888888888888880</v>
      </c>
      <c r="V28" s="3" t="s">
        <v>44</v>
      </c>
      <c r="W28" s="20">
        <v>5228964662788190</v>
      </c>
      <c r="X28" s="45"/>
    </row>
    <row r="29" spans="1:24" ht="12.5" x14ac:dyDescent="0.25">
      <c r="A29" s="3" t="s">
        <v>148</v>
      </c>
      <c r="B29" s="3" t="s">
        <v>579</v>
      </c>
      <c r="C29" s="3" t="s">
        <v>176</v>
      </c>
      <c r="D29" s="3" t="s">
        <v>2607</v>
      </c>
      <c r="E29" s="3" t="s">
        <v>2608</v>
      </c>
      <c r="F29" s="3" t="s">
        <v>2608</v>
      </c>
      <c r="G29" s="3" t="s">
        <v>2609</v>
      </c>
      <c r="H29" s="3" t="s">
        <v>2610</v>
      </c>
      <c r="I29" s="3">
        <v>1352858</v>
      </c>
      <c r="J29" s="3" t="s">
        <v>2611</v>
      </c>
      <c r="K29" s="3" t="s">
        <v>2612</v>
      </c>
      <c r="L29" s="3" t="s">
        <v>2613</v>
      </c>
      <c r="M29" s="3" t="s">
        <v>42</v>
      </c>
      <c r="N29" s="3" t="s">
        <v>42</v>
      </c>
      <c r="O29" s="3" t="s">
        <v>42</v>
      </c>
      <c r="P29" s="3" t="s">
        <v>42</v>
      </c>
      <c r="Q29" s="3" t="s">
        <v>42</v>
      </c>
      <c r="R29" s="3" t="s">
        <v>42</v>
      </c>
      <c r="S29" s="3" t="s">
        <v>42</v>
      </c>
      <c r="T29" s="3">
        <v>11</v>
      </c>
      <c r="U29" s="20">
        <v>6111111111111110</v>
      </c>
      <c r="V29" s="3" t="s">
        <v>182</v>
      </c>
      <c r="W29" s="20">
        <v>2223570547099950</v>
      </c>
      <c r="X29" s="45"/>
    </row>
    <row r="30" spans="1:24" ht="12.5" x14ac:dyDescent="0.25">
      <c r="A30" s="3" t="s">
        <v>234</v>
      </c>
      <c r="B30" s="3" t="s">
        <v>42</v>
      </c>
      <c r="C30" s="3" t="s">
        <v>42</v>
      </c>
      <c r="D30" s="3" t="s">
        <v>42</v>
      </c>
      <c r="E30" s="3" t="s">
        <v>42</v>
      </c>
      <c r="F30" s="3" t="s">
        <v>42</v>
      </c>
      <c r="G30" s="3" t="s">
        <v>42</v>
      </c>
      <c r="H30" s="3" t="s">
        <v>42</v>
      </c>
      <c r="I30" s="3" t="s">
        <v>42</v>
      </c>
      <c r="J30" s="3" t="s">
        <v>42</v>
      </c>
      <c r="K30" s="3" t="s">
        <v>42</v>
      </c>
      <c r="L30" s="3" t="s">
        <v>42</v>
      </c>
      <c r="M30" s="3" t="s">
        <v>42</v>
      </c>
      <c r="N30" s="3" t="s">
        <v>42</v>
      </c>
      <c r="O30" s="3" t="s">
        <v>42</v>
      </c>
      <c r="P30" s="3" t="s">
        <v>42</v>
      </c>
      <c r="Q30" s="3" t="s">
        <v>42</v>
      </c>
      <c r="R30" s="3" t="s">
        <v>42</v>
      </c>
      <c r="S30" s="3" t="s">
        <v>42</v>
      </c>
      <c r="T30" s="3">
        <v>0</v>
      </c>
      <c r="U30" s="3" t="s">
        <v>2364</v>
      </c>
      <c r="V30" s="3" t="s">
        <v>221</v>
      </c>
      <c r="W30" s="3" t="s">
        <v>2364</v>
      </c>
      <c r="X30" s="45"/>
    </row>
    <row r="31" spans="1:24" ht="12.5" x14ac:dyDescent="0.25">
      <c r="A31" s="3" t="s">
        <v>183</v>
      </c>
      <c r="B31" s="3" t="s">
        <v>2190</v>
      </c>
      <c r="C31" s="3" t="s">
        <v>176</v>
      </c>
      <c r="D31" s="3" t="s">
        <v>2614</v>
      </c>
      <c r="E31" s="3" t="s">
        <v>186</v>
      </c>
      <c r="F31" s="3" t="s">
        <v>2615</v>
      </c>
      <c r="G31" s="3" t="s">
        <v>2594</v>
      </c>
      <c r="H31" s="3" t="s">
        <v>2616</v>
      </c>
      <c r="I31" s="3" t="s">
        <v>42</v>
      </c>
      <c r="J31" s="3" t="s">
        <v>1743</v>
      </c>
      <c r="K31" s="3" t="s">
        <v>2596</v>
      </c>
      <c r="L31" s="3" t="s">
        <v>42</v>
      </c>
      <c r="M31" s="3" t="s">
        <v>189</v>
      </c>
      <c r="N31" s="3" t="s">
        <v>190</v>
      </c>
      <c r="O31" s="3" t="s">
        <v>191</v>
      </c>
      <c r="P31" s="3" t="s">
        <v>42</v>
      </c>
      <c r="Q31" s="3" t="s">
        <v>2617</v>
      </c>
      <c r="R31" s="3" t="s">
        <v>1156</v>
      </c>
      <c r="S31" s="3" t="s">
        <v>42</v>
      </c>
      <c r="T31" s="3">
        <v>14</v>
      </c>
      <c r="U31" s="20">
        <v>7777777777777770</v>
      </c>
      <c r="V31" s="3" t="s">
        <v>89</v>
      </c>
      <c r="W31" s="20">
        <v>4215600342701180</v>
      </c>
      <c r="X31" s="45"/>
    </row>
    <row r="32" spans="1:24" ht="12.5" x14ac:dyDescent="0.25">
      <c r="A32" s="3" t="s">
        <v>57</v>
      </c>
      <c r="B32" s="3" t="s">
        <v>42</v>
      </c>
      <c r="C32" s="3" t="s">
        <v>42</v>
      </c>
      <c r="D32" s="3" t="s">
        <v>42</v>
      </c>
      <c r="E32" s="3" t="s">
        <v>42</v>
      </c>
      <c r="F32" s="3" t="s">
        <v>42</v>
      </c>
      <c r="G32" s="3" t="s">
        <v>42</v>
      </c>
      <c r="H32" s="3" t="s">
        <v>42</v>
      </c>
      <c r="I32" s="3" t="s">
        <v>42</v>
      </c>
      <c r="J32" s="3" t="s">
        <v>42</v>
      </c>
      <c r="K32" s="3" t="s">
        <v>42</v>
      </c>
      <c r="L32" s="3" t="s">
        <v>42</v>
      </c>
      <c r="M32" s="3" t="s">
        <v>42</v>
      </c>
      <c r="N32" s="3" t="s">
        <v>42</v>
      </c>
      <c r="O32" s="3" t="s">
        <v>42</v>
      </c>
      <c r="P32" s="3" t="s">
        <v>42</v>
      </c>
      <c r="Q32" s="3" t="s">
        <v>42</v>
      </c>
      <c r="R32" s="3" t="s">
        <v>42</v>
      </c>
      <c r="S32" s="3" t="s">
        <v>42</v>
      </c>
      <c r="T32" s="3">
        <v>0</v>
      </c>
      <c r="U32" s="3" t="s">
        <v>2364</v>
      </c>
      <c r="V32" s="3" t="s">
        <v>221</v>
      </c>
      <c r="W32" s="3" t="s">
        <v>2364</v>
      </c>
      <c r="X32" s="45"/>
    </row>
    <row r="33" spans="1:24" ht="12.5" x14ac:dyDescent="0.25">
      <c r="A33" s="3" t="s">
        <v>157</v>
      </c>
      <c r="B33" s="3" t="s">
        <v>2618</v>
      </c>
      <c r="C33" s="3" t="s">
        <v>159</v>
      </c>
      <c r="D33" s="3" t="s">
        <v>2619</v>
      </c>
      <c r="E33" s="3" t="s">
        <v>61</v>
      </c>
      <c r="F33" s="3" t="s">
        <v>161</v>
      </c>
      <c r="G33" s="3" t="s">
        <v>162</v>
      </c>
      <c r="H33" s="3" t="s">
        <v>2620</v>
      </c>
      <c r="I33" s="3">
        <v>2832</v>
      </c>
      <c r="J33" s="3" t="s">
        <v>42</v>
      </c>
      <c r="K33" s="3" t="s">
        <v>2621</v>
      </c>
      <c r="L33" s="3" t="s">
        <v>2622</v>
      </c>
      <c r="M33" s="3" t="s">
        <v>67</v>
      </c>
      <c r="N33" s="3" t="s">
        <v>2623</v>
      </c>
      <c r="O33" s="3" t="s">
        <v>172</v>
      </c>
      <c r="P33" s="3">
        <v>21</v>
      </c>
      <c r="Q33" s="3">
        <v>1352858</v>
      </c>
      <c r="R33" s="3" t="s">
        <v>2398</v>
      </c>
      <c r="S33" s="3">
        <v>2026</v>
      </c>
      <c r="T33" s="3">
        <v>17</v>
      </c>
      <c r="U33" s="20">
        <v>9444444444444440</v>
      </c>
      <c r="V33" s="3" t="s">
        <v>328</v>
      </c>
      <c r="W33" s="20">
        <v>5605002936317810</v>
      </c>
      <c r="X33" s="45"/>
    </row>
    <row r="34" spans="1:24" ht="12.5" x14ac:dyDescent="0.25">
      <c r="A34" s="3" t="s">
        <v>235</v>
      </c>
      <c r="B34" s="3" t="s">
        <v>42</v>
      </c>
      <c r="C34" s="3" t="s">
        <v>42</v>
      </c>
      <c r="D34" s="3" t="s">
        <v>42</v>
      </c>
      <c r="E34" s="3" t="s">
        <v>42</v>
      </c>
      <c r="F34" s="3" t="s">
        <v>42</v>
      </c>
      <c r="G34" s="3" t="s">
        <v>42</v>
      </c>
      <c r="H34" s="3" t="s">
        <v>42</v>
      </c>
      <c r="I34" s="3" t="s">
        <v>42</v>
      </c>
      <c r="J34" s="3" t="s">
        <v>42</v>
      </c>
      <c r="K34" s="3" t="s">
        <v>42</v>
      </c>
      <c r="L34" s="3" t="s">
        <v>42</v>
      </c>
      <c r="M34" s="3" t="s">
        <v>42</v>
      </c>
      <c r="N34" s="3" t="s">
        <v>42</v>
      </c>
      <c r="O34" s="3" t="s">
        <v>42</v>
      </c>
      <c r="P34" s="3" t="s">
        <v>42</v>
      </c>
      <c r="Q34" s="3" t="s">
        <v>42</v>
      </c>
      <c r="R34" s="3" t="s">
        <v>42</v>
      </c>
      <c r="S34" s="3" t="s">
        <v>42</v>
      </c>
      <c r="T34" s="3">
        <v>0</v>
      </c>
      <c r="U34" s="3" t="s">
        <v>2364</v>
      </c>
      <c r="V34" s="3" t="s">
        <v>221</v>
      </c>
      <c r="W34" s="3" t="s">
        <v>2364</v>
      </c>
      <c r="X34" s="45"/>
    </row>
    <row r="35" spans="1:24" ht="12.5" x14ac:dyDescent="0.25">
      <c r="A35" s="3" t="s">
        <v>236</v>
      </c>
      <c r="B35" s="3">
        <v>2021</v>
      </c>
      <c r="C35" s="3" t="s">
        <v>176</v>
      </c>
      <c r="D35" s="3" t="s">
        <v>2624</v>
      </c>
      <c r="E35" s="3" t="s">
        <v>61</v>
      </c>
      <c r="F35" s="3" t="s">
        <v>2600</v>
      </c>
      <c r="G35" s="3" t="s">
        <v>179</v>
      </c>
      <c r="H35" s="3" t="s">
        <v>180</v>
      </c>
      <c r="I35" s="3" t="s">
        <v>42</v>
      </c>
      <c r="J35" s="3" t="s">
        <v>42</v>
      </c>
      <c r="K35" s="3" t="s">
        <v>1900</v>
      </c>
      <c r="L35" s="3" t="s">
        <v>2625</v>
      </c>
      <c r="M35" s="3" t="s">
        <v>153</v>
      </c>
      <c r="N35" s="3" t="s">
        <v>903</v>
      </c>
      <c r="O35" s="3" t="s">
        <v>34</v>
      </c>
      <c r="P35" s="3">
        <v>2021</v>
      </c>
      <c r="Q35" s="3" t="s">
        <v>486</v>
      </c>
      <c r="R35" s="3" t="s">
        <v>1141</v>
      </c>
      <c r="S35" s="3" t="s">
        <v>2626</v>
      </c>
      <c r="T35" s="3">
        <v>16</v>
      </c>
      <c r="U35" s="20">
        <v>8888888888888880</v>
      </c>
      <c r="V35" s="3" t="s">
        <v>44</v>
      </c>
      <c r="W35" s="20">
        <v>604150281907635</v>
      </c>
      <c r="X35" s="45"/>
    </row>
    <row r="36" spans="1:24" ht="12.5" x14ac:dyDescent="0.25">
      <c r="A36" s="3" t="s">
        <v>237</v>
      </c>
      <c r="B36" s="3" t="s">
        <v>58</v>
      </c>
      <c r="C36" s="3" t="s">
        <v>2627</v>
      </c>
      <c r="D36" s="3" t="s">
        <v>2628</v>
      </c>
      <c r="E36" s="3" t="s">
        <v>61</v>
      </c>
      <c r="F36" s="3" t="s">
        <v>2629</v>
      </c>
      <c r="G36" s="3" t="s">
        <v>179</v>
      </c>
      <c r="H36" s="3" t="s">
        <v>180</v>
      </c>
      <c r="I36" s="3" t="s">
        <v>42</v>
      </c>
      <c r="J36" s="3" t="s">
        <v>70</v>
      </c>
      <c r="K36" s="3" t="s">
        <v>2630</v>
      </c>
      <c r="L36" s="3" t="s">
        <v>2523</v>
      </c>
      <c r="M36" s="3" t="s">
        <v>153</v>
      </c>
      <c r="N36" s="3" t="s">
        <v>35</v>
      </c>
      <c r="O36" s="3" t="s">
        <v>34</v>
      </c>
      <c r="P36" s="3">
        <v>2021</v>
      </c>
      <c r="Q36" s="3" t="s">
        <v>69</v>
      </c>
      <c r="R36" s="3" t="s">
        <v>42</v>
      </c>
      <c r="S36" s="3">
        <v>2026</v>
      </c>
      <c r="T36" s="3">
        <v>16</v>
      </c>
      <c r="U36" s="20">
        <v>8888888888888880</v>
      </c>
      <c r="V36" s="3" t="s">
        <v>44</v>
      </c>
      <c r="W36" s="20">
        <v>6116128663003660</v>
      </c>
      <c r="X36" s="45"/>
    </row>
    <row r="37" spans="1:24" ht="12.5" x14ac:dyDescent="0.25">
      <c r="A37" s="3" t="s">
        <v>238</v>
      </c>
      <c r="B37" s="3" t="s">
        <v>2631</v>
      </c>
      <c r="C37" s="3" t="s">
        <v>176</v>
      </c>
      <c r="D37" s="3" t="s">
        <v>2632</v>
      </c>
      <c r="E37" s="3" t="s">
        <v>61</v>
      </c>
      <c r="F37" s="3" t="s">
        <v>2633</v>
      </c>
      <c r="G37" s="3" t="s">
        <v>2634</v>
      </c>
      <c r="H37" s="3" t="s">
        <v>180</v>
      </c>
      <c r="I37" s="3" t="s">
        <v>42</v>
      </c>
      <c r="J37" s="3" t="s">
        <v>42</v>
      </c>
      <c r="K37" s="3" t="s">
        <v>1743</v>
      </c>
      <c r="L37" s="3" t="s">
        <v>2635</v>
      </c>
      <c r="M37" s="3" t="s">
        <v>153</v>
      </c>
      <c r="N37" s="3" t="s">
        <v>35</v>
      </c>
      <c r="O37" s="3" t="s">
        <v>423</v>
      </c>
      <c r="P37" s="3">
        <v>2021</v>
      </c>
      <c r="Q37" s="3" t="s">
        <v>69</v>
      </c>
      <c r="R37" s="3" t="s">
        <v>155</v>
      </c>
      <c r="S37" s="3" t="s">
        <v>2636</v>
      </c>
      <c r="T37" s="3">
        <v>16</v>
      </c>
      <c r="U37" s="20">
        <v>8888888888888880</v>
      </c>
      <c r="V37" s="3" t="s">
        <v>44</v>
      </c>
      <c r="W37" s="20">
        <v>6793168228829990</v>
      </c>
      <c r="X37" s="45"/>
    </row>
    <row r="38" spans="1:24" ht="12.5" x14ac:dyDescent="0.25">
      <c r="A38" s="3" t="s">
        <v>216</v>
      </c>
      <c r="B38" s="3" t="s">
        <v>2637</v>
      </c>
      <c r="C38" s="3" t="s">
        <v>2638</v>
      </c>
      <c r="D38" s="3" t="s">
        <v>2639</v>
      </c>
      <c r="E38" s="3" t="s">
        <v>42</v>
      </c>
      <c r="F38" s="3" t="s">
        <v>42</v>
      </c>
      <c r="G38" s="3" t="s">
        <v>42</v>
      </c>
      <c r="H38" s="3" t="s">
        <v>42</v>
      </c>
      <c r="I38" s="3" t="s">
        <v>42</v>
      </c>
      <c r="J38" s="3" t="s">
        <v>42</v>
      </c>
      <c r="K38" s="3" t="s">
        <v>42</v>
      </c>
      <c r="L38" s="3" t="s">
        <v>42</v>
      </c>
      <c r="M38" s="3" t="s">
        <v>95</v>
      </c>
      <c r="N38" s="3" t="s">
        <v>190</v>
      </c>
      <c r="O38" s="3" t="s">
        <v>34</v>
      </c>
      <c r="P38" s="3">
        <v>2020</v>
      </c>
      <c r="Q38" s="3" t="s">
        <v>201</v>
      </c>
      <c r="R38" s="3" t="s">
        <v>2640</v>
      </c>
      <c r="S38" s="3" t="s">
        <v>219</v>
      </c>
      <c r="T38" s="3">
        <v>10</v>
      </c>
      <c r="U38" s="20">
        <v>5555555555555550</v>
      </c>
      <c r="V38" s="3" t="s">
        <v>203</v>
      </c>
      <c r="W38" s="20">
        <v>603975958681841</v>
      </c>
      <c r="X38" s="45"/>
    </row>
    <row r="39" spans="1:24" ht="12.5" x14ac:dyDescent="0.25">
      <c r="A39" s="3" t="s">
        <v>141</v>
      </c>
      <c r="B39" s="3" t="s">
        <v>2641</v>
      </c>
      <c r="C39" s="3" t="s">
        <v>208</v>
      </c>
      <c r="D39" s="3" t="s">
        <v>1783</v>
      </c>
      <c r="E39" s="3" t="s">
        <v>28</v>
      </c>
      <c r="F39" s="3" t="s">
        <v>2642</v>
      </c>
      <c r="G39" s="3" t="s">
        <v>1707</v>
      </c>
      <c r="H39" s="3" t="s">
        <v>2643</v>
      </c>
      <c r="I39" s="3">
        <v>1563685</v>
      </c>
      <c r="J39" s="3" t="s">
        <v>2644</v>
      </c>
      <c r="K39" s="3" t="s">
        <v>2645</v>
      </c>
      <c r="L39" s="3" t="s">
        <v>42</v>
      </c>
      <c r="M39" s="3" t="s">
        <v>95</v>
      </c>
      <c r="N39" s="3" t="s">
        <v>35</v>
      </c>
      <c r="O39" s="3" t="s">
        <v>423</v>
      </c>
      <c r="P39" s="3">
        <v>2020</v>
      </c>
      <c r="Q39" s="3" t="s">
        <v>2646</v>
      </c>
      <c r="R39" s="3" t="s">
        <v>42</v>
      </c>
      <c r="S39" s="3" t="s">
        <v>2647</v>
      </c>
      <c r="T39" s="3">
        <v>16</v>
      </c>
      <c r="U39" s="20">
        <v>8888888888888880</v>
      </c>
      <c r="V39" s="3" t="s">
        <v>44</v>
      </c>
      <c r="W39" s="20">
        <v>4952420128890710</v>
      </c>
      <c r="X39" s="45"/>
    </row>
    <row r="40" spans="1:24" ht="12.5" x14ac:dyDescent="0.25">
      <c r="A40" s="3" t="s">
        <v>90</v>
      </c>
      <c r="B40" s="3" t="s">
        <v>2218</v>
      </c>
      <c r="C40" s="3" t="s">
        <v>142</v>
      </c>
      <c r="D40" s="3" t="s">
        <v>2648</v>
      </c>
      <c r="E40" s="3" t="s">
        <v>2649</v>
      </c>
      <c r="F40" s="3" t="s">
        <v>2650</v>
      </c>
      <c r="G40" s="3" t="s">
        <v>2651</v>
      </c>
      <c r="H40" s="3" t="s">
        <v>2652</v>
      </c>
      <c r="I40" s="3" t="s">
        <v>42</v>
      </c>
      <c r="J40" s="3">
        <v>10</v>
      </c>
      <c r="K40" s="3" t="s">
        <v>2653</v>
      </c>
      <c r="L40" s="3" t="s">
        <v>2596</v>
      </c>
      <c r="M40" s="3" t="s">
        <v>95</v>
      </c>
      <c r="N40" s="3" t="s">
        <v>35</v>
      </c>
      <c r="O40" s="3" t="s">
        <v>2654</v>
      </c>
      <c r="P40" s="3">
        <v>63685</v>
      </c>
      <c r="Q40" s="3" t="s">
        <v>2655</v>
      </c>
      <c r="R40" s="3" t="s">
        <v>42</v>
      </c>
      <c r="S40" s="3" t="s">
        <v>42</v>
      </c>
      <c r="T40" s="3">
        <v>15</v>
      </c>
      <c r="U40" s="20">
        <v>8333333333333330</v>
      </c>
      <c r="V40" s="3" t="s">
        <v>80</v>
      </c>
      <c r="W40" s="20">
        <v>4.32457912457912E+16</v>
      </c>
      <c r="X40" s="45"/>
    </row>
    <row r="41" spans="1:24" ht="12.5" x14ac:dyDescent="0.25">
      <c r="A41" s="3" t="s">
        <v>239</v>
      </c>
      <c r="B41" s="3" t="s">
        <v>42</v>
      </c>
      <c r="C41" s="3" t="s">
        <v>42</v>
      </c>
      <c r="D41" s="3" t="s">
        <v>2656</v>
      </c>
      <c r="E41" s="3" t="s">
        <v>2657</v>
      </c>
      <c r="F41" s="3" t="s">
        <v>2658</v>
      </c>
      <c r="G41" s="3" t="s">
        <v>168</v>
      </c>
      <c r="H41" s="3" t="s">
        <v>2659</v>
      </c>
      <c r="I41" s="3" t="s">
        <v>42</v>
      </c>
      <c r="J41" s="3" t="s">
        <v>42</v>
      </c>
      <c r="K41" s="3" t="s">
        <v>2660</v>
      </c>
      <c r="L41" s="3" t="s">
        <v>2661</v>
      </c>
      <c r="M41" s="3" t="s">
        <v>2662</v>
      </c>
      <c r="N41" s="3" t="s">
        <v>35</v>
      </c>
      <c r="O41" s="3" t="s">
        <v>42</v>
      </c>
      <c r="P41" s="3" t="s">
        <v>42</v>
      </c>
      <c r="Q41" s="3" t="s">
        <v>42</v>
      </c>
      <c r="R41" s="3" t="s">
        <v>42</v>
      </c>
      <c r="S41" s="3" t="s">
        <v>42</v>
      </c>
      <c r="T41" s="3">
        <v>9</v>
      </c>
      <c r="U41" s="3" t="s">
        <v>911</v>
      </c>
      <c r="V41" s="3" t="s">
        <v>215</v>
      </c>
      <c r="W41" s="20">
        <v>3.24410774410774E+16</v>
      </c>
      <c r="X41" s="45"/>
    </row>
    <row r="42" spans="1:24" ht="12.5" x14ac:dyDescent="0.25">
      <c r="A42" s="3" t="s">
        <v>240</v>
      </c>
      <c r="B42" s="3" t="s">
        <v>42</v>
      </c>
      <c r="C42" s="3" t="s">
        <v>42</v>
      </c>
      <c r="D42" s="3" t="s">
        <v>42</v>
      </c>
      <c r="E42" s="3" t="s">
        <v>42</v>
      </c>
      <c r="F42" s="3" t="s">
        <v>42</v>
      </c>
      <c r="G42" s="3" t="s">
        <v>42</v>
      </c>
      <c r="H42" s="3" t="s">
        <v>42</v>
      </c>
      <c r="I42" s="3" t="s">
        <v>42</v>
      </c>
      <c r="J42" s="3" t="s">
        <v>42</v>
      </c>
      <c r="K42" s="3" t="s">
        <v>42</v>
      </c>
      <c r="L42" s="3" t="s">
        <v>42</v>
      </c>
      <c r="M42" s="3" t="s">
        <v>42</v>
      </c>
      <c r="N42" s="3" t="s">
        <v>42</v>
      </c>
      <c r="O42" s="3" t="s">
        <v>42</v>
      </c>
      <c r="P42" s="3" t="s">
        <v>42</v>
      </c>
      <c r="Q42" s="3" t="s">
        <v>42</v>
      </c>
      <c r="R42" s="3" t="s">
        <v>42</v>
      </c>
      <c r="S42" s="3" t="s">
        <v>42</v>
      </c>
      <c r="T42" s="3">
        <v>0</v>
      </c>
      <c r="U42" s="3" t="s">
        <v>2364</v>
      </c>
      <c r="V42" s="3" t="s">
        <v>221</v>
      </c>
      <c r="W42" s="3" t="s">
        <v>2364</v>
      </c>
      <c r="X42" s="45"/>
    </row>
    <row r="43" spans="1:24" ht="12.5" x14ac:dyDescent="0.25">
      <c r="A43" s="3" t="s">
        <v>199</v>
      </c>
      <c r="B43" s="3" t="s">
        <v>1292</v>
      </c>
      <c r="C43" s="3" t="s">
        <v>2663</v>
      </c>
      <c r="D43" s="3" t="s">
        <v>2664</v>
      </c>
      <c r="E43" s="3" t="s">
        <v>42</v>
      </c>
      <c r="F43" s="3" t="s">
        <v>42</v>
      </c>
      <c r="G43" s="3" t="s">
        <v>42</v>
      </c>
      <c r="H43" s="3" t="s">
        <v>42</v>
      </c>
      <c r="I43" s="3" t="s">
        <v>42</v>
      </c>
      <c r="J43" s="3" t="s">
        <v>42</v>
      </c>
      <c r="K43" s="3" t="s">
        <v>42</v>
      </c>
      <c r="L43" s="3" t="s">
        <v>42</v>
      </c>
      <c r="M43" s="3" t="s">
        <v>95</v>
      </c>
      <c r="N43" s="3" t="s">
        <v>2665</v>
      </c>
      <c r="O43" s="3" t="s">
        <v>121</v>
      </c>
      <c r="P43" s="3">
        <v>2020</v>
      </c>
      <c r="Q43" s="3" t="s">
        <v>2666</v>
      </c>
      <c r="R43" s="3" t="s">
        <v>211</v>
      </c>
      <c r="S43" s="10">
        <v>46442</v>
      </c>
      <c r="T43" s="3">
        <v>10</v>
      </c>
      <c r="U43" s="20">
        <v>5555555555555550</v>
      </c>
      <c r="V43" s="3" t="s">
        <v>203</v>
      </c>
      <c r="W43" s="20">
        <v>5557004433475020</v>
      </c>
      <c r="X43" s="45"/>
    </row>
    <row r="44" spans="1:24" ht="12.5" x14ac:dyDescent="0.25">
      <c r="A44" s="3" t="s">
        <v>241</v>
      </c>
      <c r="B44" s="3" t="s">
        <v>42</v>
      </c>
      <c r="C44" s="3" t="s">
        <v>42</v>
      </c>
      <c r="D44" s="3" t="s">
        <v>42</v>
      </c>
      <c r="E44" s="3" t="s">
        <v>42</v>
      </c>
      <c r="F44" s="3" t="s">
        <v>42</v>
      </c>
      <c r="G44" s="3" t="s">
        <v>42</v>
      </c>
      <c r="H44" s="3" t="s">
        <v>42</v>
      </c>
      <c r="I44" s="3" t="s">
        <v>42</v>
      </c>
      <c r="J44" s="3" t="s">
        <v>42</v>
      </c>
      <c r="K44" s="3" t="s">
        <v>42</v>
      </c>
      <c r="L44" s="3" t="s">
        <v>42</v>
      </c>
      <c r="M44" s="3" t="s">
        <v>42</v>
      </c>
      <c r="N44" s="3" t="s">
        <v>42</v>
      </c>
      <c r="O44" s="3" t="s">
        <v>42</v>
      </c>
      <c r="P44" s="3" t="s">
        <v>42</v>
      </c>
      <c r="Q44" s="3" t="s">
        <v>42</v>
      </c>
      <c r="R44" s="3" t="s">
        <v>42</v>
      </c>
      <c r="S44" s="3" t="s">
        <v>42</v>
      </c>
      <c r="T44" s="3">
        <v>0</v>
      </c>
      <c r="U44" s="3" t="s">
        <v>2364</v>
      </c>
      <c r="V44" s="3" t="s">
        <v>221</v>
      </c>
      <c r="W44" s="3" t="s">
        <v>2364</v>
      </c>
      <c r="X44" s="45"/>
    </row>
    <row r="45" spans="1:24" ht="12.5" x14ac:dyDescent="0.25">
      <c r="A45" s="3" t="s">
        <v>116</v>
      </c>
      <c r="B45" s="3" t="s">
        <v>2667</v>
      </c>
      <c r="C45" s="3" t="s">
        <v>208</v>
      </c>
      <c r="D45" s="3" t="s">
        <v>2668</v>
      </c>
      <c r="E45" s="3" t="s">
        <v>1697</v>
      </c>
      <c r="F45" s="3" t="s">
        <v>210</v>
      </c>
      <c r="G45" s="3" t="s">
        <v>2669</v>
      </c>
      <c r="H45" s="3" t="s">
        <v>2669</v>
      </c>
      <c r="I45" s="3">
        <v>1563685</v>
      </c>
      <c r="J45" s="3" t="s">
        <v>42</v>
      </c>
      <c r="K45" s="3" t="s">
        <v>206</v>
      </c>
      <c r="L45" s="3" t="s">
        <v>2462</v>
      </c>
      <c r="M45" s="3" t="s">
        <v>95</v>
      </c>
      <c r="N45" s="3" t="s">
        <v>35</v>
      </c>
      <c r="O45" s="3" t="s">
        <v>172</v>
      </c>
      <c r="P45" s="3" t="s">
        <v>42</v>
      </c>
      <c r="Q45" s="3" t="s">
        <v>42</v>
      </c>
      <c r="R45" s="3" t="s">
        <v>2670</v>
      </c>
      <c r="S45" s="3" t="s">
        <v>42</v>
      </c>
      <c r="T45" s="3">
        <v>14</v>
      </c>
      <c r="U45" s="20">
        <v>7777777777777770</v>
      </c>
      <c r="V45" s="3" t="s">
        <v>89</v>
      </c>
      <c r="W45" s="20">
        <v>4.84731445025562E+16</v>
      </c>
      <c r="X45" s="45"/>
    </row>
    <row r="46" spans="1:24" ht="12.5" x14ac:dyDescent="0.25">
      <c r="A46" s="3" t="s">
        <v>242</v>
      </c>
      <c r="B46" s="3" t="s">
        <v>2671</v>
      </c>
      <c r="C46" s="3" t="s">
        <v>2672</v>
      </c>
      <c r="D46" s="3" t="s">
        <v>2673</v>
      </c>
      <c r="E46" s="3" t="s">
        <v>42</v>
      </c>
      <c r="F46" s="3" t="s">
        <v>42</v>
      </c>
      <c r="G46" s="3" t="s">
        <v>42</v>
      </c>
      <c r="H46" s="3" t="s">
        <v>42</v>
      </c>
      <c r="I46" s="3" t="s">
        <v>42</v>
      </c>
      <c r="J46" s="3" t="s">
        <v>42</v>
      </c>
      <c r="K46" s="3" t="s">
        <v>42</v>
      </c>
      <c r="L46" s="3" t="s">
        <v>42</v>
      </c>
      <c r="M46" s="3" t="s">
        <v>1301</v>
      </c>
      <c r="N46" s="3" t="s">
        <v>2674</v>
      </c>
      <c r="O46" s="3" t="s">
        <v>2675</v>
      </c>
      <c r="P46" s="3">
        <v>20</v>
      </c>
      <c r="Q46" s="3">
        <v>1563685</v>
      </c>
      <c r="R46" s="3" t="s">
        <v>211</v>
      </c>
      <c r="S46" s="3" t="s">
        <v>42</v>
      </c>
      <c r="T46" s="3">
        <v>9</v>
      </c>
      <c r="U46" s="3" t="s">
        <v>911</v>
      </c>
      <c r="V46" s="3" t="s">
        <v>215</v>
      </c>
      <c r="W46" s="20">
        <v>5988080909649530</v>
      </c>
      <c r="X46" s="45"/>
    </row>
    <row r="47" spans="1:24" ht="12.5" x14ac:dyDescent="0.25">
      <c r="A47" s="3" t="s">
        <v>207</v>
      </c>
      <c r="B47" s="3" t="s">
        <v>91</v>
      </c>
      <c r="C47" s="3" t="s">
        <v>208</v>
      </c>
      <c r="D47" s="3" t="s">
        <v>2676</v>
      </c>
      <c r="E47" s="3" t="s">
        <v>2677</v>
      </c>
      <c r="F47" s="3" t="s">
        <v>210</v>
      </c>
      <c r="G47" s="3" t="s">
        <v>2678</v>
      </c>
      <c r="H47" s="3" t="s">
        <v>2643</v>
      </c>
      <c r="I47" s="3" t="s">
        <v>42</v>
      </c>
      <c r="J47" s="3" t="s">
        <v>42</v>
      </c>
      <c r="K47" s="3">
        <v>635</v>
      </c>
      <c r="L47" s="3" t="s">
        <v>2679</v>
      </c>
      <c r="M47" s="3" t="s">
        <v>95</v>
      </c>
      <c r="N47" s="3" t="s">
        <v>35</v>
      </c>
      <c r="O47" s="3" t="s">
        <v>423</v>
      </c>
      <c r="P47" s="3">
        <v>2020</v>
      </c>
      <c r="Q47" s="3" t="s">
        <v>201</v>
      </c>
      <c r="R47" s="3" t="s">
        <v>1302</v>
      </c>
      <c r="S47" s="3" t="s">
        <v>42</v>
      </c>
      <c r="T47" s="3">
        <v>15</v>
      </c>
      <c r="U47" s="20">
        <v>8333333333333330</v>
      </c>
      <c r="V47" s="3" t="s">
        <v>80</v>
      </c>
      <c r="W47" s="20">
        <v>5496139372609960</v>
      </c>
      <c r="X47" s="45"/>
    </row>
    <row r="48" spans="1:24" ht="12.5" x14ac:dyDescent="0.25">
      <c r="A48" s="3" t="s">
        <v>204</v>
      </c>
      <c r="B48" s="3" t="s">
        <v>42</v>
      </c>
      <c r="C48" s="3" t="s">
        <v>42</v>
      </c>
      <c r="D48" s="3" t="s">
        <v>42</v>
      </c>
      <c r="E48" s="3" t="s">
        <v>42</v>
      </c>
      <c r="F48" s="3" t="s">
        <v>42</v>
      </c>
      <c r="G48" s="3" t="s">
        <v>42</v>
      </c>
      <c r="H48" s="3" t="s">
        <v>42</v>
      </c>
      <c r="I48" s="3" t="s">
        <v>42</v>
      </c>
      <c r="J48" s="3" t="s">
        <v>42</v>
      </c>
      <c r="K48" s="3" t="s">
        <v>42</v>
      </c>
      <c r="L48" s="3" t="s">
        <v>42</v>
      </c>
      <c r="M48" s="3" t="s">
        <v>42</v>
      </c>
      <c r="N48" s="3" t="s">
        <v>42</v>
      </c>
      <c r="O48" s="3" t="s">
        <v>42</v>
      </c>
      <c r="P48" s="3" t="s">
        <v>42</v>
      </c>
      <c r="Q48" s="3" t="s">
        <v>42</v>
      </c>
      <c r="R48" s="3" t="s">
        <v>42</v>
      </c>
      <c r="S48" s="3" t="s">
        <v>42</v>
      </c>
      <c r="T48" s="3">
        <v>0</v>
      </c>
      <c r="U48" s="3" t="s">
        <v>2364</v>
      </c>
      <c r="V48" s="3" t="s">
        <v>221</v>
      </c>
      <c r="W48" s="3" t="s">
        <v>2364</v>
      </c>
      <c r="X48" s="45"/>
    </row>
    <row r="49" spans="1:26" ht="12.5" x14ac:dyDescent="0.25">
      <c r="A49" s="3" t="s">
        <v>243</v>
      </c>
      <c r="B49" s="3" t="s">
        <v>2218</v>
      </c>
      <c r="C49" s="3" t="s">
        <v>142</v>
      </c>
      <c r="D49" s="3" t="s">
        <v>2680</v>
      </c>
      <c r="E49" s="3" t="s">
        <v>28</v>
      </c>
      <c r="F49" s="3" t="s">
        <v>2658</v>
      </c>
      <c r="G49" s="3" t="s">
        <v>594</v>
      </c>
      <c r="H49" s="3" t="s">
        <v>2643</v>
      </c>
      <c r="I49" s="3" t="s">
        <v>42</v>
      </c>
      <c r="J49" s="3" t="s">
        <v>42</v>
      </c>
      <c r="K49" s="3" t="s">
        <v>2681</v>
      </c>
      <c r="L49" s="3" t="s">
        <v>2682</v>
      </c>
      <c r="M49" s="3" t="s">
        <v>95</v>
      </c>
      <c r="N49" s="3" t="s">
        <v>35</v>
      </c>
      <c r="O49" s="3" t="s">
        <v>423</v>
      </c>
      <c r="P49" s="3">
        <v>2020</v>
      </c>
      <c r="Q49" s="3" t="s">
        <v>201</v>
      </c>
      <c r="R49" s="3" t="s">
        <v>2683</v>
      </c>
      <c r="S49" s="3" t="s">
        <v>2370</v>
      </c>
      <c r="T49" s="3">
        <v>16</v>
      </c>
      <c r="U49" s="20">
        <v>8888888888888880</v>
      </c>
      <c r="V49" s="3" t="s">
        <v>44</v>
      </c>
      <c r="W49" s="20">
        <v>5891271310388950</v>
      </c>
      <c r="X49" s="45"/>
    </row>
    <row r="51" spans="1:26" ht="12.5" x14ac:dyDescent="0.25">
      <c r="B51" s="12"/>
      <c r="T51" s="13" t="s">
        <v>244</v>
      </c>
    </row>
    <row r="52" spans="1:26" ht="14.5" x14ac:dyDescent="0.35">
      <c r="A52" s="13" t="s">
        <v>245</v>
      </c>
      <c r="B52" s="14">
        <f>COUNTIF(B2:B13,"F 3472 WAB")</f>
        <v>4</v>
      </c>
      <c r="C52" s="14">
        <f>COUNTIF(C2:C13,"BOBI AULIA SYAFIQ")</f>
        <v>7</v>
      </c>
      <c r="D52" s="14">
        <f>COUNTIF(D2:D13,"CLUSTER PRAMUKA REGENCY BLOK D6 KARANGTENGAH CIANJUR")</f>
        <v>0</v>
      </c>
      <c r="E52" s="14">
        <f>COUNTIF(E2:E13,"HONDA")</f>
        <v>12</v>
      </c>
      <c r="F52" s="14">
        <f>COUNTIF(F2:F13,"X1HO2N35M1 A/T")</f>
        <v>6</v>
      </c>
      <c r="G52" s="14">
        <f t="shared" ref="G52:H52" si="0">COUNTIF(G2:G13,"SEPEDA MOTOR")</f>
        <v>10</v>
      </c>
      <c r="H52" s="14">
        <f t="shared" si="0"/>
        <v>7</v>
      </c>
      <c r="I52" s="14">
        <f>COUNTIF(I2:I13,"2019")</f>
        <v>9</v>
      </c>
      <c r="J52" s="14">
        <f>COUNTIF(J2:J13,"149CC")</f>
        <v>3</v>
      </c>
      <c r="K52" s="14">
        <f>COUNTIF(K2:K13,"MH1KF4115KK705996")</f>
        <v>5</v>
      </c>
      <c r="L52" s="14">
        <f>COUNTIF(L2:L13,"KF41E1708686")</f>
        <v>5</v>
      </c>
      <c r="M52" s="14">
        <f>COUNTIF(M2:M13,"HITAM")</f>
        <v>11</v>
      </c>
      <c r="N52" s="14">
        <f>COUNTIF(N2:N13,"BENSIN")</f>
        <v>11</v>
      </c>
      <c r="O52" s="14">
        <f>COUNTIF(O2:O13,"HITAM")</f>
        <v>11</v>
      </c>
      <c r="P52" s="14">
        <f>COUNTIF(P2:P13,"2019")</f>
        <v>10</v>
      </c>
      <c r="Q52" s="14">
        <f>COUNTIF(Q2:Q13,"PO7918292")</f>
        <v>8</v>
      </c>
      <c r="R52" s="14">
        <f>COUNTIF(R2:R13,"10700")</f>
        <v>6</v>
      </c>
      <c r="S52" s="14">
        <f>COUNTIF(S2:S13,"06 NOV 2024")</f>
        <v>10</v>
      </c>
      <c r="T52" s="15">
        <f t="shared" ref="T52:T55" si="1">SUM(B52:S52)</f>
        <v>135</v>
      </c>
    </row>
    <row r="53" spans="1:26" ht="12.5" x14ac:dyDescent="0.25">
      <c r="A53" s="13" t="s">
        <v>246</v>
      </c>
      <c r="B53" s="15">
        <f>COUNTIF(B14:B25,"B 3352 UJV")</f>
        <v>5</v>
      </c>
      <c r="C53" s="15">
        <f>COUNTIF(C14:C25,"DIAN LIESKA OCVIANY")</f>
        <v>1</v>
      </c>
      <c r="D53" s="15">
        <f>COUNTIF(D14:D25,"KOMP PERTAMINA BLOK W/10 RT8/16 JU")</f>
        <v>0</v>
      </c>
      <c r="E53" s="15">
        <f>COUNTIF(E14:E25,"HONDA")</f>
        <v>11</v>
      </c>
      <c r="F53" s="15">
        <f>COUNTIF(F14:F25,"Y1G02N15LO AT")</f>
        <v>2</v>
      </c>
      <c r="G53" s="15">
        <f>COUNTIF(G14:G25,"SEPEDA MOTOR")</f>
        <v>6</v>
      </c>
      <c r="H53" s="15">
        <f>COUNTIF(H14:H25,"SPD. MOTOR")</f>
        <v>4</v>
      </c>
      <c r="I53" s="15">
        <f>COUNTIF(I14:I25,"2015")</f>
        <v>10</v>
      </c>
      <c r="J53" s="15">
        <f>COUNTIF(J14:J25,"00110")</f>
        <v>6</v>
      </c>
      <c r="K53" s="15">
        <f>COUNTIF(K14:K25,"MH1JFT113FK053794")</f>
        <v>2</v>
      </c>
      <c r="L53" s="15">
        <f>COUNTIF(L14:L25,"JFT1E1053726")</f>
        <v>3</v>
      </c>
      <c r="M53" s="15">
        <f>COUNTIF(M14:M25,"HITAM")</f>
        <v>3</v>
      </c>
      <c r="N53" s="15">
        <f>COUNTIF(N14:N25,"BENSIN")</f>
        <v>1</v>
      </c>
      <c r="O53" s="15">
        <f>COUNTIF(O14:O25,"HITAM")</f>
        <v>2</v>
      </c>
      <c r="P53" s="15">
        <f>COUNTIF(P14:P25,"2015")</f>
        <v>1</v>
      </c>
      <c r="Q53" s="15">
        <f>COUNTIF(Q14:Q25,"MO2029195")</f>
        <v>0</v>
      </c>
      <c r="R53" s="15">
        <f>COUNTIF(R14:R25,"9B4906FT221DI")</f>
        <v>0</v>
      </c>
      <c r="S53" s="15">
        <f>COUNTIF(S14:S25,"11-11-2025")</f>
        <v>1</v>
      </c>
      <c r="T53" s="15">
        <f t="shared" si="1"/>
        <v>58</v>
      </c>
      <c r="U53" s="12"/>
      <c r="V53" s="12"/>
      <c r="W53" s="12"/>
      <c r="X53" s="12"/>
      <c r="Y53" s="12"/>
      <c r="Z53" s="12"/>
    </row>
    <row r="54" spans="1:26" ht="12.5" x14ac:dyDescent="0.25">
      <c r="A54" s="13" t="s">
        <v>247</v>
      </c>
      <c r="B54" s="15">
        <f>COUNTIF(B26:B37,"B 2832 BRY")</f>
        <v>0</v>
      </c>
      <c r="C54" s="15">
        <f>COUNTIF(C26:C37,"MICHAEL")</f>
        <v>6</v>
      </c>
      <c r="D54" s="15">
        <f>COUNTIF(D26:D37,"CITRA GARDEN 6 BLK H11/54 RT11/15 JAKBAR")</f>
        <v>0</v>
      </c>
      <c r="E54" s="15">
        <f>COUNTIF(E26:E37,"TOYOTA")</f>
        <v>5</v>
      </c>
      <c r="F54" s="15">
        <f>COUNTIF(F26:F37,"KIJANG INOVA 2.OV")</f>
        <v>0</v>
      </c>
      <c r="G54" s="15">
        <f>COUNTIF(G26:G37,"MOBIL PENUMPANG")</f>
        <v>0</v>
      </c>
      <c r="H54" s="15">
        <f>COUNTIF(H26:H37,"MICRO/MINIBUS")</f>
        <v>0</v>
      </c>
      <c r="I54" s="15">
        <f>COUNTIF(I26:I37,"2021")</f>
        <v>0</v>
      </c>
      <c r="J54" s="15">
        <f>COUNTIF(J26:J37,"01998")</f>
        <v>0</v>
      </c>
      <c r="K54" s="15">
        <f>COUNTIF(K26:K37,"MHFAW8EM2M0218495")</f>
        <v>0</v>
      </c>
      <c r="L54" s="15">
        <f>COUNTIF(L26:L37,"1TRA912677")</f>
        <v>0</v>
      </c>
      <c r="M54" s="15">
        <f>COUNTIF(M26:M37,"SILVER METALIK")</f>
        <v>0</v>
      </c>
      <c r="N54" s="15">
        <f>COUNTIF(N26:N37,"BENSIN")</f>
        <v>2</v>
      </c>
      <c r="O54" s="15">
        <f>COUNTIF(O26:O37,"HITAM")</f>
        <v>2</v>
      </c>
      <c r="P54" s="15">
        <f>COUNTIF(P26:P37,"2021")</f>
        <v>3</v>
      </c>
      <c r="Q54" s="15">
        <f>COUNTIF(Q26:Q37,"R01352858")</f>
        <v>3</v>
      </c>
      <c r="R54" s="15">
        <f>COUNTIF(R26:R37,"3C4900GUYW1WE")</f>
        <v>1</v>
      </c>
      <c r="S54" s="15">
        <f>COUNTIF(S26:S37,"05-10-2026")</f>
        <v>0</v>
      </c>
      <c r="T54" s="15">
        <f t="shared" si="1"/>
        <v>22</v>
      </c>
      <c r="U54" s="12"/>
      <c r="V54" s="12"/>
      <c r="W54" s="12"/>
      <c r="X54" s="12"/>
      <c r="Y54" s="12"/>
      <c r="Z54" s="12"/>
    </row>
    <row r="55" spans="1:26" ht="12.5" x14ac:dyDescent="0.25">
      <c r="A55" s="13" t="s">
        <v>248</v>
      </c>
      <c r="B55" s="15">
        <f>COUNTIF(B38:B49,"B 4705 BLB")</f>
        <v>1</v>
      </c>
      <c r="C55" s="15">
        <f>COUNTIF(C38:C49,"RICKY GUNAWAN")</f>
        <v>2</v>
      </c>
      <c r="D55" s="15">
        <f>COUNTIF(D38:D49,"JL KEAMANAN DLM RT14/6 TM SHARI JB")</f>
        <v>0</v>
      </c>
      <c r="E55" s="15">
        <f>COUNTIF(E38:E49,"HONDA")</f>
        <v>2</v>
      </c>
      <c r="F55" s="15">
        <f>COUNTIF(F38:F49,"D1B02N12L2")</f>
        <v>0</v>
      </c>
      <c r="G55" s="15">
        <f>COUNTIF(G38:G49,"SEPEDA MOTOR")</f>
        <v>0</v>
      </c>
      <c r="H55" s="15">
        <f>COUNTIF(H38:H49,"SPD. MOTOR")</f>
        <v>0</v>
      </c>
      <c r="I55" s="15">
        <f>COUNTIF(I38:I49,"2017")</f>
        <v>0</v>
      </c>
      <c r="J55" s="15">
        <f>COUNTIF(J38:J49,"00110")</f>
        <v>0</v>
      </c>
      <c r="K55" s="15">
        <f>COUNTIF(K38:K49,"MH1JM2112HK213635")</f>
        <v>0</v>
      </c>
      <c r="L55" s="15">
        <f>COUNTIF(L38:L49,"JM21E1215148")</f>
        <v>0</v>
      </c>
      <c r="M55" s="15">
        <f>COUNTIF(M38:M49,"MERAH PUTIH")</f>
        <v>0</v>
      </c>
      <c r="N55" s="15">
        <f>COUNTIF(N38:N49,"BENSIN")</f>
        <v>6</v>
      </c>
      <c r="O55" s="15">
        <f>COUNTIF(O38:O49,"HITAM")</f>
        <v>1</v>
      </c>
      <c r="P55" s="15">
        <f>COUNTIF(P38:P49,"2020")</f>
        <v>5</v>
      </c>
      <c r="Q55" s="15">
        <f>COUNTIF(Q38:Q49,"N01563685")</f>
        <v>0</v>
      </c>
      <c r="R55" s="15">
        <f>COUNTIF(R38:R49,"9B4906ID311AW")</f>
        <v>0</v>
      </c>
      <c r="S55" s="15">
        <f>COUNTIF(S38:S49,"24-02-2027")</f>
        <v>1</v>
      </c>
      <c r="T55" s="15">
        <f t="shared" si="1"/>
        <v>18</v>
      </c>
      <c r="U55" s="12"/>
      <c r="V55" s="12"/>
      <c r="W55" s="12"/>
      <c r="X55" s="12"/>
      <c r="Y55" s="12"/>
      <c r="Z55" s="12"/>
    </row>
    <row r="56" spans="1:26" ht="13" x14ac:dyDescent="0.3">
      <c r="B56" s="12"/>
      <c r="S56" s="16" t="s">
        <v>249</v>
      </c>
      <c r="T56" s="17">
        <f>SUM(T52:T55)</f>
        <v>233</v>
      </c>
      <c r="W56" s="18">
        <f>V56-U56</f>
        <v>0</v>
      </c>
    </row>
  </sheetData>
  <autoFilter ref="A1:X49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0"/>
  <sheetViews>
    <sheetView workbookViewId="0"/>
  </sheetViews>
  <sheetFormatPr defaultColWidth="12.6328125" defaultRowHeight="15.75" customHeight="1" x14ac:dyDescent="0.25"/>
  <cols>
    <col min="1" max="1" width="19.26953125" customWidth="1"/>
  </cols>
  <sheetData>
    <row r="1" spans="1:26" ht="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2"/>
      <c r="Y1" s="12"/>
      <c r="Z1" s="12"/>
    </row>
    <row r="2" spans="1:26" ht="12.5" x14ac:dyDescent="0.25">
      <c r="A2" s="3" t="s">
        <v>85</v>
      </c>
      <c r="B2" s="3" t="s">
        <v>834</v>
      </c>
      <c r="C2" s="3" t="s">
        <v>26</v>
      </c>
      <c r="D2" s="3" t="s">
        <v>2415</v>
      </c>
      <c r="E2" s="3" t="s">
        <v>28</v>
      </c>
      <c r="F2" s="3" t="s">
        <v>88</v>
      </c>
      <c r="G2" s="3" t="s">
        <v>1699</v>
      </c>
      <c r="H2" s="3" t="s">
        <v>1699</v>
      </c>
      <c r="I2" s="3">
        <v>2019</v>
      </c>
      <c r="J2" s="3" t="s">
        <v>264</v>
      </c>
      <c r="K2" s="3" t="s">
        <v>842</v>
      </c>
      <c r="L2" s="3" t="s">
        <v>2684</v>
      </c>
      <c r="M2" s="3" t="s">
        <v>34</v>
      </c>
      <c r="N2" s="3" t="s">
        <v>35</v>
      </c>
      <c r="O2" s="3" t="s">
        <v>34</v>
      </c>
      <c r="P2" s="3">
        <v>2019</v>
      </c>
      <c r="Q2" s="3" t="s">
        <v>42</v>
      </c>
      <c r="R2" s="3">
        <v>10700</v>
      </c>
      <c r="S2" s="3" t="s">
        <v>42</v>
      </c>
      <c r="T2" s="3">
        <v>16</v>
      </c>
      <c r="U2" s="20">
        <v>8888888888888880</v>
      </c>
      <c r="V2" s="3" t="s">
        <v>44</v>
      </c>
      <c r="W2" s="20">
        <v>9380130898513250</v>
      </c>
    </row>
    <row r="3" spans="1:26" ht="12.5" x14ac:dyDescent="0.25">
      <c r="A3" s="3" t="s">
        <v>220</v>
      </c>
      <c r="B3" s="3">
        <v>3472</v>
      </c>
      <c r="C3" s="3" t="s">
        <v>26</v>
      </c>
      <c r="D3" s="3" t="s">
        <v>839</v>
      </c>
      <c r="E3" s="3" t="s">
        <v>28</v>
      </c>
      <c r="F3" s="3" t="s">
        <v>29</v>
      </c>
      <c r="G3" s="3" t="s">
        <v>30</v>
      </c>
      <c r="H3" s="3" t="s">
        <v>30</v>
      </c>
      <c r="I3" s="3">
        <v>2019</v>
      </c>
      <c r="J3" s="3" t="s">
        <v>264</v>
      </c>
      <c r="K3" s="3" t="s">
        <v>32</v>
      </c>
      <c r="L3" s="3" t="s">
        <v>33</v>
      </c>
      <c r="M3" s="3" t="s">
        <v>34</v>
      </c>
      <c r="N3" s="3" t="s">
        <v>35</v>
      </c>
      <c r="O3" s="3" t="s">
        <v>34</v>
      </c>
      <c r="P3" s="3">
        <v>2019</v>
      </c>
      <c r="Q3" s="3" t="s">
        <v>42</v>
      </c>
      <c r="R3" s="3" t="s">
        <v>42</v>
      </c>
      <c r="S3" s="5">
        <v>45602</v>
      </c>
      <c r="T3" s="3">
        <v>16</v>
      </c>
      <c r="U3" s="20">
        <v>8888888888888880</v>
      </c>
      <c r="V3" s="3" t="s">
        <v>44</v>
      </c>
      <c r="W3" s="20">
        <v>9307692307692300</v>
      </c>
    </row>
    <row r="4" spans="1:26" ht="12.5" x14ac:dyDescent="0.25">
      <c r="A4" s="3" t="s">
        <v>24</v>
      </c>
      <c r="B4" s="3">
        <v>3472</v>
      </c>
      <c r="C4" s="3" t="s">
        <v>26</v>
      </c>
      <c r="D4" s="3" t="s">
        <v>2416</v>
      </c>
      <c r="E4" s="3" t="s">
        <v>28</v>
      </c>
      <c r="F4" s="3" t="s">
        <v>29</v>
      </c>
      <c r="G4" s="3" t="s">
        <v>30</v>
      </c>
      <c r="H4" s="3" t="s">
        <v>30</v>
      </c>
      <c r="I4" s="3">
        <v>2019</v>
      </c>
      <c r="J4" s="3" t="s">
        <v>264</v>
      </c>
      <c r="K4" s="3" t="s">
        <v>32</v>
      </c>
      <c r="L4" s="3" t="s">
        <v>2417</v>
      </c>
      <c r="M4" s="3" t="s">
        <v>34</v>
      </c>
      <c r="N4" s="3" t="s">
        <v>35</v>
      </c>
      <c r="O4" s="3" t="s">
        <v>34</v>
      </c>
      <c r="P4" s="3">
        <v>2019</v>
      </c>
      <c r="Q4" s="3" t="s">
        <v>42</v>
      </c>
      <c r="R4" s="3">
        <v>10700</v>
      </c>
      <c r="S4" s="3" t="s">
        <v>42</v>
      </c>
      <c r="T4" s="3">
        <v>16</v>
      </c>
      <c r="U4" s="20">
        <v>8888888888888880</v>
      </c>
      <c r="V4" s="3" t="s">
        <v>44</v>
      </c>
      <c r="W4" s="20">
        <v>9303685897435890</v>
      </c>
    </row>
    <row r="5" spans="1:26" ht="12.5" x14ac:dyDescent="0.25">
      <c r="A5" s="3" t="s">
        <v>222</v>
      </c>
      <c r="B5" s="3">
        <v>2019</v>
      </c>
      <c r="C5" s="3" t="s">
        <v>26</v>
      </c>
      <c r="D5" s="3" t="s">
        <v>840</v>
      </c>
      <c r="E5" s="3" t="s">
        <v>28</v>
      </c>
      <c r="F5" s="3" t="s">
        <v>28</v>
      </c>
      <c r="G5" s="3" t="s">
        <v>29</v>
      </c>
      <c r="H5" s="3" t="s">
        <v>30</v>
      </c>
      <c r="I5" s="3">
        <v>2019</v>
      </c>
      <c r="J5" s="3" t="s">
        <v>264</v>
      </c>
      <c r="K5" s="3" t="s">
        <v>2685</v>
      </c>
      <c r="L5" s="3" t="s">
        <v>214</v>
      </c>
      <c r="M5" s="3" t="s">
        <v>34</v>
      </c>
      <c r="N5" s="3" t="s">
        <v>35</v>
      </c>
      <c r="O5" s="3" t="s">
        <v>34</v>
      </c>
      <c r="P5" s="3">
        <v>2019</v>
      </c>
      <c r="Q5" s="3" t="s">
        <v>36</v>
      </c>
      <c r="R5" s="3">
        <v>10700</v>
      </c>
      <c r="S5" s="5">
        <v>45602</v>
      </c>
      <c r="T5" s="3">
        <v>18</v>
      </c>
      <c r="U5" s="3" t="s">
        <v>260</v>
      </c>
      <c r="V5" s="3" t="s">
        <v>38</v>
      </c>
      <c r="W5" s="20">
        <v>8064796858914500</v>
      </c>
    </row>
    <row r="6" spans="1:26" ht="12.5" x14ac:dyDescent="0.25">
      <c r="A6" s="3" t="s">
        <v>39</v>
      </c>
      <c r="B6" s="3">
        <v>347</v>
      </c>
      <c r="C6" s="3" t="s">
        <v>857</v>
      </c>
      <c r="D6" s="3" t="s">
        <v>2686</v>
      </c>
      <c r="E6" s="3" t="s">
        <v>28</v>
      </c>
      <c r="F6" s="3" t="s">
        <v>2687</v>
      </c>
      <c r="G6" s="3" t="s">
        <v>1699</v>
      </c>
      <c r="H6" s="3" t="s">
        <v>1699</v>
      </c>
      <c r="I6" s="3">
        <v>2019</v>
      </c>
      <c r="J6" s="3" t="s">
        <v>264</v>
      </c>
      <c r="K6" s="3" t="s">
        <v>2688</v>
      </c>
      <c r="L6" s="3" t="s">
        <v>2496</v>
      </c>
      <c r="M6" s="3" t="s">
        <v>34</v>
      </c>
      <c r="N6" s="3" t="s">
        <v>35</v>
      </c>
      <c r="O6" s="3">
        <v>2019</v>
      </c>
      <c r="P6" s="3">
        <v>7918292</v>
      </c>
      <c r="Q6" s="3" t="s">
        <v>42</v>
      </c>
      <c r="R6" s="3" t="s">
        <v>42</v>
      </c>
      <c r="S6" s="5">
        <v>45602</v>
      </c>
      <c r="T6" s="3">
        <v>16</v>
      </c>
      <c r="U6" s="20">
        <v>8888888888888880</v>
      </c>
      <c r="V6" s="3" t="s">
        <v>44</v>
      </c>
      <c r="W6" s="20">
        <v>5659993805214390</v>
      </c>
    </row>
    <row r="7" spans="1:26" ht="12.5" x14ac:dyDescent="0.25">
      <c r="A7" s="3" t="s">
        <v>72</v>
      </c>
      <c r="B7" s="3">
        <v>3472</v>
      </c>
      <c r="C7" s="3" t="s">
        <v>843</v>
      </c>
      <c r="D7" s="3" t="s">
        <v>2419</v>
      </c>
      <c r="E7" s="3" t="s">
        <v>28</v>
      </c>
      <c r="F7" s="3" t="s">
        <v>29</v>
      </c>
      <c r="G7" s="3" t="s">
        <v>30</v>
      </c>
      <c r="H7" s="3" t="s">
        <v>30</v>
      </c>
      <c r="I7" s="3">
        <v>2019</v>
      </c>
      <c r="J7" s="3" t="s">
        <v>264</v>
      </c>
      <c r="K7" s="3" t="s">
        <v>32</v>
      </c>
      <c r="L7" s="3" t="s">
        <v>862</v>
      </c>
      <c r="M7" s="3" t="s">
        <v>34</v>
      </c>
      <c r="N7" s="3" t="s">
        <v>35</v>
      </c>
      <c r="O7" s="3" t="s">
        <v>34</v>
      </c>
      <c r="P7" s="3">
        <v>2019</v>
      </c>
      <c r="Q7" s="3" t="s">
        <v>42</v>
      </c>
      <c r="R7" s="3" t="s">
        <v>42</v>
      </c>
      <c r="S7" s="5">
        <v>45602</v>
      </c>
      <c r="T7" s="3">
        <v>16</v>
      </c>
      <c r="U7" s="20">
        <v>8888888888888880</v>
      </c>
      <c r="V7" s="3" t="s">
        <v>44</v>
      </c>
      <c r="W7" s="20">
        <v>9041855203619900</v>
      </c>
    </row>
    <row r="8" spans="1:26" ht="12.5" x14ac:dyDescent="0.25">
      <c r="A8" s="3" t="s">
        <v>223</v>
      </c>
      <c r="B8" s="3">
        <v>3472</v>
      </c>
      <c r="C8" s="3" t="s">
        <v>73</v>
      </c>
      <c r="D8" s="3" t="s">
        <v>2689</v>
      </c>
      <c r="E8" s="3" t="s">
        <v>42</v>
      </c>
      <c r="F8" s="3" t="s">
        <v>42</v>
      </c>
      <c r="G8" s="3" t="s">
        <v>42</v>
      </c>
      <c r="H8" s="3" t="s">
        <v>42</v>
      </c>
      <c r="I8" s="3" t="s">
        <v>42</v>
      </c>
      <c r="J8" s="3" t="s">
        <v>42</v>
      </c>
      <c r="K8" s="3" t="s">
        <v>42</v>
      </c>
      <c r="L8" s="3" t="s">
        <v>42</v>
      </c>
      <c r="M8" s="3" t="s">
        <v>34</v>
      </c>
      <c r="N8" s="3" t="s">
        <v>35</v>
      </c>
      <c r="O8" s="3" t="s">
        <v>34</v>
      </c>
      <c r="P8" s="3">
        <v>2019</v>
      </c>
      <c r="Q8" s="3" t="s">
        <v>36</v>
      </c>
      <c r="R8" s="3">
        <v>10700</v>
      </c>
      <c r="S8" s="5">
        <v>45602</v>
      </c>
      <c r="T8" s="3">
        <v>10</v>
      </c>
      <c r="U8" s="20">
        <v>5555555555555550</v>
      </c>
      <c r="V8" s="3" t="s">
        <v>203</v>
      </c>
      <c r="W8" s="20">
        <v>8591176470588230</v>
      </c>
    </row>
    <row r="9" spans="1:26" ht="12.5" x14ac:dyDescent="0.25">
      <c r="A9" s="3" t="s">
        <v>98</v>
      </c>
      <c r="B9" s="3" t="s">
        <v>1812</v>
      </c>
      <c r="C9" s="3" t="s">
        <v>73</v>
      </c>
      <c r="D9" s="3" t="s">
        <v>2421</v>
      </c>
      <c r="E9" s="3" t="s">
        <v>28</v>
      </c>
      <c r="F9" s="3" t="s">
        <v>88</v>
      </c>
      <c r="G9" s="3" t="s">
        <v>30</v>
      </c>
      <c r="H9" s="3" t="s">
        <v>30</v>
      </c>
      <c r="I9" s="3">
        <v>2019</v>
      </c>
      <c r="J9" s="3" t="s">
        <v>264</v>
      </c>
      <c r="K9" s="3" t="s">
        <v>32</v>
      </c>
      <c r="L9" s="3" t="s">
        <v>2417</v>
      </c>
      <c r="M9" s="3" t="s">
        <v>34</v>
      </c>
      <c r="N9" s="3" t="s">
        <v>35</v>
      </c>
      <c r="O9" s="3" t="s">
        <v>34</v>
      </c>
      <c r="P9" s="3">
        <v>2019</v>
      </c>
      <c r="Q9" s="3" t="s">
        <v>42</v>
      </c>
      <c r="R9" s="3">
        <v>10700</v>
      </c>
      <c r="S9" s="5">
        <v>45602</v>
      </c>
      <c r="T9" s="3">
        <v>17</v>
      </c>
      <c r="U9" s="20">
        <v>9444444444444440</v>
      </c>
      <c r="V9" s="3" t="s">
        <v>328</v>
      </c>
      <c r="W9" s="20">
        <v>8964859246866160</v>
      </c>
    </row>
    <row r="10" spans="1:26" ht="12.5" x14ac:dyDescent="0.25">
      <c r="A10" s="3" t="s">
        <v>224</v>
      </c>
      <c r="B10" s="3">
        <v>3472</v>
      </c>
      <c r="C10" s="3" t="s">
        <v>73</v>
      </c>
      <c r="D10" s="3" t="s">
        <v>1677</v>
      </c>
      <c r="E10" s="3" t="s">
        <v>28</v>
      </c>
      <c r="F10" s="3" t="s">
        <v>859</v>
      </c>
      <c r="G10" s="3" t="s">
        <v>582</v>
      </c>
      <c r="H10" s="3" t="s">
        <v>582</v>
      </c>
      <c r="I10" s="3">
        <v>2019</v>
      </c>
      <c r="J10" s="3" t="s">
        <v>264</v>
      </c>
      <c r="K10" s="3" t="s">
        <v>32</v>
      </c>
      <c r="L10" s="3" t="s">
        <v>2690</v>
      </c>
      <c r="M10" s="3" t="s">
        <v>34</v>
      </c>
      <c r="N10" s="3" t="s">
        <v>35</v>
      </c>
      <c r="O10" s="3" t="s">
        <v>34</v>
      </c>
      <c r="P10" s="3">
        <v>2019</v>
      </c>
      <c r="Q10" s="3" t="s">
        <v>42</v>
      </c>
      <c r="R10" s="3" t="s">
        <v>42</v>
      </c>
      <c r="S10" s="5">
        <v>45602</v>
      </c>
      <c r="T10" s="3">
        <v>16</v>
      </c>
      <c r="U10" s="20">
        <v>8888888888888880</v>
      </c>
      <c r="V10" s="3" t="s">
        <v>44</v>
      </c>
      <c r="W10" s="20">
        <v>884510342598578</v>
      </c>
    </row>
    <row r="11" spans="1:26" ht="12.5" x14ac:dyDescent="0.25">
      <c r="A11" s="3" t="s">
        <v>81</v>
      </c>
      <c r="B11" s="3" t="s">
        <v>837</v>
      </c>
      <c r="C11" s="3" t="s">
        <v>26</v>
      </c>
      <c r="D11" s="3" t="s">
        <v>863</v>
      </c>
      <c r="E11" s="3" t="s">
        <v>28</v>
      </c>
      <c r="F11" s="3" t="s">
        <v>29</v>
      </c>
      <c r="G11" s="3" t="s">
        <v>30</v>
      </c>
      <c r="H11" s="3" t="s">
        <v>1400</v>
      </c>
      <c r="I11" s="3">
        <v>149</v>
      </c>
      <c r="J11" s="3" t="s">
        <v>2253</v>
      </c>
      <c r="K11" s="3" t="s">
        <v>33</v>
      </c>
      <c r="L11" s="3" t="s">
        <v>42</v>
      </c>
      <c r="M11" s="3" t="s">
        <v>34</v>
      </c>
      <c r="N11" s="3" t="s">
        <v>35</v>
      </c>
      <c r="O11" s="3" t="s">
        <v>34</v>
      </c>
      <c r="P11" s="3">
        <v>2019</v>
      </c>
      <c r="Q11" s="3" t="s">
        <v>42</v>
      </c>
      <c r="R11" s="3">
        <v>10700</v>
      </c>
      <c r="S11" s="9">
        <v>45597</v>
      </c>
      <c r="T11" s="3">
        <v>16</v>
      </c>
      <c r="U11" s="20">
        <v>8888888888888880</v>
      </c>
      <c r="V11" s="3" t="s">
        <v>44</v>
      </c>
      <c r="W11" s="20">
        <v>7477924036747560</v>
      </c>
    </row>
    <row r="12" spans="1:26" ht="12.5" x14ac:dyDescent="0.25">
      <c r="A12" s="3" t="s">
        <v>225</v>
      </c>
      <c r="B12" s="3" t="s">
        <v>837</v>
      </c>
      <c r="C12" s="3" t="s">
        <v>26</v>
      </c>
      <c r="D12" s="3" t="s">
        <v>863</v>
      </c>
      <c r="E12" s="3" t="s">
        <v>28</v>
      </c>
      <c r="F12" s="3" t="s">
        <v>29</v>
      </c>
      <c r="G12" s="3" t="s">
        <v>30</v>
      </c>
      <c r="H12" s="3" t="s">
        <v>30</v>
      </c>
      <c r="I12" s="3" t="s">
        <v>42</v>
      </c>
      <c r="J12" s="3" t="s">
        <v>42</v>
      </c>
      <c r="K12" s="3" t="s">
        <v>2691</v>
      </c>
      <c r="L12" s="3" t="s">
        <v>33</v>
      </c>
      <c r="M12" s="3" t="s">
        <v>34</v>
      </c>
      <c r="N12" s="3" t="s">
        <v>35</v>
      </c>
      <c r="O12" s="3" t="s">
        <v>34</v>
      </c>
      <c r="P12" s="3">
        <v>2019</v>
      </c>
      <c r="Q12" s="3" t="s">
        <v>42</v>
      </c>
      <c r="R12" s="3" t="s">
        <v>42</v>
      </c>
      <c r="S12" s="5">
        <v>45602</v>
      </c>
      <c r="T12" s="3">
        <v>14</v>
      </c>
      <c r="U12" s="20">
        <v>7777777777777770</v>
      </c>
      <c r="V12" s="3" t="s">
        <v>89</v>
      </c>
      <c r="W12" s="20">
        <v>8923076923076920</v>
      </c>
    </row>
    <row r="13" spans="1:26" ht="12.5" x14ac:dyDescent="0.25">
      <c r="A13" s="3" t="s">
        <v>212</v>
      </c>
      <c r="B13" s="3">
        <v>2019</v>
      </c>
      <c r="C13" s="3" t="s">
        <v>26</v>
      </c>
      <c r="D13" s="3" t="s">
        <v>2423</v>
      </c>
      <c r="E13" s="3" t="s">
        <v>28</v>
      </c>
      <c r="F13" s="3" t="s">
        <v>29</v>
      </c>
      <c r="G13" s="3" t="s">
        <v>30</v>
      </c>
      <c r="H13" s="3" t="s">
        <v>30</v>
      </c>
      <c r="I13" s="3">
        <v>2019</v>
      </c>
      <c r="J13" s="3" t="s">
        <v>264</v>
      </c>
      <c r="K13" s="3" t="s">
        <v>32</v>
      </c>
      <c r="L13" s="3" t="s">
        <v>2417</v>
      </c>
      <c r="M13" s="3" t="s">
        <v>34</v>
      </c>
      <c r="N13" s="3" t="s">
        <v>35</v>
      </c>
      <c r="O13" s="3" t="s">
        <v>34</v>
      </c>
      <c r="P13" s="3" t="s">
        <v>42</v>
      </c>
      <c r="Q13" s="3" t="s">
        <v>42</v>
      </c>
      <c r="R13" s="3" t="s">
        <v>42</v>
      </c>
      <c r="S13" s="5">
        <v>45602</v>
      </c>
      <c r="T13" s="3">
        <v>15</v>
      </c>
      <c r="U13" s="20">
        <v>8333333333333330</v>
      </c>
      <c r="V13" s="3" t="s">
        <v>80</v>
      </c>
      <c r="W13" s="20">
        <v>9031623931623930</v>
      </c>
    </row>
    <row r="14" spans="1:26" ht="12.5" x14ac:dyDescent="0.25">
      <c r="A14" s="3" t="s">
        <v>122</v>
      </c>
      <c r="B14" s="3">
        <v>2015</v>
      </c>
      <c r="C14" s="3" t="s">
        <v>2424</v>
      </c>
      <c r="D14" s="3" t="s">
        <v>2257</v>
      </c>
      <c r="E14" s="3" t="s">
        <v>28</v>
      </c>
      <c r="F14" s="3" t="s">
        <v>2425</v>
      </c>
      <c r="G14" s="3" t="s">
        <v>867</v>
      </c>
      <c r="H14" s="3" t="s">
        <v>50</v>
      </c>
      <c r="I14" s="3" t="s">
        <v>42</v>
      </c>
      <c r="J14" s="3" t="s">
        <v>2426</v>
      </c>
      <c r="K14" s="3" t="s">
        <v>2427</v>
      </c>
      <c r="L14" s="3" t="s">
        <v>1685</v>
      </c>
      <c r="M14" s="3" t="s">
        <v>2260</v>
      </c>
      <c r="N14" s="3" t="s">
        <v>35</v>
      </c>
      <c r="O14" s="3" t="s">
        <v>1961</v>
      </c>
      <c r="P14" s="3">
        <v>2015</v>
      </c>
      <c r="Q14" s="3" t="s">
        <v>42</v>
      </c>
      <c r="R14" s="3" t="s">
        <v>1703</v>
      </c>
      <c r="S14" s="8">
        <v>45972</v>
      </c>
      <c r="T14" s="3">
        <v>16</v>
      </c>
      <c r="U14" s="20">
        <v>8888888888888880</v>
      </c>
      <c r="V14" s="3" t="s">
        <v>44</v>
      </c>
      <c r="W14" s="20">
        <v>6143007759784070</v>
      </c>
    </row>
    <row r="15" spans="1:26" ht="12.5" x14ac:dyDescent="0.25">
      <c r="A15" s="3" t="s">
        <v>226</v>
      </c>
      <c r="B15" s="3" t="s">
        <v>123</v>
      </c>
      <c r="C15" s="3" t="s">
        <v>1958</v>
      </c>
      <c r="D15" s="3" t="s">
        <v>2692</v>
      </c>
      <c r="E15" s="3" t="s">
        <v>28</v>
      </c>
      <c r="F15" s="3" t="s">
        <v>875</v>
      </c>
      <c r="G15" s="3" t="s">
        <v>30</v>
      </c>
      <c r="H15" s="3" t="s">
        <v>2433</v>
      </c>
      <c r="I15" s="3">
        <v>2015</v>
      </c>
      <c r="J15" s="61">
        <v>110</v>
      </c>
      <c r="K15" s="3" t="s">
        <v>741</v>
      </c>
      <c r="L15" s="3" t="s">
        <v>114</v>
      </c>
      <c r="M15" s="3" t="s">
        <v>903</v>
      </c>
      <c r="N15" s="3" t="s">
        <v>42</v>
      </c>
      <c r="O15" s="3" t="s">
        <v>42</v>
      </c>
      <c r="P15" s="3" t="s">
        <v>42</v>
      </c>
      <c r="Q15" s="3" t="s">
        <v>42</v>
      </c>
      <c r="R15" s="3" t="s">
        <v>42</v>
      </c>
      <c r="S15" s="3" t="s">
        <v>42</v>
      </c>
      <c r="T15" s="3">
        <v>12</v>
      </c>
      <c r="U15" s="20">
        <v>6666666666666660</v>
      </c>
      <c r="V15" s="3" t="s">
        <v>147</v>
      </c>
      <c r="W15" s="20">
        <v>868641343176947</v>
      </c>
    </row>
    <row r="16" spans="1:26" ht="12.5" x14ac:dyDescent="0.25">
      <c r="A16" s="3" t="s">
        <v>227</v>
      </c>
      <c r="B16" s="3" t="s">
        <v>123</v>
      </c>
      <c r="C16" s="3" t="s">
        <v>2265</v>
      </c>
      <c r="D16" s="3" t="s">
        <v>2266</v>
      </c>
      <c r="E16" s="3" t="s">
        <v>28</v>
      </c>
      <c r="F16" s="3" t="s">
        <v>740</v>
      </c>
      <c r="G16" s="3" t="s">
        <v>30</v>
      </c>
      <c r="H16" s="3" t="s">
        <v>93</v>
      </c>
      <c r="I16" s="3">
        <v>2015</v>
      </c>
      <c r="J16" s="3" t="s">
        <v>2431</v>
      </c>
      <c r="K16" s="3" t="s">
        <v>2432</v>
      </c>
      <c r="L16" s="3" t="s">
        <v>114</v>
      </c>
      <c r="M16" s="3" t="s">
        <v>34</v>
      </c>
      <c r="N16" s="3" t="s">
        <v>35</v>
      </c>
      <c r="O16" s="3" t="s">
        <v>1694</v>
      </c>
      <c r="P16" s="3" t="s">
        <v>42</v>
      </c>
      <c r="Q16" s="3" t="s">
        <v>42</v>
      </c>
      <c r="R16" s="3" t="s">
        <v>42</v>
      </c>
      <c r="S16" s="8">
        <v>45972</v>
      </c>
      <c r="T16" s="3">
        <v>15</v>
      </c>
      <c r="U16" s="20">
        <v>8333333333333330</v>
      </c>
      <c r="V16" s="3" t="s">
        <v>80</v>
      </c>
      <c r="W16" s="20">
        <v>7280082559339520</v>
      </c>
    </row>
    <row r="17" spans="1:23" ht="12.5" x14ac:dyDescent="0.25">
      <c r="A17" s="3" t="s">
        <v>228</v>
      </c>
      <c r="B17" s="3" t="s">
        <v>123</v>
      </c>
      <c r="C17" s="3" t="s">
        <v>1958</v>
      </c>
      <c r="D17" s="3" t="s">
        <v>2693</v>
      </c>
      <c r="E17" s="3" t="s">
        <v>28</v>
      </c>
      <c r="F17" s="3" t="s">
        <v>2577</v>
      </c>
      <c r="G17" s="3" t="s">
        <v>30</v>
      </c>
      <c r="H17" s="3" t="s">
        <v>93</v>
      </c>
      <c r="I17" s="3">
        <v>2015</v>
      </c>
      <c r="J17" s="3">
        <v>110</v>
      </c>
      <c r="K17" s="3" t="s">
        <v>2694</v>
      </c>
      <c r="L17" s="3" t="s">
        <v>2695</v>
      </c>
      <c r="M17" s="3" t="s">
        <v>2536</v>
      </c>
      <c r="N17" s="3" t="s">
        <v>35</v>
      </c>
      <c r="O17" s="3" t="s">
        <v>2696</v>
      </c>
      <c r="P17" s="3" t="s">
        <v>42</v>
      </c>
      <c r="Q17" s="3" t="s">
        <v>42</v>
      </c>
      <c r="R17" s="3" t="s">
        <v>2697</v>
      </c>
      <c r="S17" s="8">
        <v>45972</v>
      </c>
      <c r="T17" s="3">
        <v>16</v>
      </c>
      <c r="U17" s="20">
        <v>8888888888888880</v>
      </c>
      <c r="V17" s="3" t="s">
        <v>44</v>
      </c>
      <c r="W17" s="20">
        <v>7989593256330870</v>
      </c>
    </row>
    <row r="18" spans="1:23" ht="12.5" x14ac:dyDescent="0.25">
      <c r="A18" s="3" t="s">
        <v>229</v>
      </c>
      <c r="B18" s="3" t="s">
        <v>42</v>
      </c>
      <c r="C18" s="3" t="s">
        <v>2283</v>
      </c>
      <c r="D18" s="3" t="s">
        <v>2698</v>
      </c>
      <c r="E18" s="3" t="s">
        <v>28</v>
      </c>
      <c r="F18" s="3" t="s">
        <v>2699</v>
      </c>
      <c r="G18" s="3" t="s">
        <v>1699</v>
      </c>
      <c r="H18" s="3" t="s">
        <v>646</v>
      </c>
      <c r="I18" s="3">
        <v>2015</v>
      </c>
      <c r="J18" s="3">
        <v>110</v>
      </c>
      <c r="K18" s="3" t="s">
        <v>2700</v>
      </c>
      <c r="L18" s="3" t="s">
        <v>2701</v>
      </c>
      <c r="M18" s="3" t="s">
        <v>42</v>
      </c>
      <c r="N18" s="3" t="s">
        <v>2702</v>
      </c>
      <c r="O18" s="3" t="s">
        <v>42</v>
      </c>
      <c r="P18" s="3" t="s">
        <v>42</v>
      </c>
      <c r="Q18" s="3" t="s">
        <v>42</v>
      </c>
      <c r="R18" s="3" t="s">
        <v>42</v>
      </c>
      <c r="S18" s="3" t="s">
        <v>42</v>
      </c>
      <c r="T18" s="3">
        <v>11</v>
      </c>
      <c r="U18" s="20">
        <v>6111111111111110</v>
      </c>
      <c r="V18" s="3" t="s">
        <v>182</v>
      </c>
      <c r="W18" s="20">
        <v>5919345876002220</v>
      </c>
    </row>
    <row r="19" spans="1:23" ht="12.5" x14ac:dyDescent="0.25">
      <c r="A19" s="3" t="s">
        <v>132</v>
      </c>
      <c r="B19" s="3" t="s">
        <v>864</v>
      </c>
      <c r="C19" s="3" t="s">
        <v>738</v>
      </c>
      <c r="D19" s="3" t="s">
        <v>2437</v>
      </c>
      <c r="E19" s="3" t="s">
        <v>28</v>
      </c>
      <c r="F19" s="3" t="s">
        <v>2438</v>
      </c>
      <c r="G19" s="3" t="s">
        <v>30</v>
      </c>
      <c r="H19" s="3" t="s">
        <v>562</v>
      </c>
      <c r="I19" s="3">
        <v>2015</v>
      </c>
      <c r="J19" s="3">
        <v>110</v>
      </c>
      <c r="K19" s="3" t="s">
        <v>2439</v>
      </c>
      <c r="L19" s="3" t="s">
        <v>2440</v>
      </c>
      <c r="M19" s="3" t="s">
        <v>34</v>
      </c>
      <c r="N19" s="3" t="s">
        <v>42</v>
      </c>
      <c r="O19" s="3" t="s">
        <v>42</v>
      </c>
      <c r="P19" s="3" t="s">
        <v>42</v>
      </c>
      <c r="Q19" s="3" t="s">
        <v>42</v>
      </c>
      <c r="R19" s="3" t="s">
        <v>42</v>
      </c>
      <c r="S19" s="8">
        <v>45972</v>
      </c>
      <c r="T19" s="3">
        <v>13</v>
      </c>
      <c r="U19" s="20">
        <v>7222222222222220</v>
      </c>
      <c r="V19" s="3" t="s">
        <v>140</v>
      </c>
      <c r="W19" s="20">
        <v>9098445295277870</v>
      </c>
    </row>
    <row r="20" spans="1:23" ht="12.5" x14ac:dyDescent="0.25">
      <c r="A20" s="3" t="s">
        <v>230</v>
      </c>
      <c r="B20" s="3">
        <v>3352</v>
      </c>
      <c r="C20" s="3" t="s">
        <v>2283</v>
      </c>
      <c r="D20" s="3" t="s">
        <v>2703</v>
      </c>
      <c r="E20" s="3" t="s">
        <v>2704</v>
      </c>
      <c r="F20" s="3" t="s">
        <v>2705</v>
      </c>
      <c r="G20" s="3" t="s">
        <v>30</v>
      </c>
      <c r="H20" s="3" t="s">
        <v>2706</v>
      </c>
      <c r="I20" s="3">
        <v>2015</v>
      </c>
      <c r="J20" s="3">
        <v>110</v>
      </c>
      <c r="K20" s="3" t="s">
        <v>901</v>
      </c>
      <c r="L20" s="3" t="s">
        <v>2707</v>
      </c>
      <c r="M20" s="3" t="s">
        <v>35</v>
      </c>
      <c r="N20" s="3">
        <v>201</v>
      </c>
      <c r="O20" s="3" t="s">
        <v>2708</v>
      </c>
      <c r="P20" s="3">
        <v>1112025</v>
      </c>
      <c r="Q20" s="3" t="s">
        <v>42</v>
      </c>
      <c r="R20" s="3" t="s">
        <v>42</v>
      </c>
      <c r="S20" s="8">
        <v>45962</v>
      </c>
      <c r="T20" s="3">
        <v>16</v>
      </c>
      <c r="U20" s="20">
        <v>8888888888888880</v>
      </c>
      <c r="V20" s="3" t="s">
        <v>44</v>
      </c>
      <c r="W20" s="20">
        <v>4789572914185910</v>
      </c>
    </row>
    <row r="21" spans="1:23" ht="12.5" x14ac:dyDescent="0.25">
      <c r="A21" s="3" t="s">
        <v>231</v>
      </c>
      <c r="B21" s="3">
        <v>1</v>
      </c>
      <c r="C21" s="3" t="s">
        <v>594</v>
      </c>
      <c r="D21" s="3" t="s">
        <v>2285</v>
      </c>
      <c r="E21" s="3" t="s">
        <v>28</v>
      </c>
      <c r="F21" s="3" t="s">
        <v>2286</v>
      </c>
      <c r="G21" s="3" t="s">
        <v>30</v>
      </c>
      <c r="H21" s="3" t="s">
        <v>93</v>
      </c>
      <c r="I21" s="3">
        <v>2015</v>
      </c>
      <c r="J21" s="3">
        <v>110</v>
      </c>
      <c r="K21" s="3" t="s">
        <v>901</v>
      </c>
      <c r="L21" s="3" t="s">
        <v>2440</v>
      </c>
      <c r="M21" s="3" t="s">
        <v>172</v>
      </c>
      <c r="N21" s="3" t="s">
        <v>35</v>
      </c>
      <c r="O21" s="3" t="s">
        <v>1632</v>
      </c>
      <c r="P21" s="3">
        <v>1</v>
      </c>
      <c r="Q21" s="3" t="s">
        <v>42</v>
      </c>
      <c r="R21" s="3" t="s">
        <v>2155</v>
      </c>
      <c r="S21" s="8">
        <v>45972</v>
      </c>
      <c r="T21" s="3">
        <v>17</v>
      </c>
      <c r="U21" s="20">
        <v>9444444444444440</v>
      </c>
      <c r="V21" s="3" t="s">
        <v>328</v>
      </c>
      <c r="W21" s="20">
        <v>7475068760535880</v>
      </c>
    </row>
    <row r="22" spans="1:23" ht="12.5" x14ac:dyDescent="0.25">
      <c r="A22" s="3" t="s">
        <v>166</v>
      </c>
      <c r="B22" s="3" t="s">
        <v>42</v>
      </c>
      <c r="C22" s="3" t="s">
        <v>2272</v>
      </c>
      <c r="D22" s="3" t="s">
        <v>2709</v>
      </c>
      <c r="E22" s="3" t="s">
        <v>28</v>
      </c>
      <c r="F22" s="3" t="s">
        <v>2288</v>
      </c>
      <c r="G22" s="3" t="s">
        <v>30</v>
      </c>
      <c r="H22" s="3" t="s">
        <v>2710</v>
      </c>
      <c r="I22" s="3">
        <v>2015</v>
      </c>
      <c r="J22" s="3">
        <v>110</v>
      </c>
      <c r="K22" s="3" t="s">
        <v>1460</v>
      </c>
      <c r="L22" s="3" t="s">
        <v>2440</v>
      </c>
      <c r="M22" s="3" t="s">
        <v>2711</v>
      </c>
      <c r="N22" s="3" t="s">
        <v>42</v>
      </c>
      <c r="O22" s="3" t="s">
        <v>42</v>
      </c>
      <c r="P22" s="3" t="s">
        <v>42</v>
      </c>
      <c r="Q22" s="3" t="s">
        <v>42</v>
      </c>
      <c r="R22" s="3" t="s">
        <v>910</v>
      </c>
      <c r="S22" s="8">
        <v>45972</v>
      </c>
      <c r="T22" s="3">
        <v>13</v>
      </c>
      <c r="U22" s="20">
        <v>7222222222222220</v>
      </c>
      <c r="V22" s="3" t="s">
        <v>140</v>
      </c>
      <c r="W22" s="20">
        <v>8134314641459190</v>
      </c>
    </row>
    <row r="23" spans="1:23" ht="12.5" x14ac:dyDescent="0.25">
      <c r="A23" s="3" t="s">
        <v>193</v>
      </c>
      <c r="B23" s="3" t="s">
        <v>123</v>
      </c>
      <c r="C23" s="3" t="s">
        <v>2291</v>
      </c>
      <c r="D23" s="3" t="s">
        <v>2292</v>
      </c>
      <c r="E23" s="3" t="s">
        <v>28</v>
      </c>
      <c r="F23" s="3" t="s">
        <v>2438</v>
      </c>
      <c r="G23" s="3" t="s">
        <v>1689</v>
      </c>
      <c r="H23" s="3">
        <v>2015</v>
      </c>
      <c r="I23" s="3">
        <v>110</v>
      </c>
      <c r="J23" s="3">
        <v>110</v>
      </c>
      <c r="K23" s="3" t="s">
        <v>2263</v>
      </c>
      <c r="L23" s="3" t="s">
        <v>2440</v>
      </c>
      <c r="M23" s="3" t="s">
        <v>2293</v>
      </c>
      <c r="N23" s="3" t="s">
        <v>42</v>
      </c>
      <c r="O23" s="3" t="s">
        <v>42</v>
      </c>
      <c r="P23" s="3" t="s">
        <v>42</v>
      </c>
      <c r="Q23" s="3" t="s">
        <v>42</v>
      </c>
      <c r="R23" s="3" t="s">
        <v>42</v>
      </c>
      <c r="S23" s="3" t="s">
        <v>2445</v>
      </c>
      <c r="T23" s="3">
        <v>13</v>
      </c>
      <c r="U23" s="20">
        <v>7222222222222220</v>
      </c>
      <c r="V23" s="3" t="s">
        <v>140</v>
      </c>
      <c r="W23" s="20">
        <v>6451108627817360</v>
      </c>
    </row>
    <row r="24" spans="1:23" ht="12.5" x14ac:dyDescent="0.25">
      <c r="A24" s="3" t="s">
        <v>106</v>
      </c>
      <c r="B24" s="3" t="s">
        <v>2712</v>
      </c>
      <c r="C24" s="3" t="s">
        <v>2283</v>
      </c>
      <c r="D24" s="3" t="s">
        <v>2713</v>
      </c>
      <c r="E24" s="3" t="s">
        <v>28</v>
      </c>
      <c r="F24" s="3" t="s">
        <v>2714</v>
      </c>
      <c r="G24" s="3" t="s">
        <v>49</v>
      </c>
      <c r="H24" s="3" t="s">
        <v>2715</v>
      </c>
      <c r="I24" s="3">
        <v>2015</v>
      </c>
      <c r="J24" s="3" t="s">
        <v>42</v>
      </c>
      <c r="K24" s="3" t="s">
        <v>2716</v>
      </c>
      <c r="L24" s="3" t="s">
        <v>114</v>
      </c>
      <c r="M24" s="3" t="s">
        <v>903</v>
      </c>
      <c r="N24" s="3" t="s">
        <v>897</v>
      </c>
      <c r="O24" s="3" t="s">
        <v>42</v>
      </c>
      <c r="P24" s="3" t="s">
        <v>42</v>
      </c>
      <c r="Q24" s="3" t="s">
        <v>42</v>
      </c>
      <c r="R24" s="3" t="s">
        <v>42</v>
      </c>
      <c r="S24" s="3" t="s">
        <v>42</v>
      </c>
      <c r="T24" s="3">
        <v>12</v>
      </c>
      <c r="U24" s="20">
        <v>6666666666666660</v>
      </c>
      <c r="V24" s="3" t="s">
        <v>147</v>
      </c>
      <c r="W24" s="20">
        <v>4590219893625460</v>
      </c>
    </row>
    <row r="25" spans="1:23" ht="12.5" x14ac:dyDescent="0.25">
      <c r="A25" s="3" t="s">
        <v>45</v>
      </c>
      <c r="B25" s="3" t="s">
        <v>1489</v>
      </c>
      <c r="C25" s="3" t="s">
        <v>873</v>
      </c>
      <c r="D25" s="3" t="s">
        <v>2447</v>
      </c>
      <c r="E25" s="3" t="s">
        <v>28</v>
      </c>
      <c r="F25" s="3" t="s">
        <v>875</v>
      </c>
      <c r="G25" s="3" t="s">
        <v>30</v>
      </c>
      <c r="H25" s="3" t="s">
        <v>918</v>
      </c>
      <c r="I25" s="3">
        <v>2015</v>
      </c>
      <c r="J25" s="3">
        <v>110</v>
      </c>
      <c r="K25" s="3" t="s">
        <v>741</v>
      </c>
      <c r="L25" s="3" t="s">
        <v>114</v>
      </c>
      <c r="M25" s="3" t="s">
        <v>34</v>
      </c>
      <c r="N25" s="3" t="s">
        <v>35</v>
      </c>
      <c r="O25" s="3" t="s">
        <v>42</v>
      </c>
      <c r="P25" s="3" t="s">
        <v>42</v>
      </c>
      <c r="Q25" s="3" t="s">
        <v>42</v>
      </c>
      <c r="R25" s="3" t="s">
        <v>876</v>
      </c>
      <c r="S25" s="3">
        <v>-2025</v>
      </c>
      <c r="T25" s="3">
        <v>15</v>
      </c>
      <c r="U25" s="20">
        <v>8333333333333330</v>
      </c>
      <c r="V25" s="3" t="s">
        <v>80</v>
      </c>
      <c r="W25" s="20">
        <v>8614082718107480</v>
      </c>
    </row>
    <row r="26" spans="1:23" ht="12.5" x14ac:dyDescent="0.25">
      <c r="A26" s="3" t="s">
        <v>232</v>
      </c>
      <c r="B26" s="3" t="s">
        <v>42</v>
      </c>
      <c r="C26" s="3" t="s">
        <v>176</v>
      </c>
      <c r="D26" s="3" t="s">
        <v>2449</v>
      </c>
      <c r="E26" s="3" t="s">
        <v>2304</v>
      </c>
      <c r="F26" s="3" t="s">
        <v>2305</v>
      </c>
      <c r="G26" s="3" t="s">
        <v>180</v>
      </c>
      <c r="H26" s="3" t="s">
        <v>2306</v>
      </c>
      <c r="I26" s="3">
        <v>20218495</v>
      </c>
      <c r="J26" s="3" t="s">
        <v>2307</v>
      </c>
      <c r="K26" s="3">
        <v>2026</v>
      </c>
      <c r="L26" s="3" t="s">
        <v>42</v>
      </c>
      <c r="M26" s="3" t="s">
        <v>2308</v>
      </c>
      <c r="N26" s="3" t="s">
        <v>2308</v>
      </c>
      <c r="O26" s="3" t="s">
        <v>191</v>
      </c>
      <c r="P26" s="3">
        <v>1352858</v>
      </c>
      <c r="Q26" s="3" t="s">
        <v>42</v>
      </c>
      <c r="R26" s="3" t="s">
        <v>42</v>
      </c>
      <c r="S26" s="3" t="s">
        <v>2309</v>
      </c>
      <c r="T26" s="3">
        <v>14</v>
      </c>
      <c r="U26" s="20">
        <v>7777777777777770</v>
      </c>
      <c r="V26" s="3" t="s">
        <v>89</v>
      </c>
      <c r="W26" s="20">
        <v>2280862344937970</v>
      </c>
    </row>
    <row r="27" spans="1:23" ht="12.5" x14ac:dyDescent="0.25">
      <c r="A27" s="3" t="s">
        <v>233</v>
      </c>
      <c r="B27" s="3" t="s">
        <v>479</v>
      </c>
      <c r="C27" s="3" t="s">
        <v>176</v>
      </c>
      <c r="D27" s="3" t="s">
        <v>2346</v>
      </c>
      <c r="E27" s="3" t="s">
        <v>61</v>
      </c>
      <c r="F27" s="3" t="s">
        <v>481</v>
      </c>
      <c r="G27" s="3" t="s">
        <v>1145</v>
      </c>
      <c r="H27" s="3" t="s">
        <v>1145</v>
      </c>
      <c r="I27" s="3">
        <v>202</v>
      </c>
      <c r="J27" s="3">
        <v>1998</v>
      </c>
      <c r="K27" s="3" t="s">
        <v>1874</v>
      </c>
      <c r="L27" s="3" t="s">
        <v>152</v>
      </c>
      <c r="M27" s="3" t="s">
        <v>2717</v>
      </c>
      <c r="N27" s="3" t="s">
        <v>35</v>
      </c>
      <c r="O27" s="3" t="s">
        <v>34</v>
      </c>
      <c r="P27" s="3">
        <v>1352858</v>
      </c>
      <c r="Q27" s="3" t="s">
        <v>42</v>
      </c>
      <c r="R27" s="3" t="s">
        <v>42</v>
      </c>
      <c r="S27" s="10">
        <v>46300</v>
      </c>
      <c r="T27" s="3">
        <v>16</v>
      </c>
      <c r="U27" s="20">
        <v>8888888888888880</v>
      </c>
      <c r="V27" s="3" t="s">
        <v>44</v>
      </c>
      <c r="W27" s="20">
        <v>760591736694678</v>
      </c>
    </row>
    <row r="28" spans="1:23" ht="12.5" x14ac:dyDescent="0.25">
      <c r="A28" s="3" t="s">
        <v>175</v>
      </c>
      <c r="B28" s="3" t="s">
        <v>2312</v>
      </c>
      <c r="C28" s="3" t="s">
        <v>176</v>
      </c>
      <c r="D28" s="3" t="s">
        <v>2451</v>
      </c>
      <c r="E28" s="3" t="s">
        <v>61</v>
      </c>
      <c r="F28" s="3" t="s">
        <v>2210</v>
      </c>
      <c r="G28" s="3" t="s">
        <v>1145</v>
      </c>
      <c r="H28" s="3" t="s">
        <v>483</v>
      </c>
      <c r="I28" s="3">
        <v>2021</v>
      </c>
      <c r="J28" s="3">
        <v>1998</v>
      </c>
      <c r="K28" s="3" t="s">
        <v>2453</v>
      </c>
      <c r="L28" s="3" t="s">
        <v>2316</v>
      </c>
      <c r="M28" s="3" t="s">
        <v>153</v>
      </c>
      <c r="N28" s="3" t="s">
        <v>35</v>
      </c>
      <c r="O28" s="3" t="s">
        <v>34</v>
      </c>
      <c r="P28" s="3">
        <v>1352858</v>
      </c>
      <c r="Q28" s="3" t="s">
        <v>42</v>
      </c>
      <c r="R28" s="3" t="s">
        <v>1141</v>
      </c>
      <c r="S28" s="44">
        <v>46296</v>
      </c>
      <c r="T28" s="3">
        <v>17</v>
      </c>
      <c r="U28" s="20">
        <v>9444444444444440</v>
      </c>
      <c r="V28" s="3" t="s">
        <v>328</v>
      </c>
      <c r="W28" s="20">
        <v>8146941582062690</v>
      </c>
    </row>
    <row r="29" spans="1:23" ht="12.5" x14ac:dyDescent="0.25">
      <c r="A29" s="3" t="s">
        <v>148</v>
      </c>
      <c r="B29" s="3" t="s">
        <v>42</v>
      </c>
      <c r="C29" s="3" t="s">
        <v>42</v>
      </c>
      <c r="D29" s="3" t="s">
        <v>42</v>
      </c>
      <c r="E29" s="3" t="s">
        <v>42</v>
      </c>
      <c r="F29" s="3" t="s">
        <v>42</v>
      </c>
      <c r="G29" s="3" t="s">
        <v>42</v>
      </c>
      <c r="H29" s="3" t="s">
        <v>42</v>
      </c>
      <c r="I29" s="3" t="s">
        <v>42</v>
      </c>
      <c r="J29" s="3" t="s">
        <v>42</v>
      </c>
      <c r="K29" s="3" t="s">
        <v>42</v>
      </c>
      <c r="L29" s="3" t="s">
        <v>42</v>
      </c>
      <c r="M29" s="3" t="s">
        <v>42</v>
      </c>
      <c r="N29" s="3" t="s">
        <v>42</v>
      </c>
      <c r="O29" s="3" t="s">
        <v>42</v>
      </c>
      <c r="P29" s="3" t="s">
        <v>42</v>
      </c>
      <c r="Q29" s="3" t="s">
        <v>42</v>
      </c>
      <c r="R29" s="3" t="s">
        <v>42</v>
      </c>
      <c r="S29" s="3" t="s">
        <v>42</v>
      </c>
      <c r="T29" s="3">
        <v>0</v>
      </c>
      <c r="U29" s="3" t="s">
        <v>2364</v>
      </c>
      <c r="V29" s="3" t="s">
        <v>221</v>
      </c>
      <c r="W29" s="3" t="s">
        <v>2364</v>
      </c>
    </row>
    <row r="30" spans="1:23" ht="12.5" x14ac:dyDescent="0.25">
      <c r="A30" s="3" t="s">
        <v>234</v>
      </c>
      <c r="B30" s="3" t="s">
        <v>2718</v>
      </c>
      <c r="C30" s="3" t="s">
        <v>2719</v>
      </c>
      <c r="D30" s="3" t="s">
        <v>2720</v>
      </c>
      <c r="E30" s="3" t="s">
        <v>2721</v>
      </c>
      <c r="F30" s="3" t="s">
        <v>2722</v>
      </c>
      <c r="G30" s="3" t="s">
        <v>2306</v>
      </c>
      <c r="H30" s="3" t="s">
        <v>2723</v>
      </c>
      <c r="I30" s="3">
        <v>218495</v>
      </c>
      <c r="J30" s="3" t="s">
        <v>2724</v>
      </c>
      <c r="K30" s="3" t="s">
        <v>42</v>
      </c>
      <c r="L30" s="3" t="s">
        <v>42</v>
      </c>
      <c r="M30" s="3" t="s">
        <v>2725</v>
      </c>
      <c r="N30" s="3" t="s">
        <v>2721</v>
      </c>
      <c r="O30" s="3" t="s">
        <v>2725</v>
      </c>
      <c r="P30" s="3" t="s">
        <v>42</v>
      </c>
      <c r="Q30" s="3">
        <v>1352858</v>
      </c>
      <c r="R30" s="3" t="s">
        <v>42</v>
      </c>
      <c r="S30" s="3" t="s">
        <v>2726</v>
      </c>
      <c r="T30" s="3">
        <v>14</v>
      </c>
      <c r="U30" s="20">
        <v>7777777777777770</v>
      </c>
      <c r="V30" s="3" t="s">
        <v>89</v>
      </c>
      <c r="W30" s="20">
        <v>1814955469367230</v>
      </c>
    </row>
    <row r="31" spans="1:23" ht="12.5" x14ac:dyDescent="0.25">
      <c r="A31" s="3" t="s">
        <v>183</v>
      </c>
      <c r="B31" s="3" t="s">
        <v>58</v>
      </c>
      <c r="C31" s="3" t="s">
        <v>1135</v>
      </c>
      <c r="D31" s="3" t="s">
        <v>2459</v>
      </c>
      <c r="E31" s="3" t="s">
        <v>186</v>
      </c>
      <c r="F31" s="3" t="s">
        <v>1137</v>
      </c>
      <c r="G31" s="3" t="s">
        <v>2460</v>
      </c>
      <c r="H31" s="3" t="s">
        <v>2326</v>
      </c>
      <c r="I31" s="3">
        <v>1998</v>
      </c>
      <c r="J31" s="3" t="s">
        <v>2727</v>
      </c>
      <c r="K31" s="3" t="s">
        <v>2024</v>
      </c>
      <c r="L31" s="3" t="s">
        <v>42</v>
      </c>
      <c r="M31" s="3" t="s">
        <v>2463</v>
      </c>
      <c r="N31" s="3" t="s">
        <v>1140</v>
      </c>
      <c r="O31" s="3" t="s">
        <v>191</v>
      </c>
      <c r="P31" s="3" t="s">
        <v>42</v>
      </c>
      <c r="Q31" s="3" t="s">
        <v>42</v>
      </c>
      <c r="R31" s="3" t="s">
        <v>42</v>
      </c>
      <c r="S31" s="3">
        <v>-2026</v>
      </c>
      <c r="T31" s="3">
        <v>14</v>
      </c>
      <c r="U31" s="20">
        <v>7777777777777770</v>
      </c>
      <c r="V31" s="3" t="s">
        <v>89</v>
      </c>
      <c r="W31" s="20">
        <v>4359147505155900</v>
      </c>
    </row>
    <row r="32" spans="1:23" ht="12.5" x14ac:dyDescent="0.25">
      <c r="A32" s="3" t="s">
        <v>57</v>
      </c>
      <c r="B32" s="3" t="s">
        <v>42</v>
      </c>
      <c r="C32" s="3" t="s">
        <v>42</v>
      </c>
      <c r="D32" s="3" t="s">
        <v>42</v>
      </c>
      <c r="E32" s="3" t="s">
        <v>1535</v>
      </c>
      <c r="F32" s="3" t="s">
        <v>2465</v>
      </c>
      <c r="G32" s="3" t="s">
        <v>61</v>
      </c>
      <c r="H32" s="3" t="s">
        <v>1116</v>
      </c>
      <c r="I32" s="3" t="s">
        <v>42</v>
      </c>
      <c r="J32" s="3" t="s">
        <v>42</v>
      </c>
      <c r="K32" s="3" t="s">
        <v>2322</v>
      </c>
      <c r="L32" s="3" t="s">
        <v>2523</v>
      </c>
      <c r="M32" s="3" t="s">
        <v>2320</v>
      </c>
      <c r="N32" s="3" t="s">
        <v>191</v>
      </c>
      <c r="O32" s="3">
        <v>201352858</v>
      </c>
      <c r="P32" s="3">
        <v>49001</v>
      </c>
      <c r="Q32" s="3" t="s">
        <v>42</v>
      </c>
      <c r="R32" s="3" t="s">
        <v>42</v>
      </c>
      <c r="S32" s="3">
        <v>2026</v>
      </c>
      <c r="T32" s="3">
        <v>11</v>
      </c>
      <c r="U32" s="20">
        <v>6111111111111110</v>
      </c>
      <c r="V32" s="3" t="s">
        <v>182</v>
      </c>
      <c r="W32" s="20">
        <v>1.76489197077432E+16</v>
      </c>
    </row>
    <row r="33" spans="1:23" ht="12.5" x14ac:dyDescent="0.25">
      <c r="A33" s="3" t="s">
        <v>157</v>
      </c>
      <c r="B33" s="3" t="s">
        <v>2468</v>
      </c>
      <c r="C33" s="3" t="s">
        <v>2338</v>
      </c>
      <c r="D33" s="3" t="s">
        <v>2469</v>
      </c>
      <c r="E33" s="3" t="s">
        <v>1151</v>
      </c>
      <c r="F33" s="3" t="s">
        <v>1159</v>
      </c>
      <c r="G33" s="3" t="s">
        <v>2340</v>
      </c>
      <c r="H33" s="3" t="s">
        <v>180</v>
      </c>
      <c r="I33" s="3">
        <v>1352858</v>
      </c>
      <c r="J33" s="3">
        <v>1998</v>
      </c>
      <c r="K33" s="3" t="s">
        <v>2341</v>
      </c>
      <c r="L33" s="3" t="s">
        <v>1750</v>
      </c>
      <c r="M33" s="3" t="s">
        <v>1883</v>
      </c>
      <c r="N33" s="3" t="s">
        <v>173</v>
      </c>
      <c r="O33" s="3" t="s">
        <v>191</v>
      </c>
      <c r="P33" s="3" t="s">
        <v>42</v>
      </c>
      <c r="Q33" s="3" t="s">
        <v>42</v>
      </c>
      <c r="R33" s="3" t="s">
        <v>1141</v>
      </c>
      <c r="S33" s="3" t="s">
        <v>42</v>
      </c>
      <c r="T33" s="3">
        <v>15</v>
      </c>
      <c r="U33" s="20">
        <v>8333333333333330</v>
      </c>
      <c r="V33" s="3" t="s">
        <v>80</v>
      </c>
      <c r="W33" s="20">
        <v>6042013215542620</v>
      </c>
    </row>
    <row r="34" spans="1:23" ht="12.5" x14ac:dyDescent="0.25">
      <c r="A34" s="3" t="s">
        <v>235</v>
      </c>
      <c r="B34" s="3" t="s">
        <v>42</v>
      </c>
      <c r="C34" s="3" t="s">
        <v>42</v>
      </c>
      <c r="D34" s="3" t="s">
        <v>42</v>
      </c>
      <c r="E34" s="3" t="s">
        <v>42</v>
      </c>
      <c r="F34" s="3" t="s">
        <v>42</v>
      </c>
      <c r="G34" s="3" t="s">
        <v>42</v>
      </c>
      <c r="H34" s="3" t="s">
        <v>42</v>
      </c>
      <c r="I34" s="3" t="s">
        <v>42</v>
      </c>
      <c r="J34" s="3" t="s">
        <v>42</v>
      </c>
      <c r="K34" s="3" t="s">
        <v>42</v>
      </c>
      <c r="L34" s="3" t="s">
        <v>42</v>
      </c>
      <c r="M34" s="3" t="s">
        <v>42</v>
      </c>
      <c r="N34" s="3" t="s">
        <v>42</v>
      </c>
      <c r="O34" s="3" t="s">
        <v>42</v>
      </c>
      <c r="P34" s="3" t="s">
        <v>42</v>
      </c>
      <c r="Q34" s="3" t="s">
        <v>42</v>
      </c>
      <c r="R34" s="3" t="s">
        <v>42</v>
      </c>
      <c r="S34" s="3" t="s">
        <v>42</v>
      </c>
      <c r="T34" s="3">
        <v>0</v>
      </c>
      <c r="U34" s="3" t="s">
        <v>2364</v>
      </c>
      <c r="V34" s="3" t="s">
        <v>221</v>
      </c>
      <c r="W34" s="3" t="s">
        <v>2364</v>
      </c>
    </row>
    <row r="35" spans="1:23" ht="12.5" x14ac:dyDescent="0.25">
      <c r="A35" s="3" t="s">
        <v>236</v>
      </c>
      <c r="B35" s="3" t="s">
        <v>2168</v>
      </c>
      <c r="C35" s="3" t="s">
        <v>176</v>
      </c>
      <c r="D35" s="3" t="s">
        <v>2470</v>
      </c>
      <c r="E35" s="3" t="s">
        <v>61</v>
      </c>
      <c r="F35" s="3" t="s">
        <v>481</v>
      </c>
      <c r="G35" s="3" t="s">
        <v>1130</v>
      </c>
      <c r="H35" s="3" t="s">
        <v>483</v>
      </c>
      <c r="I35" s="3">
        <v>1998</v>
      </c>
      <c r="J35" s="3" t="s">
        <v>2345</v>
      </c>
      <c r="K35" s="3" t="s">
        <v>42</v>
      </c>
      <c r="L35" s="3" t="s">
        <v>42</v>
      </c>
      <c r="M35" s="3" t="s">
        <v>153</v>
      </c>
      <c r="N35" s="3" t="s">
        <v>35</v>
      </c>
      <c r="O35" s="3" t="s">
        <v>34</v>
      </c>
      <c r="P35" s="3">
        <v>2021</v>
      </c>
      <c r="Q35" s="3" t="s">
        <v>69</v>
      </c>
      <c r="R35" s="3" t="s">
        <v>1121</v>
      </c>
      <c r="S35" s="10">
        <v>46300</v>
      </c>
      <c r="T35" s="3">
        <v>16</v>
      </c>
      <c r="U35" s="20">
        <v>8888888888888880</v>
      </c>
      <c r="V35" s="3" t="s">
        <v>44</v>
      </c>
      <c r="W35" s="20">
        <v>7702340551605250</v>
      </c>
    </row>
    <row r="36" spans="1:23" ht="12.5" x14ac:dyDescent="0.25">
      <c r="A36" s="3" t="s">
        <v>237</v>
      </c>
      <c r="B36" s="3">
        <v>2021</v>
      </c>
      <c r="C36" s="3" t="s">
        <v>2728</v>
      </c>
      <c r="D36" s="3" t="s">
        <v>2729</v>
      </c>
      <c r="E36" s="3" t="s">
        <v>61</v>
      </c>
      <c r="F36" s="3" t="s">
        <v>481</v>
      </c>
      <c r="G36" s="3" t="s">
        <v>1130</v>
      </c>
      <c r="H36" s="3" t="s">
        <v>483</v>
      </c>
      <c r="I36" s="3">
        <v>120218495</v>
      </c>
      <c r="J36" s="3" t="s">
        <v>2730</v>
      </c>
      <c r="K36" s="3" t="s">
        <v>42</v>
      </c>
      <c r="L36" s="3" t="s">
        <v>42</v>
      </c>
      <c r="M36" s="3" t="s">
        <v>1126</v>
      </c>
      <c r="N36" s="3" t="s">
        <v>35</v>
      </c>
      <c r="O36" s="3" t="s">
        <v>34</v>
      </c>
      <c r="P36" s="3">
        <v>2021</v>
      </c>
      <c r="Q36" s="3" t="s">
        <v>42</v>
      </c>
      <c r="R36" s="3" t="s">
        <v>42</v>
      </c>
      <c r="S36" s="10">
        <v>46300</v>
      </c>
      <c r="T36" s="3">
        <v>14</v>
      </c>
      <c r="U36" s="20">
        <v>7777777777777770</v>
      </c>
      <c r="V36" s="3" t="s">
        <v>89</v>
      </c>
      <c r="W36" s="20">
        <v>6148436297595960</v>
      </c>
    </row>
    <row r="37" spans="1:23" ht="12.5" x14ac:dyDescent="0.25">
      <c r="A37" s="3" t="s">
        <v>238</v>
      </c>
      <c r="B37" s="3" t="s">
        <v>488</v>
      </c>
      <c r="C37" s="3" t="s">
        <v>176</v>
      </c>
      <c r="D37" s="3" t="s">
        <v>480</v>
      </c>
      <c r="E37" s="3" t="s">
        <v>61</v>
      </c>
      <c r="F37" s="3" t="s">
        <v>481</v>
      </c>
      <c r="G37" s="3" t="s">
        <v>1145</v>
      </c>
      <c r="H37" s="3" t="s">
        <v>2352</v>
      </c>
      <c r="I37" s="3">
        <v>1352858</v>
      </c>
      <c r="J37" s="3">
        <v>1998</v>
      </c>
      <c r="K37" s="3" t="s">
        <v>2473</v>
      </c>
      <c r="L37" s="3" t="s">
        <v>1514</v>
      </c>
      <c r="M37" s="3" t="s">
        <v>153</v>
      </c>
      <c r="N37" s="3" t="s">
        <v>35</v>
      </c>
      <c r="O37" s="3" t="s">
        <v>423</v>
      </c>
      <c r="P37" s="3">
        <v>2021</v>
      </c>
      <c r="Q37" s="3" t="s">
        <v>42</v>
      </c>
      <c r="R37" s="3" t="s">
        <v>1121</v>
      </c>
      <c r="S37" s="44">
        <v>46296</v>
      </c>
      <c r="T37" s="3">
        <v>17</v>
      </c>
      <c r="U37" s="20">
        <v>9444444444444440</v>
      </c>
      <c r="V37" s="3" t="s">
        <v>328</v>
      </c>
      <c r="W37" s="20">
        <v>8310702561567610</v>
      </c>
    </row>
    <row r="38" spans="1:23" ht="12.5" x14ac:dyDescent="0.25">
      <c r="A38" s="3" t="s">
        <v>216</v>
      </c>
      <c r="B38" s="3" t="s">
        <v>1695</v>
      </c>
      <c r="C38" s="3" t="s">
        <v>2474</v>
      </c>
      <c r="D38" s="3" t="s">
        <v>2475</v>
      </c>
      <c r="E38" s="3" t="s">
        <v>28</v>
      </c>
      <c r="F38" s="3" t="s">
        <v>2476</v>
      </c>
      <c r="G38" s="3" t="s">
        <v>1274</v>
      </c>
      <c r="H38" s="3" t="s">
        <v>126</v>
      </c>
      <c r="I38" s="3">
        <v>1563685</v>
      </c>
      <c r="J38" s="3" t="s">
        <v>2731</v>
      </c>
      <c r="K38" s="3" t="s">
        <v>2732</v>
      </c>
      <c r="L38" s="3" t="s">
        <v>42</v>
      </c>
      <c r="M38" s="3" t="s">
        <v>95</v>
      </c>
      <c r="N38" s="3" t="s">
        <v>35</v>
      </c>
      <c r="O38" s="3" t="s">
        <v>34</v>
      </c>
      <c r="P38" s="3">
        <v>2020</v>
      </c>
      <c r="Q38" s="3" t="s">
        <v>42</v>
      </c>
      <c r="R38" s="3" t="s">
        <v>42</v>
      </c>
      <c r="S38" s="10">
        <v>46442</v>
      </c>
      <c r="T38" s="3">
        <v>15</v>
      </c>
      <c r="U38" s="20">
        <v>8333333333333330</v>
      </c>
      <c r="V38" s="3" t="s">
        <v>80</v>
      </c>
      <c r="W38" s="20">
        <v>5494949494949490</v>
      </c>
    </row>
    <row r="39" spans="1:23" ht="12.5" x14ac:dyDescent="0.25">
      <c r="A39" s="3" t="s">
        <v>141</v>
      </c>
      <c r="B39" s="3" t="s">
        <v>2479</v>
      </c>
      <c r="C39" s="3" t="s">
        <v>142</v>
      </c>
      <c r="D39" s="3" t="s">
        <v>2733</v>
      </c>
      <c r="E39" s="3" t="s">
        <v>2734</v>
      </c>
      <c r="F39" s="3" t="s">
        <v>28</v>
      </c>
      <c r="G39" s="3" t="s">
        <v>2735</v>
      </c>
      <c r="H39" s="3" t="s">
        <v>93</v>
      </c>
      <c r="I39" s="3" t="s">
        <v>42</v>
      </c>
      <c r="J39" s="3" t="s">
        <v>2736</v>
      </c>
      <c r="K39" s="3" t="s">
        <v>2737</v>
      </c>
      <c r="L39" s="3" t="s">
        <v>663</v>
      </c>
      <c r="M39" s="3" t="s">
        <v>95</v>
      </c>
      <c r="N39" s="3" t="s">
        <v>35</v>
      </c>
      <c r="O39" s="3" t="s">
        <v>423</v>
      </c>
      <c r="P39" s="3">
        <v>2020</v>
      </c>
      <c r="Q39" s="3" t="s">
        <v>42</v>
      </c>
      <c r="R39" s="3" t="s">
        <v>146</v>
      </c>
      <c r="S39" s="10">
        <v>46442</v>
      </c>
      <c r="T39" s="3">
        <v>16</v>
      </c>
      <c r="U39" s="20">
        <v>8888888888888880</v>
      </c>
      <c r="V39" s="3" t="s">
        <v>44</v>
      </c>
      <c r="W39" s="20">
        <v>5346698032359790</v>
      </c>
    </row>
    <row r="40" spans="1:23" ht="12.5" x14ac:dyDescent="0.25">
      <c r="A40" s="3" t="s">
        <v>90</v>
      </c>
      <c r="B40" s="3" t="s">
        <v>660</v>
      </c>
      <c r="C40" s="3" t="s">
        <v>142</v>
      </c>
      <c r="D40" s="3" t="s">
        <v>2481</v>
      </c>
      <c r="E40" s="3" t="s">
        <v>28</v>
      </c>
      <c r="F40" s="3" t="s">
        <v>1285</v>
      </c>
      <c r="G40" s="3" t="s">
        <v>1775</v>
      </c>
      <c r="H40" s="3" t="s">
        <v>93</v>
      </c>
      <c r="I40" s="3">
        <v>201</v>
      </c>
      <c r="J40" s="3">
        <v>110</v>
      </c>
      <c r="K40" s="3" t="s">
        <v>2482</v>
      </c>
      <c r="L40" s="3" t="s">
        <v>2483</v>
      </c>
      <c r="M40" s="3" t="s">
        <v>2358</v>
      </c>
      <c r="N40" s="3" t="s">
        <v>35</v>
      </c>
      <c r="O40" s="3" t="s">
        <v>34</v>
      </c>
      <c r="P40" s="3">
        <v>2020</v>
      </c>
      <c r="Q40" s="3" t="s">
        <v>42</v>
      </c>
      <c r="R40" s="3" t="s">
        <v>146</v>
      </c>
      <c r="S40" s="26">
        <v>46419</v>
      </c>
      <c r="T40" s="3">
        <v>17</v>
      </c>
      <c r="U40" s="20">
        <v>9444444444444440</v>
      </c>
      <c r="V40" s="3" t="s">
        <v>328</v>
      </c>
      <c r="W40" s="20">
        <v>8195707406780070</v>
      </c>
    </row>
    <row r="41" spans="1:23" ht="12.5" x14ac:dyDescent="0.25">
      <c r="A41" s="3" t="s">
        <v>239</v>
      </c>
      <c r="B41" s="3">
        <v>4705</v>
      </c>
      <c r="C41" s="3" t="s">
        <v>142</v>
      </c>
      <c r="D41" s="3" t="s">
        <v>2361</v>
      </c>
      <c r="E41" s="3" t="s">
        <v>2361</v>
      </c>
      <c r="F41" s="3" t="s">
        <v>28</v>
      </c>
      <c r="G41" s="3" t="s">
        <v>400</v>
      </c>
      <c r="H41" s="3" t="s">
        <v>646</v>
      </c>
      <c r="I41" s="3" t="s">
        <v>42</v>
      </c>
      <c r="J41" s="3">
        <v>201</v>
      </c>
      <c r="K41" s="3" t="s">
        <v>2738</v>
      </c>
      <c r="L41" s="3">
        <v>15148</v>
      </c>
      <c r="M41" s="3" t="s">
        <v>903</v>
      </c>
      <c r="N41" s="3" t="s">
        <v>42</v>
      </c>
      <c r="O41" s="3" t="s">
        <v>42</v>
      </c>
      <c r="P41" s="3" t="s">
        <v>42</v>
      </c>
      <c r="Q41" s="3" t="s">
        <v>42</v>
      </c>
      <c r="R41" s="3" t="s">
        <v>42</v>
      </c>
      <c r="S41" s="3" t="s">
        <v>42</v>
      </c>
      <c r="T41" s="3">
        <v>11</v>
      </c>
      <c r="U41" s="20">
        <v>6111111111111110</v>
      </c>
      <c r="V41" s="3" t="s">
        <v>182</v>
      </c>
      <c r="W41" s="20">
        <v>3.50623885918003E+16</v>
      </c>
    </row>
    <row r="42" spans="1:23" ht="12.5" x14ac:dyDescent="0.25">
      <c r="A42" s="3" t="s">
        <v>240</v>
      </c>
      <c r="B42" s="3" t="s">
        <v>42</v>
      </c>
      <c r="C42" s="3" t="s">
        <v>42</v>
      </c>
      <c r="D42" s="3" t="s">
        <v>42</v>
      </c>
      <c r="E42" s="3" t="s">
        <v>42</v>
      </c>
      <c r="F42" s="3" t="s">
        <v>42</v>
      </c>
      <c r="G42" s="3" t="s">
        <v>42</v>
      </c>
      <c r="H42" s="3" t="s">
        <v>42</v>
      </c>
      <c r="I42" s="3" t="s">
        <v>42</v>
      </c>
      <c r="J42" s="3" t="s">
        <v>42</v>
      </c>
      <c r="K42" s="3" t="s">
        <v>42</v>
      </c>
      <c r="L42" s="3" t="s">
        <v>42</v>
      </c>
      <c r="M42" s="3" t="s">
        <v>42</v>
      </c>
      <c r="N42" s="3" t="s">
        <v>42</v>
      </c>
      <c r="O42" s="3" t="s">
        <v>42</v>
      </c>
      <c r="P42" s="3" t="s">
        <v>42</v>
      </c>
      <c r="Q42" s="3" t="s">
        <v>42</v>
      </c>
      <c r="R42" s="3" t="s">
        <v>42</v>
      </c>
      <c r="S42" s="3" t="s">
        <v>42</v>
      </c>
      <c r="T42" s="3">
        <v>0</v>
      </c>
      <c r="U42" s="3" t="s">
        <v>2364</v>
      </c>
      <c r="V42" s="3" t="s">
        <v>221</v>
      </c>
      <c r="W42" s="3" t="s">
        <v>2364</v>
      </c>
    </row>
    <row r="43" spans="1:23" ht="12.5" x14ac:dyDescent="0.25">
      <c r="A43" s="3" t="s">
        <v>199</v>
      </c>
      <c r="B43" s="3" t="s">
        <v>2485</v>
      </c>
      <c r="C43" s="3" t="s">
        <v>2070</v>
      </c>
      <c r="D43" s="3" t="s">
        <v>2365</v>
      </c>
      <c r="E43" s="3" t="s">
        <v>42</v>
      </c>
      <c r="F43" s="3" t="s">
        <v>42</v>
      </c>
      <c r="G43" s="3" t="s">
        <v>42</v>
      </c>
      <c r="H43" s="3" t="s">
        <v>42</v>
      </c>
      <c r="I43" s="3" t="s">
        <v>42</v>
      </c>
      <c r="J43" s="3" t="s">
        <v>42</v>
      </c>
      <c r="K43" s="3" t="s">
        <v>42</v>
      </c>
      <c r="L43" s="3" t="s">
        <v>42</v>
      </c>
      <c r="M43" s="3" t="s">
        <v>95</v>
      </c>
      <c r="N43" s="3" t="s">
        <v>35</v>
      </c>
      <c r="O43" s="3" t="s">
        <v>34</v>
      </c>
      <c r="P43" s="3">
        <v>2020</v>
      </c>
      <c r="Q43" s="3" t="s">
        <v>42</v>
      </c>
      <c r="R43" s="3" t="s">
        <v>146</v>
      </c>
      <c r="S43" s="3" t="s">
        <v>2370</v>
      </c>
      <c r="T43" s="3">
        <v>9</v>
      </c>
      <c r="U43" s="3" t="s">
        <v>911</v>
      </c>
      <c r="V43" s="3" t="s">
        <v>215</v>
      </c>
      <c r="W43" s="20">
        <v>6324832030714380</v>
      </c>
    </row>
    <row r="44" spans="1:23" ht="12.5" x14ac:dyDescent="0.25">
      <c r="A44" s="3" t="s">
        <v>241</v>
      </c>
      <c r="B44" s="3">
        <v>2020</v>
      </c>
      <c r="C44" s="3" t="s">
        <v>1295</v>
      </c>
      <c r="D44" s="3" t="s">
        <v>2739</v>
      </c>
      <c r="E44" s="3" t="s">
        <v>28</v>
      </c>
      <c r="F44" s="3" t="s">
        <v>657</v>
      </c>
      <c r="G44" s="3" t="s">
        <v>30</v>
      </c>
      <c r="H44" s="3" t="s">
        <v>2740</v>
      </c>
      <c r="I44" s="3">
        <v>201</v>
      </c>
      <c r="J44" s="3">
        <v>0</v>
      </c>
      <c r="K44" s="3" t="s">
        <v>206</v>
      </c>
      <c r="L44" s="3">
        <v>15148</v>
      </c>
      <c r="M44" s="3" t="s">
        <v>95</v>
      </c>
      <c r="N44" s="3" t="s">
        <v>35</v>
      </c>
      <c r="O44" s="3" t="s">
        <v>121</v>
      </c>
      <c r="P44" s="3">
        <v>2020</v>
      </c>
      <c r="Q44" s="3" t="s">
        <v>42</v>
      </c>
      <c r="R44" s="3" t="s">
        <v>42</v>
      </c>
      <c r="S44" s="10">
        <v>46442</v>
      </c>
      <c r="T44" s="3">
        <v>16</v>
      </c>
      <c r="U44" s="20">
        <v>8888888888888880</v>
      </c>
      <c r="V44" s="3" t="s">
        <v>44</v>
      </c>
      <c r="W44" s="20">
        <v>6954871109282870</v>
      </c>
    </row>
    <row r="45" spans="1:23" ht="12.5" x14ac:dyDescent="0.25">
      <c r="A45" s="3" t="s">
        <v>116</v>
      </c>
      <c r="B45" s="3" t="s">
        <v>899</v>
      </c>
      <c r="C45" s="3" t="s">
        <v>117</v>
      </c>
      <c r="D45" s="3" t="s">
        <v>2486</v>
      </c>
      <c r="E45" s="3" t="s">
        <v>28</v>
      </c>
      <c r="F45" s="3" t="s">
        <v>1299</v>
      </c>
      <c r="G45" s="3" t="s">
        <v>30</v>
      </c>
      <c r="H45" s="3" t="s">
        <v>562</v>
      </c>
      <c r="I45" s="3">
        <v>201</v>
      </c>
      <c r="J45" s="3">
        <v>110</v>
      </c>
      <c r="K45" s="3" t="s">
        <v>1300</v>
      </c>
      <c r="L45" s="3" t="s">
        <v>2487</v>
      </c>
      <c r="M45" s="3" t="s">
        <v>95</v>
      </c>
      <c r="N45" s="3" t="s">
        <v>190</v>
      </c>
      <c r="O45" s="3" t="s">
        <v>172</v>
      </c>
      <c r="P45" s="3">
        <v>20</v>
      </c>
      <c r="Q45" s="3" t="s">
        <v>42</v>
      </c>
      <c r="R45" s="3" t="s">
        <v>1302</v>
      </c>
      <c r="S45" s="10">
        <v>46442</v>
      </c>
      <c r="T45" s="3">
        <v>17</v>
      </c>
      <c r="U45" s="20">
        <v>9444444444444440</v>
      </c>
      <c r="V45" s="3" t="s">
        <v>328</v>
      </c>
      <c r="W45" s="20">
        <v>7170639049531780</v>
      </c>
    </row>
    <row r="46" spans="1:23" ht="12.5" x14ac:dyDescent="0.25">
      <c r="A46" s="3" t="s">
        <v>242</v>
      </c>
      <c r="B46" s="3" t="s">
        <v>2741</v>
      </c>
      <c r="C46" s="3" t="s">
        <v>1295</v>
      </c>
      <c r="D46" s="3" t="s">
        <v>2742</v>
      </c>
      <c r="E46" s="3" t="s">
        <v>28</v>
      </c>
      <c r="F46" s="3" t="s">
        <v>2743</v>
      </c>
      <c r="G46" s="3" t="s">
        <v>445</v>
      </c>
      <c r="H46" s="3" t="s">
        <v>93</v>
      </c>
      <c r="I46" s="3">
        <v>201</v>
      </c>
      <c r="J46" s="3">
        <v>110</v>
      </c>
      <c r="K46" s="3" t="s">
        <v>206</v>
      </c>
      <c r="L46" s="3" t="s">
        <v>2744</v>
      </c>
      <c r="M46" s="3" t="s">
        <v>2745</v>
      </c>
      <c r="N46" s="3" t="s">
        <v>190</v>
      </c>
      <c r="O46" s="3" t="s">
        <v>191</v>
      </c>
      <c r="P46" s="3">
        <v>20</v>
      </c>
      <c r="Q46" s="3" t="s">
        <v>42</v>
      </c>
      <c r="R46" s="3" t="s">
        <v>211</v>
      </c>
      <c r="S46" s="10">
        <v>46442</v>
      </c>
      <c r="T46" s="3">
        <v>17</v>
      </c>
      <c r="U46" s="20">
        <v>9444444444444440</v>
      </c>
      <c r="V46" s="3" t="s">
        <v>328</v>
      </c>
      <c r="W46" s="20">
        <v>7078524128697130</v>
      </c>
    </row>
    <row r="47" spans="1:23" ht="12.5" x14ac:dyDescent="0.25">
      <c r="A47" s="3" t="s">
        <v>207</v>
      </c>
      <c r="B47" s="3" t="s">
        <v>1306</v>
      </c>
      <c r="C47" s="3" t="s">
        <v>142</v>
      </c>
      <c r="D47" s="3" t="s">
        <v>2488</v>
      </c>
      <c r="E47" s="3" t="s">
        <v>1285</v>
      </c>
      <c r="F47" s="3" t="s">
        <v>30</v>
      </c>
      <c r="G47" s="3" t="s">
        <v>93</v>
      </c>
      <c r="H47" s="3">
        <v>110</v>
      </c>
      <c r="I47" s="3" t="s">
        <v>2376</v>
      </c>
      <c r="J47" s="3" t="s">
        <v>2412</v>
      </c>
      <c r="K47" s="3" t="s">
        <v>42</v>
      </c>
      <c r="L47" s="3" t="s">
        <v>42</v>
      </c>
      <c r="M47" s="3" t="s">
        <v>95</v>
      </c>
      <c r="N47" s="3" t="s">
        <v>35</v>
      </c>
      <c r="O47" s="3" t="s">
        <v>34</v>
      </c>
      <c r="P47" s="3">
        <v>2020</v>
      </c>
      <c r="Q47" s="3" t="s">
        <v>42</v>
      </c>
      <c r="R47" s="3" t="s">
        <v>1276</v>
      </c>
      <c r="S47" s="26">
        <v>46419</v>
      </c>
      <c r="T47" s="3">
        <v>15</v>
      </c>
      <c r="U47" s="20">
        <v>8333333333333330</v>
      </c>
      <c r="V47" s="3" t="s">
        <v>80</v>
      </c>
      <c r="W47" s="20">
        <v>4.8393939393939296E+16</v>
      </c>
    </row>
    <row r="48" spans="1:23" ht="12.5" x14ac:dyDescent="0.25">
      <c r="A48" s="3" t="s">
        <v>204</v>
      </c>
      <c r="B48" s="3" t="s">
        <v>42</v>
      </c>
      <c r="C48" s="3" t="s">
        <v>42</v>
      </c>
      <c r="D48" s="3" t="s">
        <v>42</v>
      </c>
      <c r="E48" s="3" t="s">
        <v>2746</v>
      </c>
      <c r="F48" s="3" t="s">
        <v>28</v>
      </c>
      <c r="G48" s="3" t="s">
        <v>30</v>
      </c>
      <c r="H48" s="3" t="s">
        <v>93</v>
      </c>
      <c r="I48" s="3">
        <v>110</v>
      </c>
      <c r="J48" s="3" t="s">
        <v>648</v>
      </c>
      <c r="K48" s="3" t="s">
        <v>42</v>
      </c>
      <c r="L48" s="3" t="s">
        <v>42</v>
      </c>
      <c r="M48" s="3" t="s">
        <v>95</v>
      </c>
      <c r="N48" s="3" t="s">
        <v>35</v>
      </c>
      <c r="O48" s="3">
        <v>2020</v>
      </c>
      <c r="P48" s="3">
        <v>1563685</v>
      </c>
      <c r="Q48" s="3" t="s">
        <v>42</v>
      </c>
      <c r="R48" s="3" t="s">
        <v>42</v>
      </c>
      <c r="S48" s="3" t="s">
        <v>42</v>
      </c>
      <c r="T48" s="3">
        <v>10</v>
      </c>
      <c r="U48" s="20">
        <v>5555555555555550</v>
      </c>
      <c r="V48" s="3" t="s">
        <v>203</v>
      </c>
      <c r="W48" s="20">
        <v>4159090909090900</v>
      </c>
    </row>
    <row r="49" spans="1:26" ht="12.5" x14ac:dyDescent="0.25">
      <c r="A49" s="3" t="s">
        <v>243</v>
      </c>
      <c r="B49" s="3" t="s">
        <v>1306</v>
      </c>
      <c r="C49" s="3" t="s">
        <v>142</v>
      </c>
      <c r="D49" s="3" t="s">
        <v>2491</v>
      </c>
      <c r="E49" s="3" t="s">
        <v>28</v>
      </c>
      <c r="F49" s="3" t="s">
        <v>644</v>
      </c>
      <c r="G49" s="3" t="s">
        <v>30</v>
      </c>
      <c r="H49" s="3" t="s">
        <v>93</v>
      </c>
      <c r="I49" s="3">
        <v>201</v>
      </c>
      <c r="J49" s="3">
        <v>110</v>
      </c>
      <c r="K49" s="3" t="s">
        <v>648</v>
      </c>
      <c r="L49" s="3" t="s">
        <v>2492</v>
      </c>
      <c r="M49" s="3" t="s">
        <v>95</v>
      </c>
      <c r="N49" s="3" t="s">
        <v>35</v>
      </c>
      <c r="O49" s="3" t="s">
        <v>34</v>
      </c>
      <c r="P49" s="3">
        <v>2020</v>
      </c>
      <c r="Q49" s="3" t="s">
        <v>42</v>
      </c>
      <c r="R49" s="3" t="s">
        <v>146</v>
      </c>
      <c r="S49" s="3" t="s">
        <v>1276</v>
      </c>
      <c r="T49" s="3">
        <v>17</v>
      </c>
      <c r="U49" s="20">
        <v>9444444444444440</v>
      </c>
      <c r="V49" s="3" t="s">
        <v>328</v>
      </c>
      <c r="W49" s="20">
        <v>8348795379937240</v>
      </c>
    </row>
    <row r="51" spans="1:26" ht="12.5" x14ac:dyDescent="0.25">
      <c r="B51" s="12"/>
      <c r="T51" s="13" t="s">
        <v>244</v>
      </c>
    </row>
    <row r="52" spans="1:26" ht="14.5" x14ac:dyDescent="0.35">
      <c r="A52" s="13" t="s">
        <v>245</v>
      </c>
      <c r="B52" s="14">
        <f>COUNTIF(B2:B13,"F 3472 WAB")</f>
        <v>0</v>
      </c>
      <c r="C52" s="14">
        <f>COUNTIF(C2:C13,"BOBI AULIA SYAFIQ")</f>
        <v>7</v>
      </c>
      <c r="D52" s="14">
        <f>COUNTIF(D2:D13,"CLUSTER PRAMUKA REGENCY BLOK D6 KARANGTENGAH CIANJUR")</f>
        <v>0</v>
      </c>
      <c r="E52" s="14">
        <f>COUNTIF(E2:E13,"HONDA")</f>
        <v>11</v>
      </c>
      <c r="F52" s="14">
        <f>COUNTIF(F2:F13,"X1HO2N35M1 A/T")</f>
        <v>6</v>
      </c>
      <c r="G52" s="14">
        <f t="shared" ref="G52:H52" si="0">COUNTIF(G2:G13,"SEPEDA MOTOR")</f>
        <v>7</v>
      </c>
      <c r="H52" s="14">
        <f t="shared" si="0"/>
        <v>7</v>
      </c>
      <c r="I52" s="14">
        <f>COUNTIF(I2:I13,"2019")</f>
        <v>9</v>
      </c>
      <c r="J52" s="14">
        <f>COUNTIF(J2:J13,"149 CC")</f>
        <v>9</v>
      </c>
      <c r="K52" s="14">
        <f>COUNTIF(K2:K13,"MH1KF4115KK705996")</f>
        <v>6</v>
      </c>
      <c r="L52" s="14">
        <f>COUNTIF(L2:L13,"KF41E1708686")</f>
        <v>2</v>
      </c>
      <c r="M52" s="14">
        <f>COUNTIF(M2:M13,"HITAM")</f>
        <v>12</v>
      </c>
      <c r="N52" s="14">
        <f>COUNTIF(N2:N13,"BENSIN")</f>
        <v>12</v>
      </c>
      <c r="O52" s="14">
        <f>COUNTIF(O2:O13,"HITAM")</f>
        <v>11</v>
      </c>
      <c r="P52" s="14">
        <f>COUNTIF(P2:P13,"2019")</f>
        <v>10</v>
      </c>
      <c r="Q52" s="14">
        <f>COUNTIF(Q2:Q13,"PO7918292")</f>
        <v>2</v>
      </c>
      <c r="R52" s="14">
        <f>COUNTIF(R2:R13,"10700")</f>
        <v>6</v>
      </c>
      <c r="S52" s="14">
        <f>COUNTIF(S2:S13,"06 NOV 2024")</f>
        <v>9</v>
      </c>
      <c r="T52" s="15">
        <f t="shared" ref="T52:T55" si="1">SUM(B52:S52)</f>
        <v>126</v>
      </c>
    </row>
    <row r="53" spans="1:26" ht="12.5" x14ac:dyDescent="0.25">
      <c r="A53" s="13" t="s">
        <v>246</v>
      </c>
      <c r="B53" s="15">
        <f>COUNTIF(B14:B25,"B 3352 UJV")</f>
        <v>4</v>
      </c>
      <c r="C53" s="15">
        <f>COUNTIF(C14:C25,"DIAN LIESKA OCVIANY")</f>
        <v>1</v>
      </c>
      <c r="D53" s="15">
        <f>COUNTIF(D14:D25,"KOMP PERTAMINA BLOK W/10 RT8/16 JU")</f>
        <v>0</v>
      </c>
      <c r="E53" s="15">
        <f>COUNTIF(E14:E25,"HONDA")</f>
        <v>11</v>
      </c>
      <c r="F53" s="15">
        <f>COUNTIF(F14:F25,"Y1G02N15LO AT")</f>
        <v>1</v>
      </c>
      <c r="G53" s="15">
        <f>COUNTIF(G14:G25,"SEPEDA MOTOR")</f>
        <v>8</v>
      </c>
      <c r="H53" s="15">
        <f>COUNTIF(H14:H25,"SPD. MOTOR")</f>
        <v>0</v>
      </c>
      <c r="I53" s="15">
        <f>COUNTIF(I14:I25,"2015")</f>
        <v>10</v>
      </c>
      <c r="J53" s="15">
        <f>COUNTIF(J14:J25,"110")</f>
        <v>9</v>
      </c>
      <c r="K53" s="15">
        <f>COUNTIF(K14:K25,"MH1JFT113FK053794")</f>
        <v>2</v>
      </c>
      <c r="L53" s="15">
        <f>COUNTIF(L14:L25,"JFT1E1053726")</f>
        <v>4</v>
      </c>
      <c r="M53" s="15">
        <f>COUNTIF(M14:M25,"HITAM")</f>
        <v>3</v>
      </c>
      <c r="N53" s="15">
        <f>COUNTIF(N14:N25,"BENSIN")</f>
        <v>5</v>
      </c>
      <c r="O53" s="15">
        <f>COUNTIF(O14:O25,"HITAM")</f>
        <v>0</v>
      </c>
      <c r="P53" s="15">
        <f>COUNTIF(P14:P25,"2015")</f>
        <v>1</v>
      </c>
      <c r="Q53" s="15">
        <f>COUNTIF(Q14:Q25,"MO2029195")</f>
        <v>0</v>
      </c>
      <c r="R53" s="15">
        <f>COUNTIF(R14:R25,"9B4906FT221DI")</f>
        <v>0</v>
      </c>
      <c r="S53" s="15">
        <f>COUNTIF(S14:S25,"11-11-2025")</f>
        <v>6</v>
      </c>
      <c r="T53" s="15">
        <f t="shared" si="1"/>
        <v>65</v>
      </c>
    </row>
    <row r="54" spans="1:26" ht="12.5" x14ac:dyDescent="0.25">
      <c r="A54" s="13" t="s">
        <v>247</v>
      </c>
      <c r="B54" s="15">
        <f>COUNTIF(B26:B37,"B 2832 BRY")</f>
        <v>1</v>
      </c>
      <c r="C54" s="15">
        <f>COUNTIF(C26:C37,"MICHAEL")</f>
        <v>5</v>
      </c>
      <c r="D54" s="15">
        <f>COUNTIF(D26:D37,"CITRA GARDEN 6 BLK H11/54 RT11/15 JAKBAR")</f>
        <v>0</v>
      </c>
      <c r="E54" s="15">
        <f>COUNTIF(E26:E37,"TOYOTA")</f>
        <v>5</v>
      </c>
      <c r="F54" s="15">
        <f>COUNTIF(F26:F37,"KIJANG INOVA 2.OV")</f>
        <v>0</v>
      </c>
      <c r="G54" s="15">
        <f>COUNTIF(G26:G37,"MOBIL PENUMPANG")</f>
        <v>0</v>
      </c>
      <c r="H54" s="15">
        <f>COUNTIF(H26:H37,"MICRO/MINIBUS")</f>
        <v>0</v>
      </c>
      <c r="I54" s="15">
        <f>COUNTIF(I26:I37,"2021")</f>
        <v>1</v>
      </c>
      <c r="J54" s="15">
        <f>COUNTIF(J26:J37,"1998")</f>
        <v>4</v>
      </c>
      <c r="K54" s="15">
        <f>COUNTIF(K26:K37,"MHFAW8EM2M0218495")</f>
        <v>0</v>
      </c>
      <c r="L54" s="15">
        <f>COUNTIF(L26:L37,"1TRA912677")</f>
        <v>1</v>
      </c>
      <c r="M54" s="15">
        <f>COUNTIF(M26:M37,"SILVER METALIK")</f>
        <v>0</v>
      </c>
      <c r="N54" s="15">
        <f>COUNTIF(N26:N37,"BENSIN")</f>
        <v>5</v>
      </c>
      <c r="O54" s="15">
        <f>COUNTIF(O26:O37,"HITAM")</f>
        <v>4</v>
      </c>
      <c r="P54" s="15">
        <f>COUNTIF(P26:P37,"2021")</f>
        <v>3</v>
      </c>
      <c r="Q54" s="15">
        <f>COUNTIF(Q26:Q37,"R01352858")</f>
        <v>1</v>
      </c>
      <c r="R54" s="15">
        <f>COUNTIF(R26:R37,"3C4900GUYW1WE")</f>
        <v>0</v>
      </c>
      <c r="S54" s="15">
        <f>COUNTIF(S26:S37,"05-10-2026")</f>
        <v>3</v>
      </c>
      <c r="T54" s="15">
        <f t="shared" si="1"/>
        <v>33</v>
      </c>
    </row>
    <row r="55" spans="1:26" ht="12.5" x14ac:dyDescent="0.25">
      <c r="A55" s="13" t="s">
        <v>248</v>
      </c>
      <c r="B55" s="15">
        <f>COUNTIF(B38:B49,"B 4705 BLB")</f>
        <v>0</v>
      </c>
      <c r="C55" s="15">
        <f>COUNTIF(C38:C49,"RICKY GUNAWAN")</f>
        <v>5</v>
      </c>
      <c r="D55" s="15">
        <f>COUNTIF(D38:D49,"JL KEAMANAN DLM RT14/6 TM SHARI JB")</f>
        <v>0</v>
      </c>
      <c r="E55" s="15">
        <f>COUNTIF(E38:E49,"HONDA")</f>
        <v>6</v>
      </c>
      <c r="F55" s="15">
        <f>COUNTIF(F38:F49,"D1B02N12L2")</f>
        <v>0</v>
      </c>
      <c r="G55" s="15">
        <f>COUNTIF(G38:G49,"SEPEDA MOTOR")</f>
        <v>4</v>
      </c>
      <c r="H55" s="15">
        <f>COUNTIF(H38:H49,"SPD. MOTOR")</f>
        <v>0</v>
      </c>
      <c r="I55" s="15">
        <f>COUNTIF(I38:I49,"2017")</f>
        <v>0</v>
      </c>
      <c r="J55" s="15">
        <f>COUNTIF(J38:J49,"110")</f>
        <v>4</v>
      </c>
      <c r="K55" s="15">
        <f>COUNTIF(K38:K49,"MH1JM2112HK213635")</f>
        <v>0</v>
      </c>
      <c r="L55" s="15">
        <f>COUNTIF(L38:L49,"JM21E1215148")</f>
        <v>0</v>
      </c>
      <c r="M55" s="15">
        <f>COUNTIF(M38:M49,"MERAH PUTIH")</f>
        <v>0</v>
      </c>
      <c r="N55" s="15">
        <f>COUNTIF(N38:N49,"BENSIN")</f>
        <v>8</v>
      </c>
      <c r="O55" s="15">
        <f>COUNTIF(O38:O49,"HITAM")</f>
        <v>5</v>
      </c>
      <c r="P55" s="15">
        <f>COUNTIF(P38:P49,"2020")</f>
        <v>7</v>
      </c>
      <c r="Q55" s="15">
        <f>COUNTIF(Q38:Q49,"N01563685")</f>
        <v>0</v>
      </c>
      <c r="R55" s="15">
        <f>COUNTIF(R38:R49,"9B4906ID311AW")</f>
        <v>0</v>
      </c>
      <c r="S55" s="15">
        <f>COUNTIF(S38:S49,"24-02-2027")</f>
        <v>5</v>
      </c>
      <c r="T55" s="15">
        <f t="shared" si="1"/>
        <v>44</v>
      </c>
    </row>
    <row r="56" spans="1:26" ht="16.5" customHeight="1" x14ac:dyDescent="0.3">
      <c r="B56" s="12"/>
      <c r="S56" s="16" t="s">
        <v>249</v>
      </c>
      <c r="T56" s="17">
        <f>SUM(T52:T55)</f>
        <v>268</v>
      </c>
      <c r="U56" s="18">
        <f>T56/(48*18) * 100</f>
        <v>31.018518518518519</v>
      </c>
    </row>
    <row r="58" spans="1:26" ht="13" x14ac:dyDescent="0.3">
      <c r="A58" s="88" t="s">
        <v>2747</v>
      </c>
      <c r="B58" s="84"/>
      <c r="C58" s="84"/>
    </row>
    <row r="59" spans="1:26" ht="12.5" x14ac:dyDescent="0.25">
      <c r="A59" s="62" t="s">
        <v>2748</v>
      </c>
      <c r="B59" s="62"/>
      <c r="C59" s="62"/>
    </row>
    <row r="60" spans="1:26" ht="12.5" x14ac:dyDescent="0.25">
      <c r="A60" s="62" t="s">
        <v>2749</v>
      </c>
      <c r="B60" s="62"/>
      <c r="C60" s="62"/>
    </row>
    <row r="61" spans="1:26" ht="12.5" x14ac:dyDescent="0.25">
      <c r="A61" s="62" t="s">
        <v>2750</v>
      </c>
      <c r="B61" s="62"/>
      <c r="C61" s="62"/>
    </row>
    <row r="62" spans="1:26" ht="13" x14ac:dyDescent="0.3">
      <c r="A62" s="2" t="s">
        <v>0</v>
      </c>
      <c r="B62" s="89" t="s">
        <v>2751</v>
      </c>
      <c r="C62" s="86"/>
      <c r="D62" s="86"/>
      <c r="E62" s="86"/>
      <c r="F62" s="86"/>
      <c r="G62" s="87"/>
      <c r="H62" s="89" t="s">
        <v>2752</v>
      </c>
      <c r="I62" s="86"/>
      <c r="J62" s="86"/>
      <c r="K62" s="86"/>
      <c r="L62" s="86"/>
      <c r="M62" s="87"/>
    </row>
    <row r="63" spans="1:26" ht="12.5" x14ac:dyDescent="0.25">
      <c r="A63" s="63" t="s">
        <v>85</v>
      </c>
      <c r="B63" s="85" t="s">
        <v>2753</v>
      </c>
      <c r="C63" s="86"/>
      <c r="D63" s="86"/>
      <c r="E63" s="86"/>
      <c r="F63" s="86"/>
      <c r="G63" s="87"/>
      <c r="H63" s="85" t="s">
        <v>2754</v>
      </c>
      <c r="I63" s="86"/>
      <c r="J63" s="86"/>
      <c r="K63" s="86"/>
      <c r="L63" s="86"/>
      <c r="M63" s="87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ht="12.5" x14ac:dyDescent="0.25">
      <c r="A64" s="63" t="s">
        <v>220</v>
      </c>
      <c r="B64" s="85" t="s">
        <v>2755</v>
      </c>
      <c r="C64" s="86"/>
      <c r="D64" s="86"/>
      <c r="E64" s="86"/>
      <c r="F64" s="86"/>
      <c r="G64" s="87"/>
      <c r="H64" s="85" t="s">
        <v>2756</v>
      </c>
      <c r="I64" s="86"/>
      <c r="J64" s="86"/>
      <c r="K64" s="86"/>
      <c r="L64" s="86"/>
      <c r="M64" s="87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spans="1:26" ht="12.5" x14ac:dyDescent="0.25">
      <c r="A65" s="63" t="s">
        <v>24</v>
      </c>
      <c r="B65" s="85" t="s">
        <v>2757</v>
      </c>
      <c r="C65" s="86"/>
      <c r="D65" s="86"/>
      <c r="E65" s="86"/>
      <c r="F65" s="86"/>
      <c r="G65" s="87"/>
      <c r="H65" s="85" t="s">
        <v>2758</v>
      </c>
      <c r="I65" s="86"/>
      <c r="J65" s="86"/>
      <c r="K65" s="86"/>
      <c r="L65" s="86"/>
      <c r="M65" s="87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ht="12.5" x14ac:dyDescent="0.25">
      <c r="A66" s="63" t="s">
        <v>222</v>
      </c>
      <c r="B66" s="85" t="s">
        <v>2759</v>
      </c>
      <c r="C66" s="86"/>
      <c r="D66" s="86"/>
      <c r="E66" s="86"/>
      <c r="F66" s="86"/>
      <c r="G66" s="87"/>
      <c r="H66" s="85" t="s">
        <v>1</v>
      </c>
      <c r="I66" s="86"/>
      <c r="J66" s="86"/>
      <c r="K66" s="86"/>
      <c r="L66" s="86"/>
      <c r="M66" s="87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ht="12.5" x14ac:dyDescent="0.25">
      <c r="A67" s="63" t="s">
        <v>39</v>
      </c>
      <c r="B67" s="85" t="s">
        <v>2760</v>
      </c>
      <c r="C67" s="86"/>
      <c r="D67" s="86"/>
      <c r="E67" s="86"/>
      <c r="F67" s="86"/>
      <c r="G67" s="87"/>
      <c r="H67" s="85" t="s">
        <v>2761</v>
      </c>
      <c r="I67" s="86"/>
      <c r="J67" s="86"/>
      <c r="K67" s="86"/>
      <c r="L67" s="86"/>
      <c r="M67" s="87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ht="12.5" x14ac:dyDescent="0.25">
      <c r="A68" s="63" t="s">
        <v>72</v>
      </c>
      <c r="B68" s="85" t="s">
        <v>2762</v>
      </c>
      <c r="C68" s="86"/>
      <c r="D68" s="86"/>
      <c r="E68" s="86"/>
      <c r="F68" s="86"/>
      <c r="G68" s="87"/>
      <c r="H68" s="85" t="s">
        <v>2763</v>
      </c>
      <c r="I68" s="86"/>
      <c r="J68" s="86"/>
      <c r="K68" s="86"/>
      <c r="L68" s="86"/>
      <c r="M68" s="87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spans="1:26" ht="12.5" x14ac:dyDescent="0.25">
      <c r="A69" s="63" t="s">
        <v>223</v>
      </c>
      <c r="B69" s="85" t="s">
        <v>42</v>
      </c>
      <c r="C69" s="86"/>
      <c r="D69" s="86"/>
      <c r="E69" s="86"/>
      <c r="F69" s="86"/>
      <c r="G69" s="87"/>
      <c r="H69" s="85" t="s">
        <v>42</v>
      </c>
      <c r="I69" s="86"/>
      <c r="J69" s="86"/>
      <c r="K69" s="86"/>
      <c r="L69" s="86"/>
      <c r="M69" s="87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spans="1:26" ht="12.5" x14ac:dyDescent="0.25">
      <c r="A70" s="63" t="s">
        <v>98</v>
      </c>
      <c r="B70" s="85" t="s">
        <v>2764</v>
      </c>
      <c r="C70" s="86"/>
      <c r="D70" s="86"/>
      <c r="E70" s="86"/>
      <c r="F70" s="86"/>
      <c r="G70" s="87"/>
      <c r="H70" s="85" t="s">
        <v>16</v>
      </c>
      <c r="I70" s="86"/>
      <c r="J70" s="86"/>
      <c r="K70" s="86"/>
      <c r="L70" s="86"/>
      <c r="M70" s="87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ht="12.5" x14ac:dyDescent="0.25">
      <c r="A71" s="63" t="s">
        <v>224</v>
      </c>
      <c r="B71" s="85" t="s">
        <v>2765</v>
      </c>
      <c r="C71" s="86"/>
      <c r="D71" s="86"/>
      <c r="E71" s="86"/>
      <c r="F71" s="86"/>
      <c r="G71" s="87"/>
      <c r="H71" s="85" t="s">
        <v>16</v>
      </c>
      <c r="I71" s="86"/>
      <c r="J71" s="86"/>
      <c r="K71" s="86"/>
      <c r="L71" s="86"/>
      <c r="M71" s="87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spans="1:26" ht="12.5" x14ac:dyDescent="0.25">
      <c r="A72" s="63" t="s">
        <v>81</v>
      </c>
      <c r="B72" s="85" t="s">
        <v>2766</v>
      </c>
      <c r="C72" s="86"/>
      <c r="D72" s="86"/>
      <c r="E72" s="86"/>
      <c r="F72" s="86"/>
      <c r="G72" s="87"/>
      <c r="H72" s="85" t="s">
        <v>16</v>
      </c>
      <c r="I72" s="86"/>
      <c r="J72" s="86"/>
      <c r="K72" s="86"/>
      <c r="L72" s="86"/>
      <c r="M72" s="87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spans="1:26" ht="12.5" x14ac:dyDescent="0.25">
      <c r="A73" s="63" t="s">
        <v>225</v>
      </c>
      <c r="B73" s="85" t="s">
        <v>2767</v>
      </c>
      <c r="C73" s="86"/>
      <c r="D73" s="86"/>
      <c r="E73" s="86"/>
      <c r="F73" s="86"/>
      <c r="G73" s="87"/>
      <c r="H73" s="85" t="s">
        <v>2768</v>
      </c>
      <c r="I73" s="86"/>
      <c r="J73" s="86"/>
      <c r="K73" s="86"/>
      <c r="L73" s="86"/>
      <c r="M73" s="87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spans="1:26" ht="12.5" x14ac:dyDescent="0.25">
      <c r="A74" s="63" t="s">
        <v>212</v>
      </c>
      <c r="B74" s="85" t="s">
        <v>2769</v>
      </c>
      <c r="C74" s="86"/>
      <c r="D74" s="86"/>
      <c r="E74" s="86"/>
      <c r="F74" s="86"/>
      <c r="G74" s="87"/>
      <c r="H74" s="85" t="s">
        <v>2770</v>
      </c>
      <c r="I74" s="86"/>
      <c r="J74" s="86"/>
      <c r="K74" s="86"/>
      <c r="L74" s="86"/>
      <c r="M74" s="87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spans="1:26" ht="12.5" x14ac:dyDescent="0.25">
      <c r="A75" s="63" t="s">
        <v>122</v>
      </c>
      <c r="B75" s="85" t="s">
        <v>2771</v>
      </c>
      <c r="C75" s="86"/>
      <c r="D75" s="86"/>
      <c r="E75" s="86"/>
      <c r="F75" s="86"/>
      <c r="G75" s="87"/>
      <c r="H75" s="85" t="s">
        <v>17</v>
      </c>
      <c r="I75" s="86"/>
      <c r="J75" s="86"/>
      <c r="K75" s="86"/>
      <c r="L75" s="86"/>
      <c r="M75" s="87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spans="1:26" ht="25" x14ac:dyDescent="0.25">
      <c r="A76" s="63" t="s">
        <v>226</v>
      </c>
      <c r="B76" s="85" t="s">
        <v>2772</v>
      </c>
      <c r="C76" s="86"/>
      <c r="D76" s="86"/>
      <c r="E76" s="86"/>
      <c r="F76" s="86"/>
      <c r="G76" s="87"/>
      <c r="H76" s="85" t="s">
        <v>42</v>
      </c>
      <c r="I76" s="86"/>
      <c r="J76" s="86"/>
      <c r="K76" s="86"/>
      <c r="L76" s="86"/>
      <c r="M76" s="87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spans="1:26" ht="25" x14ac:dyDescent="0.25">
      <c r="A77" s="63" t="s">
        <v>227</v>
      </c>
      <c r="B77" s="85" t="s">
        <v>2773</v>
      </c>
      <c r="C77" s="86"/>
      <c r="D77" s="86"/>
      <c r="E77" s="86"/>
      <c r="F77" s="86"/>
      <c r="G77" s="87"/>
      <c r="H77" s="85" t="s">
        <v>16</v>
      </c>
      <c r="I77" s="86"/>
      <c r="J77" s="86"/>
      <c r="K77" s="86"/>
      <c r="L77" s="86"/>
      <c r="M77" s="87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spans="1:26" ht="25" x14ac:dyDescent="0.25">
      <c r="A78" s="63" t="s">
        <v>228</v>
      </c>
      <c r="B78" s="85" t="s">
        <v>2774</v>
      </c>
      <c r="C78" s="86"/>
      <c r="D78" s="86"/>
      <c r="E78" s="86"/>
      <c r="F78" s="86"/>
      <c r="G78" s="87"/>
      <c r="H78" s="85"/>
      <c r="I78" s="86"/>
      <c r="J78" s="86"/>
      <c r="K78" s="86"/>
      <c r="L78" s="86"/>
      <c r="M78" s="87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spans="1:26" ht="12.5" x14ac:dyDescent="0.25">
      <c r="A79" s="63" t="s">
        <v>229</v>
      </c>
      <c r="B79" s="85" t="s">
        <v>42</v>
      </c>
      <c r="C79" s="86"/>
      <c r="D79" s="86"/>
      <c r="E79" s="86"/>
      <c r="F79" s="86"/>
      <c r="G79" s="87"/>
      <c r="H79" s="85" t="s">
        <v>42</v>
      </c>
      <c r="I79" s="86"/>
      <c r="J79" s="86"/>
      <c r="K79" s="86"/>
      <c r="L79" s="86"/>
      <c r="M79" s="87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spans="1:26" ht="12.5" x14ac:dyDescent="0.25">
      <c r="A80" s="63" t="s">
        <v>132</v>
      </c>
      <c r="B80" s="85" t="s">
        <v>2775</v>
      </c>
      <c r="C80" s="86"/>
      <c r="D80" s="86"/>
      <c r="E80" s="86"/>
      <c r="F80" s="86"/>
      <c r="G80" s="87"/>
      <c r="H80" s="85" t="s">
        <v>2776</v>
      </c>
      <c r="I80" s="86"/>
      <c r="J80" s="86"/>
      <c r="K80" s="86"/>
      <c r="L80" s="86"/>
      <c r="M80" s="87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ht="12.5" x14ac:dyDescent="0.25">
      <c r="A81" s="63" t="s">
        <v>230</v>
      </c>
      <c r="B81" s="85" t="s">
        <v>2777</v>
      </c>
      <c r="C81" s="86"/>
      <c r="D81" s="86"/>
      <c r="E81" s="86"/>
      <c r="F81" s="86"/>
      <c r="G81" s="87"/>
      <c r="H81" s="85" t="s">
        <v>42</v>
      </c>
      <c r="I81" s="86"/>
      <c r="J81" s="86"/>
      <c r="K81" s="86"/>
      <c r="L81" s="86"/>
      <c r="M81" s="87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ht="12.5" x14ac:dyDescent="0.25">
      <c r="A82" s="63" t="s">
        <v>231</v>
      </c>
      <c r="B82" s="85" t="s">
        <v>2778</v>
      </c>
      <c r="C82" s="86"/>
      <c r="D82" s="86"/>
      <c r="E82" s="86"/>
      <c r="F82" s="86"/>
      <c r="G82" s="87"/>
      <c r="H82" s="85" t="s">
        <v>2779</v>
      </c>
      <c r="I82" s="86"/>
      <c r="J82" s="86"/>
      <c r="K82" s="86"/>
      <c r="L82" s="86"/>
      <c r="M82" s="87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2.5" x14ac:dyDescent="0.25">
      <c r="A83" s="63" t="s">
        <v>166</v>
      </c>
      <c r="B83" s="85" t="s">
        <v>42</v>
      </c>
      <c r="C83" s="86"/>
      <c r="D83" s="86"/>
      <c r="E83" s="86"/>
      <c r="F83" s="86"/>
      <c r="G83" s="87"/>
      <c r="H83" s="85" t="s">
        <v>42</v>
      </c>
      <c r="I83" s="86"/>
      <c r="J83" s="86"/>
      <c r="K83" s="86"/>
      <c r="L83" s="86"/>
      <c r="M83" s="87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ht="12.5" x14ac:dyDescent="0.25">
      <c r="A84" s="63" t="s">
        <v>193</v>
      </c>
      <c r="B84" s="85" t="s">
        <v>2780</v>
      </c>
      <c r="C84" s="86"/>
      <c r="D84" s="86"/>
      <c r="E84" s="86"/>
      <c r="F84" s="86"/>
      <c r="G84" s="87"/>
      <c r="H84" s="85" t="s">
        <v>6</v>
      </c>
      <c r="I84" s="86"/>
      <c r="J84" s="86"/>
      <c r="K84" s="86"/>
      <c r="L84" s="86"/>
      <c r="M84" s="87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2.5" x14ac:dyDescent="0.25">
      <c r="A85" s="63" t="s">
        <v>106</v>
      </c>
      <c r="B85" s="85" t="s">
        <v>42</v>
      </c>
      <c r="C85" s="86"/>
      <c r="D85" s="86"/>
      <c r="E85" s="86"/>
      <c r="F85" s="86"/>
      <c r="G85" s="87"/>
      <c r="H85" s="85" t="s">
        <v>42</v>
      </c>
      <c r="I85" s="86"/>
      <c r="J85" s="86"/>
      <c r="K85" s="86"/>
      <c r="L85" s="86"/>
      <c r="M85" s="87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ht="12.5" x14ac:dyDescent="0.25">
      <c r="A86" s="63" t="s">
        <v>45</v>
      </c>
      <c r="B86" s="85" t="s">
        <v>2781</v>
      </c>
      <c r="C86" s="86"/>
      <c r="D86" s="86"/>
      <c r="E86" s="86"/>
      <c r="F86" s="86"/>
      <c r="G86" s="87"/>
      <c r="H86" s="85" t="s">
        <v>16</v>
      </c>
      <c r="I86" s="86"/>
      <c r="J86" s="86"/>
      <c r="K86" s="86"/>
      <c r="L86" s="86"/>
      <c r="M86" s="87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ht="12.5" x14ac:dyDescent="0.25">
      <c r="A87" s="63" t="s">
        <v>232</v>
      </c>
      <c r="B87" s="85" t="s">
        <v>2782</v>
      </c>
      <c r="C87" s="86"/>
      <c r="D87" s="86"/>
      <c r="E87" s="86"/>
      <c r="F87" s="86"/>
      <c r="G87" s="87"/>
      <c r="H87" s="85" t="s">
        <v>42</v>
      </c>
      <c r="I87" s="86"/>
      <c r="J87" s="86"/>
      <c r="K87" s="86"/>
      <c r="L87" s="86"/>
      <c r="M87" s="87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ht="12.5" x14ac:dyDescent="0.25">
      <c r="A88" s="63" t="s">
        <v>233</v>
      </c>
      <c r="B88" s="85" t="s">
        <v>2783</v>
      </c>
      <c r="C88" s="86"/>
      <c r="D88" s="86"/>
      <c r="E88" s="86"/>
      <c r="F88" s="86"/>
      <c r="G88" s="87"/>
      <c r="H88" s="85" t="s">
        <v>2784</v>
      </c>
      <c r="I88" s="86"/>
      <c r="J88" s="86"/>
      <c r="K88" s="86"/>
      <c r="L88" s="86"/>
      <c r="M88" s="87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2.5" x14ac:dyDescent="0.25">
      <c r="A89" s="63" t="s">
        <v>175</v>
      </c>
      <c r="B89" s="85" t="s">
        <v>2785</v>
      </c>
      <c r="C89" s="86"/>
      <c r="D89" s="86"/>
      <c r="E89" s="86"/>
      <c r="F89" s="86"/>
      <c r="G89" s="87"/>
      <c r="H89" s="85" t="s">
        <v>42</v>
      </c>
      <c r="I89" s="86"/>
      <c r="J89" s="86"/>
      <c r="K89" s="86"/>
      <c r="L89" s="86"/>
      <c r="M89" s="87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ht="12.5" x14ac:dyDescent="0.25">
      <c r="A90" s="63" t="s">
        <v>148</v>
      </c>
      <c r="B90" s="85" t="s">
        <v>2786</v>
      </c>
      <c r="C90" s="86"/>
      <c r="D90" s="86"/>
      <c r="E90" s="86"/>
      <c r="F90" s="86"/>
      <c r="G90" s="87"/>
      <c r="H90" s="85" t="s">
        <v>2787</v>
      </c>
      <c r="I90" s="86"/>
      <c r="J90" s="86"/>
      <c r="K90" s="86"/>
      <c r="L90" s="86"/>
      <c r="M90" s="87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ht="12.5" x14ac:dyDescent="0.25">
      <c r="A91" s="63" t="s">
        <v>234</v>
      </c>
      <c r="B91" s="85" t="s">
        <v>42</v>
      </c>
      <c r="C91" s="86"/>
      <c r="D91" s="86"/>
      <c r="E91" s="86"/>
      <c r="F91" s="86"/>
      <c r="G91" s="87"/>
      <c r="H91" s="85" t="s">
        <v>42</v>
      </c>
      <c r="I91" s="86"/>
      <c r="J91" s="86"/>
      <c r="K91" s="86"/>
      <c r="L91" s="86"/>
      <c r="M91" s="87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ht="12.5" x14ac:dyDescent="0.25">
      <c r="A92" s="63" t="s">
        <v>183</v>
      </c>
      <c r="B92" s="85" t="s">
        <v>2788</v>
      </c>
      <c r="C92" s="86"/>
      <c r="D92" s="86"/>
      <c r="E92" s="86"/>
      <c r="F92" s="86"/>
      <c r="G92" s="87"/>
      <c r="H92" s="85" t="s">
        <v>2789</v>
      </c>
      <c r="I92" s="86"/>
      <c r="J92" s="86"/>
      <c r="K92" s="86"/>
      <c r="L92" s="86"/>
      <c r="M92" s="87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ht="12.5" x14ac:dyDescent="0.25">
      <c r="A93" s="63" t="s">
        <v>57</v>
      </c>
      <c r="B93" s="85" t="s">
        <v>2790</v>
      </c>
      <c r="C93" s="86"/>
      <c r="D93" s="86"/>
      <c r="E93" s="86"/>
      <c r="F93" s="86"/>
      <c r="G93" s="87"/>
      <c r="H93" s="85" t="s">
        <v>42</v>
      </c>
      <c r="I93" s="86"/>
      <c r="J93" s="86"/>
      <c r="K93" s="86"/>
      <c r="L93" s="86"/>
      <c r="M93" s="87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2.5" x14ac:dyDescent="0.25">
      <c r="A94" s="63" t="s">
        <v>157</v>
      </c>
      <c r="B94" s="85" t="s">
        <v>2791</v>
      </c>
      <c r="C94" s="86"/>
      <c r="D94" s="86"/>
      <c r="E94" s="86"/>
      <c r="F94" s="86"/>
      <c r="G94" s="87"/>
      <c r="H94" s="85" t="s">
        <v>16</v>
      </c>
      <c r="I94" s="86"/>
      <c r="J94" s="86"/>
      <c r="K94" s="86"/>
      <c r="L94" s="86"/>
      <c r="M94" s="87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2.5" x14ac:dyDescent="0.25">
      <c r="A95" s="63" t="s">
        <v>235</v>
      </c>
      <c r="B95" s="85" t="s">
        <v>13</v>
      </c>
      <c r="C95" s="86"/>
      <c r="D95" s="86"/>
      <c r="E95" s="86"/>
      <c r="F95" s="86"/>
      <c r="G95" s="87"/>
      <c r="H95" s="85" t="s">
        <v>42</v>
      </c>
      <c r="I95" s="86"/>
      <c r="J95" s="86"/>
      <c r="K95" s="86"/>
      <c r="L95" s="86"/>
      <c r="M95" s="87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2.5" x14ac:dyDescent="0.25">
      <c r="A96" s="63" t="s">
        <v>236</v>
      </c>
      <c r="B96" s="85" t="s">
        <v>2792</v>
      </c>
      <c r="C96" s="86"/>
      <c r="D96" s="86"/>
      <c r="E96" s="86"/>
      <c r="F96" s="86"/>
      <c r="G96" s="87"/>
      <c r="H96" s="85" t="s">
        <v>2793</v>
      </c>
      <c r="I96" s="86"/>
      <c r="J96" s="86"/>
      <c r="K96" s="86"/>
      <c r="L96" s="86"/>
      <c r="M96" s="87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2.5" x14ac:dyDescent="0.25">
      <c r="A97" s="63" t="s">
        <v>237</v>
      </c>
      <c r="B97" s="85" t="s">
        <v>2794</v>
      </c>
      <c r="C97" s="86"/>
      <c r="D97" s="86"/>
      <c r="E97" s="86"/>
      <c r="F97" s="86"/>
      <c r="G97" s="87"/>
      <c r="H97" s="85" t="s">
        <v>2795</v>
      </c>
      <c r="I97" s="86"/>
      <c r="J97" s="86"/>
      <c r="K97" s="86"/>
      <c r="L97" s="86"/>
      <c r="M97" s="87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2.5" x14ac:dyDescent="0.25">
      <c r="A98" s="63" t="s">
        <v>238</v>
      </c>
      <c r="B98" s="85" t="s">
        <v>2796</v>
      </c>
      <c r="C98" s="86"/>
      <c r="D98" s="86"/>
      <c r="E98" s="86"/>
      <c r="F98" s="86"/>
      <c r="G98" s="87"/>
      <c r="H98" s="85" t="s">
        <v>42</v>
      </c>
      <c r="I98" s="86"/>
      <c r="J98" s="86"/>
      <c r="K98" s="86"/>
      <c r="L98" s="86"/>
      <c r="M98" s="87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2.5" x14ac:dyDescent="0.25">
      <c r="A99" s="63" t="s">
        <v>216</v>
      </c>
      <c r="B99" s="85" t="s">
        <v>2797</v>
      </c>
      <c r="C99" s="86"/>
      <c r="D99" s="86"/>
      <c r="E99" s="86"/>
      <c r="F99" s="86"/>
      <c r="G99" s="87"/>
      <c r="H99" s="85" t="s">
        <v>17</v>
      </c>
      <c r="I99" s="86"/>
      <c r="J99" s="86"/>
      <c r="K99" s="86"/>
      <c r="L99" s="86"/>
      <c r="M99" s="87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2.5" x14ac:dyDescent="0.25">
      <c r="A100" s="63" t="s">
        <v>141</v>
      </c>
      <c r="B100" s="85" t="s">
        <v>2798</v>
      </c>
      <c r="C100" s="86"/>
      <c r="D100" s="86"/>
      <c r="E100" s="86"/>
      <c r="F100" s="86"/>
      <c r="G100" s="87"/>
      <c r="H100" s="85" t="s">
        <v>2799</v>
      </c>
      <c r="I100" s="86"/>
      <c r="J100" s="86"/>
      <c r="K100" s="86"/>
      <c r="L100" s="86"/>
      <c r="M100" s="87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2.5" x14ac:dyDescent="0.25">
      <c r="A101" s="63" t="s">
        <v>90</v>
      </c>
      <c r="B101" s="85" t="s">
        <v>2800</v>
      </c>
      <c r="C101" s="86"/>
      <c r="D101" s="86"/>
      <c r="E101" s="86"/>
      <c r="F101" s="86"/>
      <c r="G101" s="87"/>
      <c r="H101" s="85" t="s">
        <v>16</v>
      </c>
      <c r="I101" s="86"/>
      <c r="J101" s="86"/>
      <c r="K101" s="86"/>
      <c r="L101" s="86"/>
      <c r="M101" s="87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2.5" x14ac:dyDescent="0.25">
      <c r="A102" s="63" t="s">
        <v>239</v>
      </c>
      <c r="B102" s="85" t="s">
        <v>2801</v>
      </c>
      <c r="C102" s="86"/>
      <c r="D102" s="86"/>
      <c r="E102" s="86"/>
      <c r="F102" s="86"/>
      <c r="G102" s="87"/>
      <c r="H102" s="85" t="s">
        <v>2756</v>
      </c>
      <c r="I102" s="86"/>
      <c r="J102" s="86"/>
      <c r="K102" s="86"/>
      <c r="L102" s="86"/>
      <c r="M102" s="87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2.5" x14ac:dyDescent="0.25">
      <c r="A103" s="63" t="s">
        <v>240</v>
      </c>
      <c r="B103" s="85" t="s">
        <v>2802</v>
      </c>
      <c r="C103" s="86"/>
      <c r="D103" s="86"/>
      <c r="E103" s="86"/>
      <c r="F103" s="86"/>
      <c r="G103" s="87"/>
      <c r="H103" s="85" t="s">
        <v>42</v>
      </c>
      <c r="I103" s="86"/>
      <c r="J103" s="86"/>
      <c r="K103" s="86"/>
      <c r="L103" s="86"/>
      <c r="M103" s="87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2.5" x14ac:dyDescent="0.25">
      <c r="A104" s="63" t="s">
        <v>199</v>
      </c>
      <c r="B104" s="85" t="s">
        <v>2803</v>
      </c>
      <c r="C104" s="86"/>
      <c r="D104" s="86"/>
      <c r="E104" s="86"/>
      <c r="F104" s="86"/>
      <c r="G104" s="87"/>
      <c r="H104" s="85" t="s">
        <v>2804</v>
      </c>
      <c r="I104" s="86"/>
      <c r="J104" s="86"/>
      <c r="K104" s="86"/>
      <c r="L104" s="86"/>
      <c r="M104" s="87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2.5" x14ac:dyDescent="0.25">
      <c r="A105" s="63" t="s">
        <v>241</v>
      </c>
      <c r="B105" s="85" t="s">
        <v>2805</v>
      </c>
      <c r="C105" s="86"/>
      <c r="D105" s="86"/>
      <c r="E105" s="86"/>
      <c r="F105" s="86"/>
      <c r="G105" s="87"/>
      <c r="H105" s="85" t="s">
        <v>2756</v>
      </c>
      <c r="I105" s="86"/>
      <c r="J105" s="86"/>
      <c r="K105" s="86"/>
      <c r="L105" s="86"/>
      <c r="M105" s="87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2.5" x14ac:dyDescent="0.25">
      <c r="A106" s="63" t="s">
        <v>116</v>
      </c>
      <c r="B106" s="85" t="s">
        <v>2806</v>
      </c>
      <c r="C106" s="86"/>
      <c r="D106" s="86"/>
      <c r="E106" s="86"/>
      <c r="F106" s="86"/>
      <c r="G106" s="87"/>
      <c r="H106" s="85" t="s">
        <v>16</v>
      </c>
      <c r="I106" s="86"/>
      <c r="J106" s="86"/>
      <c r="K106" s="86"/>
      <c r="L106" s="86"/>
      <c r="M106" s="87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2.5" x14ac:dyDescent="0.25">
      <c r="A107" s="63" t="s">
        <v>242</v>
      </c>
      <c r="B107" s="85" t="s">
        <v>2807</v>
      </c>
      <c r="C107" s="86"/>
      <c r="D107" s="86"/>
      <c r="E107" s="86"/>
      <c r="F107" s="86"/>
      <c r="G107" s="87"/>
      <c r="H107" s="85" t="s">
        <v>16</v>
      </c>
      <c r="I107" s="86"/>
      <c r="J107" s="86"/>
      <c r="K107" s="86"/>
      <c r="L107" s="86"/>
      <c r="M107" s="87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2.5" x14ac:dyDescent="0.25">
      <c r="A108" s="63" t="s">
        <v>207</v>
      </c>
      <c r="B108" s="85" t="s">
        <v>2808</v>
      </c>
      <c r="C108" s="86"/>
      <c r="D108" s="86"/>
      <c r="E108" s="86"/>
      <c r="F108" s="86"/>
      <c r="G108" s="87"/>
      <c r="H108" s="85" t="s">
        <v>2809</v>
      </c>
      <c r="I108" s="86"/>
      <c r="J108" s="86"/>
      <c r="K108" s="86"/>
      <c r="L108" s="86"/>
      <c r="M108" s="87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2.5" x14ac:dyDescent="0.25">
      <c r="A109" s="63" t="s">
        <v>204</v>
      </c>
      <c r="B109" s="85" t="s">
        <v>2810</v>
      </c>
      <c r="C109" s="86"/>
      <c r="D109" s="86"/>
      <c r="E109" s="86"/>
      <c r="F109" s="86"/>
      <c r="G109" s="87"/>
      <c r="H109" s="85" t="s">
        <v>2811</v>
      </c>
      <c r="I109" s="86"/>
      <c r="J109" s="86"/>
      <c r="K109" s="86"/>
      <c r="L109" s="86"/>
      <c r="M109" s="87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2.5" x14ac:dyDescent="0.25">
      <c r="A110" s="63" t="s">
        <v>243</v>
      </c>
      <c r="B110" s="85" t="s">
        <v>2812</v>
      </c>
      <c r="C110" s="86"/>
      <c r="D110" s="86"/>
      <c r="E110" s="86"/>
      <c r="F110" s="86"/>
      <c r="G110" s="87"/>
      <c r="H110" s="85" t="s">
        <v>16</v>
      </c>
      <c r="I110" s="86"/>
      <c r="J110" s="86"/>
      <c r="K110" s="86"/>
      <c r="L110" s="86"/>
      <c r="M110" s="87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</sheetData>
  <autoFilter ref="A62:M110"/>
  <mergeCells count="99">
    <mergeCell ref="H87:M87"/>
    <mergeCell ref="H88:M88"/>
    <mergeCell ref="H89:M89"/>
    <mergeCell ref="H82:M82"/>
    <mergeCell ref="H83:M83"/>
    <mergeCell ref="H84:M84"/>
    <mergeCell ref="H85:M85"/>
    <mergeCell ref="H86:M86"/>
    <mergeCell ref="B79:G79"/>
    <mergeCell ref="B80:G80"/>
    <mergeCell ref="B81:G81"/>
    <mergeCell ref="H76:M76"/>
    <mergeCell ref="H77:M77"/>
    <mergeCell ref="H78:M78"/>
    <mergeCell ref="H79:M79"/>
    <mergeCell ref="H80:M80"/>
    <mergeCell ref="H81:M81"/>
    <mergeCell ref="H75:M75"/>
    <mergeCell ref="B75:G75"/>
    <mergeCell ref="B76:G76"/>
    <mergeCell ref="B77:G77"/>
    <mergeCell ref="B78:G78"/>
    <mergeCell ref="H70:M70"/>
    <mergeCell ref="H71:M71"/>
    <mergeCell ref="H72:M72"/>
    <mergeCell ref="H73:M73"/>
    <mergeCell ref="H74:M74"/>
    <mergeCell ref="B70:G70"/>
    <mergeCell ref="B71:G71"/>
    <mergeCell ref="B72:G72"/>
    <mergeCell ref="B73:G73"/>
    <mergeCell ref="B74:G74"/>
    <mergeCell ref="B67:G67"/>
    <mergeCell ref="H67:M67"/>
    <mergeCell ref="H68:M68"/>
    <mergeCell ref="B68:G68"/>
    <mergeCell ref="B69:G69"/>
    <mergeCell ref="H69:M69"/>
    <mergeCell ref="B64:G64"/>
    <mergeCell ref="H64:M64"/>
    <mergeCell ref="B65:G65"/>
    <mergeCell ref="H65:M65"/>
    <mergeCell ref="B66:G66"/>
    <mergeCell ref="H66:M66"/>
    <mergeCell ref="A58:C58"/>
    <mergeCell ref="B62:G62"/>
    <mergeCell ref="H62:M62"/>
    <mergeCell ref="B63:G63"/>
    <mergeCell ref="H63:M63"/>
    <mergeCell ref="H107:M107"/>
    <mergeCell ref="H108:M108"/>
    <mergeCell ref="H109:M109"/>
    <mergeCell ref="H110:M110"/>
    <mergeCell ref="H97:M97"/>
    <mergeCell ref="H98:M98"/>
    <mergeCell ref="H99:M99"/>
    <mergeCell ref="H100:M100"/>
    <mergeCell ref="H101:M101"/>
    <mergeCell ref="H102:M102"/>
    <mergeCell ref="H103:M103"/>
    <mergeCell ref="H95:M95"/>
    <mergeCell ref="H96:M96"/>
    <mergeCell ref="H104:M104"/>
    <mergeCell ref="H105:M105"/>
    <mergeCell ref="H106:M106"/>
    <mergeCell ref="H90:M90"/>
    <mergeCell ref="H91:M91"/>
    <mergeCell ref="H92:M92"/>
    <mergeCell ref="H93:M93"/>
    <mergeCell ref="H94:M94"/>
    <mergeCell ref="B109:G109"/>
    <mergeCell ref="B110:G110"/>
    <mergeCell ref="B96:G96"/>
    <mergeCell ref="B97:G97"/>
    <mergeCell ref="B98:G98"/>
    <mergeCell ref="B99:G99"/>
    <mergeCell ref="B100:G100"/>
    <mergeCell ref="B101:G101"/>
    <mergeCell ref="B102:G102"/>
    <mergeCell ref="B104:G104"/>
    <mergeCell ref="B105:G105"/>
    <mergeCell ref="B106:G106"/>
    <mergeCell ref="B107:G107"/>
    <mergeCell ref="B108:G108"/>
    <mergeCell ref="B92:G92"/>
    <mergeCell ref="B93:G93"/>
    <mergeCell ref="B94:G94"/>
    <mergeCell ref="B95:G95"/>
    <mergeCell ref="B103:G103"/>
    <mergeCell ref="B87:G87"/>
    <mergeCell ref="B88:G88"/>
    <mergeCell ref="B89:G89"/>
    <mergeCell ref="B90:G90"/>
    <mergeCell ref="B91:G91"/>
    <mergeCell ref="B82:G82"/>
    <mergeCell ref="B83:G83"/>
    <mergeCell ref="B84:G84"/>
    <mergeCell ref="B85:G85"/>
    <mergeCell ref="B86:G8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56"/>
  <sheetViews>
    <sheetView workbookViewId="0"/>
  </sheetViews>
  <sheetFormatPr defaultColWidth="12.6328125" defaultRowHeight="15.75" customHeight="1" x14ac:dyDescent="0.25"/>
  <sheetData>
    <row r="1" spans="1:23" ht="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ht="12.5" x14ac:dyDescent="0.25">
      <c r="A2" s="3" t="s">
        <v>85</v>
      </c>
      <c r="B2" s="3" t="s">
        <v>834</v>
      </c>
      <c r="C2" s="3" t="s">
        <v>26</v>
      </c>
      <c r="D2" s="3" t="s">
        <v>2813</v>
      </c>
      <c r="E2" s="3" t="s">
        <v>28</v>
      </c>
      <c r="F2" s="3" t="s">
        <v>88</v>
      </c>
      <c r="G2" s="3" t="s">
        <v>1699</v>
      </c>
      <c r="H2" s="3" t="s">
        <v>1699</v>
      </c>
      <c r="I2" s="3">
        <v>2019</v>
      </c>
      <c r="J2" s="3" t="s">
        <v>264</v>
      </c>
      <c r="K2" s="3" t="s">
        <v>842</v>
      </c>
      <c r="L2" s="3" t="s">
        <v>2684</v>
      </c>
      <c r="M2" s="3" t="s">
        <v>34</v>
      </c>
      <c r="N2" s="3" t="s">
        <v>35</v>
      </c>
      <c r="O2" s="3" t="s">
        <v>34</v>
      </c>
      <c r="P2" s="3">
        <v>2019</v>
      </c>
      <c r="Q2" s="3" t="s">
        <v>42</v>
      </c>
      <c r="R2" s="3">
        <v>10700</v>
      </c>
      <c r="S2" s="3" t="s">
        <v>42</v>
      </c>
      <c r="T2" s="3">
        <v>16</v>
      </c>
      <c r="U2" s="20">
        <v>8888888888888880</v>
      </c>
      <c r="V2" s="3" t="s">
        <v>44</v>
      </c>
      <c r="W2" s="20">
        <v>9392150129282480</v>
      </c>
    </row>
    <row r="3" spans="1:23" ht="12.5" x14ac:dyDescent="0.25">
      <c r="A3" s="3" t="s">
        <v>220</v>
      </c>
      <c r="B3" s="3" t="s">
        <v>837</v>
      </c>
      <c r="C3" s="3" t="s">
        <v>26</v>
      </c>
      <c r="D3" s="3" t="s">
        <v>2814</v>
      </c>
      <c r="E3" s="3" t="s">
        <v>28</v>
      </c>
      <c r="F3" s="3" t="s">
        <v>29</v>
      </c>
      <c r="G3" s="3" t="s">
        <v>30</v>
      </c>
      <c r="H3" s="3" t="s">
        <v>30</v>
      </c>
      <c r="I3" s="3">
        <v>2019</v>
      </c>
      <c r="J3" s="3" t="s">
        <v>264</v>
      </c>
      <c r="K3" s="3" t="s">
        <v>32</v>
      </c>
      <c r="L3" s="3" t="s">
        <v>33</v>
      </c>
      <c r="M3" s="3" t="s">
        <v>34</v>
      </c>
      <c r="N3" s="3" t="s">
        <v>35</v>
      </c>
      <c r="O3" s="3" t="s">
        <v>34</v>
      </c>
      <c r="P3" s="3">
        <v>2019</v>
      </c>
      <c r="Q3" s="3" t="s">
        <v>42</v>
      </c>
      <c r="R3" s="3" t="s">
        <v>42</v>
      </c>
      <c r="S3" s="5">
        <v>45602</v>
      </c>
      <c r="T3" s="3">
        <v>16</v>
      </c>
      <c r="U3" s="20">
        <v>8888888888888880</v>
      </c>
      <c r="V3" s="3" t="s">
        <v>44</v>
      </c>
      <c r="W3" s="20">
        <v>9569711538461530</v>
      </c>
    </row>
    <row r="4" spans="1:23" ht="12.5" x14ac:dyDescent="0.25">
      <c r="A4" s="3" t="s">
        <v>24</v>
      </c>
      <c r="B4" s="3">
        <v>3472</v>
      </c>
      <c r="C4" s="3" t="s">
        <v>26</v>
      </c>
      <c r="D4" s="3" t="s">
        <v>2416</v>
      </c>
      <c r="E4" s="3" t="s">
        <v>28</v>
      </c>
      <c r="F4" s="3" t="s">
        <v>29</v>
      </c>
      <c r="G4" s="3" t="s">
        <v>30</v>
      </c>
      <c r="H4" s="3" t="s">
        <v>30</v>
      </c>
      <c r="I4" s="3">
        <v>2019</v>
      </c>
      <c r="J4" s="3" t="s">
        <v>264</v>
      </c>
      <c r="K4" s="3" t="s">
        <v>32</v>
      </c>
      <c r="L4" s="3" t="s">
        <v>2417</v>
      </c>
      <c r="M4" s="3" t="s">
        <v>34</v>
      </c>
      <c r="N4" s="3" t="s">
        <v>35</v>
      </c>
      <c r="O4" s="3" t="s">
        <v>34</v>
      </c>
      <c r="P4" s="3">
        <v>2019</v>
      </c>
      <c r="Q4" s="3" t="s">
        <v>42</v>
      </c>
      <c r="R4" s="3">
        <v>10700</v>
      </c>
      <c r="S4" s="3" t="s">
        <v>42</v>
      </c>
      <c r="T4" s="3">
        <v>16</v>
      </c>
      <c r="U4" s="20">
        <v>8888888888888880</v>
      </c>
      <c r="V4" s="3" t="s">
        <v>44</v>
      </c>
      <c r="W4" s="20">
        <v>9303685897435890</v>
      </c>
    </row>
    <row r="5" spans="1:23" ht="12.5" x14ac:dyDescent="0.25">
      <c r="A5" s="3" t="s">
        <v>222</v>
      </c>
      <c r="B5" s="3">
        <v>2019</v>
      </c>
      <c r="C5" s="3" t="s">
        <v>26</v>
      </c>
      <c r="D5" s="3" t="s">
        <v>840</v>
      </c>
      <c r="E5" s="3" t="s">
        <v>28</v>
      </c>
      <c r="F5" s="3" t="s">
        <v>29</v>
      </c>
      <c r="G5" s="3" t="s">
        <v>30</v>
      </c>
      <c r="H5" s="3" t="s">
        <v>30</v>
      </c>
      <c r="I5" s="3">
        <v>2019</v>
      </c>
      <c r="J5" s="3">
        <v>149</v>
      </c>
      <c r="K5" s="3" t="s">
        <v>32</v>
      </c>
      <c r="L5" s="3" t="s">
        <v>214</v>
      </c>
      <c r="M5" s="3" t="s">
        <v>34</v>
      </c>
      <c r="N5" s="3" t="s">
        <v>35</v>
      </c>
      <c r="O5" s="3" t="s">
        <v>34</v>
      </c>
      <c r="P5" s="3">
        <v>2019</v>
      </c>
      <c r="Q5" s="3" t="s">
        <v>36</v>
      </c>
      <c r="R5" s="3">
        <v>10700</v>
      </c>
      <c r="S5" s="3" t="s">
        <v>42</v>
      </c>
      <c r="T5" s="3">
        <v>17</v>
      </c>
      <c r="U5" s="20">
        <v>9444444444444440</v>
      </c>
      <c r="V5" s="3" t="s">
        <v>328</v>
      </c>
      <c r="W5" s="20">
        <v>8993966817496220</v>
      </c>
    </row>
    <row r="6" spans="1:23" ht="12.5" x14ac:dyDescent="0.25">
      <c r="A6" s="3" t="s">
        <v>39</v>
      </c>
      <c r="B6" s="3" t="s">
        <v>2815</v>
      </c>
      <c r="C6" s="3" t="s">
        <v>857</v>
      </c>
      <c r="D6" s="3" t="s">
        <v>2816</v>
      </c>
      <c r="E6" s="3" t="s">
        <v>28</v>
      </c>
      <c r="F6" s="3" t="s">
        <v>2247</v>
      </c>
      <c r="G6" s="3" t="s">
        <v>30</v>
      </c>
      <c r="H6" s="3" t="s">
        <v>582</v>
      </c>
      <c r="I6" s="3">
        <v>2019</v>
      </c>
      <c r="J6" s="3" t="s">
        <v>264</v>
      </c>
      <c r="K6" s="3" t="s">
        <v>2688</v>
      </c>
      <c r="L6" s="3" t="s">
        <v>2817</v>
      </c>
      <c r="M6" s="3" t="s">
        <v>34</v>
      </c>
      <c r="N6" s="3" t="s">
        <v>35</v>
      </c>
      <c r="O6" s="3" t="s">
        <v>34</v>
      </c>
      <c r="P6" s="3">
        <v>2019</v>
      </c>
      <c r="Q6" s="3" t="s">
        <v>42</v>
      </c>
      <c r="R6" s="3" t="s">
        <v>42</v>
      </c>
      <c r="S6" s="9">
        <v>45597</v>
      </c>
      <c r="T6" s="3">
        <v>16</v>
      </c>
      <c r="U6" s="20">
        <v>8888888888888880</v>
      </c>
      <c r="V6" s="3" t="s">
        <v>44</v>
      </c>
      <c r="W6" s="20">
        <v>6897162886133470</v>
      </c>
    </row>
    <row r="7" spans="1:23" ht="12.5" x14ac:dyDescent="0.25">
      <c r="A7" s="3" t="s">
        <v>72</v>
      </c>
      <c r="B7" s="3">
        <v>3472</v>
      </c>
      <c r="C7" s="3" t="s">
        <v>843</v>
      </c>
      <c r="D7" s="3" t="s">
        <v>2419</v>
      </c>
      <c r="E7" s="3" t="s">
        <v>28</v>
      </c>
      <c r="F7" s="3" t="s">
        <v>29</v>
      </c>
      <c r="G7" s="3" t="s">
        <v>30</v>
      </c>
      <c r="H7" s="3" t="s">
        <v>30</v>
      </c>
      <c r="I7" s="3">
        <v>2019</v>
      </c>
      <c r="J7" s="3" t="s">
        <v>264</v>
      </c>
      <c r="K7" s="3" t="s">
        <v>32</v>
      </c>
      <c r="L7" s="3" t="s">
        <v>862</v>
      </c>
      <c r="M7" s="3" t="s">
        <v>34</v>
      </c>
      <c r="N7" s="3" t="s">
        <v>35</v>
      </c>
      <c r="O7" s="3" t="s">
        <v>34</v>
      </c>
      <c r="P7" s="3">
        <v>2019</v>
      </c>
      <c r="Q7" s="3" t="s">
        <v>42</v>
      </c>
      <c r="R7" s="3">
        <v>10700</v>
      </c>
      <c r="S7" s="5">
        <v>45602</v>
      </c>
      <c r="T7" s="3">
        <v>17</v>
      </c>
      <c r="U7" s="20">
        <v>9444444444444440</v>
      </c>
      <c r="V7" s="3" t="s">
        <v>328</v>
      </c>
      <c r="W7" s="20">
        <v>9098216662230500</v>
      </c>
    </row>
    <row r="8" spans="1:23" ht="12.5" x14ac:dyDescent="0.25">
      <c r="A8" s="3" t="s">
        <v>223</v>
      </c>
      <c r="B8" s="3">
        <v>3472</v>
      </c>
      <c r="C8" s="3" t="s">
        <v>73</v>
      </c>
      <c r="D8" s="3" t="s">
        <v>2689</v>
      </c>
      <c r="E8" s="3" t="s">
        <v>42</v>
      </c>
      <c r="F8" s="3" t="s">
        <v>42</v>
      </c>
      <c r="G8" s="3" t="s">
        <v>42</v>
      </c>
      <c r="H8" s="3" t="s">
        <v>42</v>
      </c>
      <c r="I8" s="3" t="s">
        <v>42</v>
      </c>
      <c r="J8" s="3" t="s">
        <v>42</v>
      </c>
      <c r="K8" s="3" t="s">
        <v>42</v>
      </c>
      <c r="L8" s="3" t="s">
        <v>42</v>
      </c>
      <c r="M8" s="3" t="s">
        <v>34</v>
      </c>
      <c r="N8" s="3" t="s">
        <v>35</v>
      </c>
      <c r="O8" s="3" t="s">
        <v>34</v>
      </c>
      <c r="P8" s="3">
        <v>2019</v>
      </c>
      <c r="Q8" s="3" t="s">
        <v>36</v>
      </c>
      <c r="R8" s="3">
        <v>10700</v>
      </c>
      <c r="S8" s="5">
        <v>45602</v>
      </c>
      <c r="T8" s="3">
        <v>10</v>
      </c>
      <c r="U8" s="20">
        <v>5555555555555550</v>
      </c>
      <c r="V8" s="3" t="s">
        <v>203</v>
      </c>
      <c r="W8" s="20">
        <v>8591176470588230</v>
      </c>
    </row>
    <row r="9" spans="1:23" ht="12.5" x14ac:dyDescent="0.25">
      <c r="A9" s="3" t="s">
        <v>98</v>
      </c>
      <c r="B9" s="3" t="s">
        <v>852</v>
      </c>
      <c r="C9" s="3" t="s">
        <v>73</v>
      </c>
      <c r="D9" s="3" t="s">
        <v>2421</v>
      </c>
      <c r="E9" s="3" t="s">
        <v>28</v>
      </c>
      <c r="F9" s="3" t="s">
        <v>88</v>
      </c>
      <c r="G9" s="3" t="s">
        <v>30</v>
      </c>
      <c r="H9" s="3" t="s">
        <v>30</v>
      </c>
      <c r="I9" s="3">
        <v>2019</v>
      </c>
      <c r="J9" s="3" t="s">
        <v>264</v>
      </c>
      <c r="K9" s="3" t="s">
        <v>32</v>
      </c>
      <c r="L9" s="3" t="s">
        <v>2417</v>
      </c>
      <c r="M9" s="3" t="s">
        <v>34</v>
      </c>
      <c r="N9" s="3" t="s">
        <v>35</v>
      </c>
      <c r="O9" s="3" t="s">
        <v>34</v>
      </c>
      <c r="P9" s="3">
        <v>2019</v>
      </c>
      <c r="Q9" s="3" t="s">
        <v>42</v>
      </c>
      <c r="R9" s="3">
        <v>10700</v>
      </c>
      <c r="S9" s="5">
        <v>45602</v>
      </c>
      <c r="T9" s="3">
        <v>17</v>
      </c>
      <c r="U9" s="20">
        <v>9444444444444440</v>
      </c>
      <c r="V9" s="3" t="s">
        <v>328</v>
      </c>
      <c r="W9" s="20">
        <v>9317800423336750</v>
      </c>
    </row>
    <row r="10" spans="1:23" ht="12.5" x14ac:dyDescent="0.25">
      <c r="A10" s="3" t="s">
        <v>224</v>
      </c>
      <c r="B10" s="3">
        <v>3472</v>
      </c>
      <c r="C10" s="3" t="s">
        <v>73</v>
      </c>
      <c r="D10" s="3" t="s">
        <v>1677</v>
      </c>
      <c r="E10" s="3" t="s">
        <v>28</v>
      </c>
      <c r="F10" s="3" t="s">
        <v>859</v>
      </c>
      <c r="G10" s="3" t="s">
        <v>582</v>
      </c>
      <c r="H10" s="3" t="s">
        <v>582</v>
      </c>
      <c r="I10" s="3">
        <v>2019</v>
      </c>
      <c r="J10" s="3" t="s">
        <v>264</v>
      </c>
      <c r="K10" s="3" t="s">
        <v>32</v>
      </c>
      <c r="L10" s="3" t="s">
        <v>2417</v>
      </c>
      <c r="M10" s="3" t="s">
        <v>34</v>
      </c>
      <c r="N10" s="3" t="s">
        <v>35</v>
      </c>
      <c r="O10" s="3" t="s">
        <v>34</v>
      </c>
      <c r="P10" s="3">
        <v>2019</v>
      </c>
      <c r="Q10" s="3" t="s">
        <v>42</v>
      </c>
      <c r="R10" s="3" t="s">
        <v>42</v>
      </c>
      <c r="S10" s="3" t="s">
        <v>2818</v>
      </c>
      <c r="T10" s="3">
        <v>16</v>
      </c>
      <c r="U10" s="20">
        <v>8888888888888880</v>
      </c>
      <c r="V10" s="3" t="s">
        <v>44</v>
      </c>
      <c r="W10" s="20">
        <v>8272186759319110</v>
      </c>
    </row>
    <row r="11" spans="1:23" ht="12.5" x14ac:dyDescent="0.25">
      <c r="A11" s="3" t="s">
        <v>81</v>
      </c>
      <c r="B11" s="3" t="s">
        <v>837</v>
      </c>
      <c r="C11" s="3" t="s">
        <v>26</v>
      </c>
      <c r="D11" s="3" t="s">
        <v>2819</v>
      </c>
      <c r="E11" s="3" t="s">
        <v>29</v>
      </c>
      <c r="F11" s="3" t="s">
        <v>30</v>
      </c>
      <c r="G11" s="3" t="s">
        <v>30</v>
      </c>
      <c r="H11" s="3">
        <v>201</v>
      </c>
      <c r="I11" s="3">
        <v>149</v>
      </c>
      <c r="J11" s="3" t="s">
        <v>2253</v>
      </c>
      <c r="K11" s="3" t="s">
        <v>33</v>
      </c>
      <c r="L11" s="3" t="s">
        <v>42</v>
      </c>
      <c r="M11" s="3" t="s">
        <v>34</v>
      </c>
      <c r="N11" s="3" t="s">
        <v>35</v>
      </c>
      <c r="O11" s="3" t="s">
        <v>34</v>
      </c>
      <c r="P11" s="3">
        <v>2019</v>
      </c>
      <c r="Q11" s="3" t="s">
        <v>42</v>
      </c>
      <c r="R11" s="3">
        <v>10700</v>
      </c>
      <c r="S11" s="3">
        <v>6</v>
      </c>
      <c r="T11" s="3">
        <v>16</v>
      </c>
      <c r="U11" s="20">
        <v>8888888888888880</v>
      </c>
      <c r="V11" s="3" t="s">
        <v>44</v>
      </c>
      <c r="W11" s="20">
        <v>5687266777340300</v>
      </c>
    </row>
    <row r="12" spans="1:23" ht="12.5" x14ac:dyDescent="0.25">
      <c r="A12" s="3" t="s">
        <v>225</v>
      </c>
      <c r="B12" s="3" t="s">
        <v>837</v>
      </c>
      <c r="C12" s="3" t="s">
        <v>26</v>
      </c>
      <c r="D12" s="3" t="s">
        <v>863</v>
      </c>
      <c r="E12" s="3" t="s">
        <v>28</v>
      </c>
      <c r="F12" s="3" t="s">
        <v>29</v>
      </c>
      <c r="G12" s="3" t="s">
        <v>30</v>
      </c>
      <c r="H12" s="3">
        <v>2019</v>
      </c>
      <c r="I12" s="3">
        <v>149</v>
      </c>
      <c r="J12" s="3" t="s">
        <v>2820</v>
      </c>
      <c r="K12" s="3" t="s">
        <v>33</v>
      </c>
      <c r="L12" s="3" t="s">
        <v>42</v>
      </c>
      <c r="M12" s="3" t="s">
        <v>34</v>
      </c>
      <c r="N12" s="3" t="s">
        <v>35</v>
      </c>
      <c r="O12" s="3" t="s">
        <v>34</v>
      </c>
      <c r="P12" s="3">
        <v>2019</v>
      </c>
      <c r="Q12" s="3" t="s">
        <v>42</v>
      </c>
      <c r="R12" s="3" t="s">
        <v>42</v>
      </c>
      <c r="S12" s="5">
        <v>45602</v>
      </c>
      <c r="T12" s="3">
        <v>15</v>
      </c>
      <c r="U12" s="20">
        <v>8333333333333330</v>
      </c>
      <c r="V12" s="3" t="s">
        <v>80</v>
      </c>
      <c r="W12" s="20">
        <v>743604826546003</v>
      </c>
    </row>
    <row r="13" spans="1:23" ht="12.5" x14ac:dyDescent="0.25">
      <c r="A13" s="3" t="s">
        <v>212</v>
      </c>
      <c r="B13" s="3">
        <v>2019</v>
      </c>
      <c r="C13" s="3" t="s">
        <v>26</v>
      </c>
      <c r="D13" s="3" t="s">
        <v>2423</v>
      </c>
      <c r="E13" s="3" t="s">
        <v>28</v>
      </c>
      <c r="F13" s="3" t="s">
        <v>29</v>
      </c>
      <c r="G13" s="3" t="s">
        <v>30</v>
      </c>
      <c r="H13" s="3" t="s">
        <v>30</v>
      </c>
      <c r="I13" s="3">
        <v>2019</v>
      </c>
      <c r="J13" s="3" t="s">
        <v>264</v>
      </c>
      <c r="K13" s="3" t="s">
        <v>32</v>
      </c>
      <c r="L13" s="3" t="s">
        <v>2417</v>
      </c>
      <c r="M13" s="3" t="s">
        <v>34</v>
      </c>
      <c r="N13" s="3" t="s">
        <v>35</v>
      </c>
      <c r="O13" s="3" t="s">
        <v>34</v>
      </c>
      <c r="P13" s="3" t="s">
        <v>42</v>
      </c>
      <c r="Q13" s="3" t="s">
        <v>42</v>
      </c>
      <c r="R13" s="3" t="s">
        <v>42</v>
      </c>
      <c r="S13" s="5">
        <v>45602</v>
      </c>
      <c r="T13" s="3">
        <v>15</v>
      </c>
      <c r="U13" s="20">
        <v>8333333333333330</v>
      </c>
      <c r="V13" s="3" t="s">
        <v>80</v>
      </c>
      <c r="W13" s="20">
        <v>9031623931623930</v>
      </c>
    </row>
    <row r="14" spans="1:23" ht="12.5" x14ac:dyDescent="0.25">
      <c r="A14" s="3" t="s">
        <v>122</v>
      </c>
      <c r="B14" s="3">
        <v>2015</v>
      </c>
      <c r="C14" s="3" t="s">
        <v>2283</v>
      </c>
      <c r="D14" s="3" t="s">
        <v>2821</v>
      </c>
      <c r="E14" s="3" t="s">
        <v>28</v>
      </c>
      <c r="F14" s="3" t="s">
        <v>2425</v>
      </c>
      <c r="G14" s="3" t="s">
        <v>867</v>
      </c>
      <c r="H14" s="3" t="s">
        <v>2426</v>
      </c>
      <c r="I14" s="3" t="s">
        <v>42</v>
      </c>
      <c r="J14" s="3" t="s">
        <v>2426</v>
      </c>
      <c r="K14" s="3" t="s">
        <v>2138</v>
      </c>
      <c r="L14" s="3" t="s">
        <v>2822</v>
      </c>
      <c r="M14" s="3" t="s">
        <v>2260</v>
      </c>
      <c r="N14" s="3" t="s">
        <v>35</v>
      </c>
      <c r="O14" s="3" t="s">
        <v>1694</v>
      </c>
      <c r="P14" s="3">
        <v>2015</v>
      </c>
      <c r="Q14" s="3" t="s">
        <v>42</v>
      </c>
      <c r="R14" s="3" t="s">
        <v>2823</v>
      </c>
      <c r="S14" s="3" t="s">
        <v>2824</v>
      </c>
      <c r="T14" s="3">
        <v>16</v>
      </c>
      <c r="U14" s="20">
        <v>8888888888888880</v>
      </c>
      <c r="V14" s="3" t="s">
        <v>44</v>
      </c>
      <c r="W14" s="20">
        <v>5319361752798280</v>
      </c>
    </row>
    <row r="15" spans="1:23" ht="12.5" x14ac:dyDescent="0.25">
      <c r="A15" s="3" t="s">
        <v>226</v>
      </c>
      <c r="B15" s="3" t="s">
        <v>123</v>
      </c>
      <c r="C15" s="3" t="s">
        <v>1958</v>
      </c>
      <c r="D15" s="3" t="s">
        <v>2825</v>
      </c>
      <c r="E15" s="3" t="s">
        <v>28</v>
      </c>
      <c r="F15" s="3" t="s">
        <v>875</v>
      </c>
      <c r="G15" s="3" t="s">
        <v>30</v>
      </c>
      <c r="H15" s="3" t="s">
        <v>111</v>
      </c>
      <c r="I15" s="3">
        <v>2015</v>
      </c>
      <c r="J15" s="3" t="s">
        <v>2826</v>
      </c>
      <c r="K15" s="3" t="s">
        <v>741</v>
      </c>
      <c r="L15" s="3" t="s">
        <v>114</v>
      </c>
      <c r="M15" s="3" t="s">
        <v>903</v>
      </c>
      <c r="N15" s="3" t="s">
        <v>42</v>
      </c>
      <c r="O15" s="3" t="s">
        <v>42</v>
      </c>
      <c r="P15" s="3" t="s">
        <v>42</v>
      </c>
      <c r="Q15" s="3" t="s">
        <v>42</v>
      </c>
      <c r="R15" s="3" t="s">
        <v>42</v>
      </c>
      <c r="S15" s="3" t="s">
        <v>42</v>
      </c>
      <c r="T15" s="3">
        <v>12</v>
      </c>
      <c r="U15" s="20">
        <v>6666666666666660</v>
      </c>
      <c r="V15" s="3" t="s">
        <v>147</v>
      </c>
      <c r="W15" s="20">
        <v>7960923235691030</v>
      </c>
    </row>
    <row r="16" spans="1:23" ht="12.5" x14ac:dyDescent="0.25">
      <c r="A16" s="3" t="s">
        <v>227</v>
      </c>
      <c r="B16" s="3" t="s">
        <v>2827</v>
      </c>
      <c r="C16" s="3" t="s">
        <v>2828</v>
      </c>
      <c r="D16" s="3" t="s">
        <v>2266</v>
      </c>
      <c r="E16" s="3" t="s">
        <v>28</v>
      </c>
      <c r="F16" s="3" t="s">
        <v>740</v>
      </c>
      <c r="G16" s="3" t="s">
        <v>30</v>
      </c>
      <c r="H16" s="3" t="s">
        <v>93</v>
      </c>
      <c r="I16" s="3">
        <v>2015</v>
      </c>
      <c r="J16" s="3" t="s">
        <v>2829</v>
      </c>
      <c r="K16" s="3" t="s">
        <v>2432</v>
      </c>
      <c r="L16" s="3" t="s">
        <v>114</v>
      </c>
      <c r="M16" s="3" t="s">
        <v>34</v>
      </c>
      <c r="N16" s="3" t="s">
        <v>35</v>
      </c>
      <c r="O16" s="3" t="s">
        <v>1694</v>
      </c>
      <c r="P16" s="3" t="s">
        <v>42</v>
      </c>
      <c r="Q16" s="3" t="s">
        <v>42</v>
      </c>
      <c r="R16" s="3" t="s">
        <v>42</v>
      </c>
      <c r="S16" s="8">
        <v>45972</v>
      </c>
      <c r="T16" s="3">
        <v>15</v>
      </c>
      <c r="U16" s="20">
        <v>8333333333333330</v>
      </c>
      <c r="V16" s="3" t="s">
        <v>80</v>
      </c>
      <c r="W16" s="20">
        <v>7023942208462330</v>
      </c>
    </row>
    <row r="17" spans="1:23" ht="12.5" x14ac:dyDescent="0.25">
      <c r="A17" s="3" t="s">
        <v>228</v>
      </c>
      <c r="B17" s="3" t="s">
        <v>123</v>
      </c>
      <c r="C17" s="3" t="s">
        <v>1958</v>
      </c>
      <c r="D17" s="3" t="s">
        <v>2830</v>
      </c>
      <c r="E17" s="3" t="s">
        <v>28</v>
      </c>
      <c r="F17" s="3" t="s">
        <v>2542</v>
      </c>
      <c r="G17" s="3" t="s">
        <v>30</v>
      </c>
      <c r="H17" s="3" t="s">
        <v>93</v>
      </c>
      <c r="I17" s="3">
        <v>2015</v>
      </c>
      <c r="J17" s="3">
        <v>110</v>
      </c>
      <c r="K17" s="3" t="s">
        <v>2694</v>
      </c>
      <c r="L17" s="3" t="s">
        <v>2695</v>
      </c>
      <c r="M17" s="3" t="s">
        <v>2536</v>
      </c>
      <c r="N17" s="3" t="s">
        <v>35</v>
      </c>
      <c r="O17" s="3" t="s">
        <v>1694</v>
      </c>
      <c r="P17" s="3">
        <v>202919</v>
      </c>
      <c r="Q17" s="3" t="s">
        <v>42</v>
      </c>
      <c r="R17" s="3" t="s">
        <v>42</v>
      </c>
      <c r="S17" s="8">
        <v>45972</v>
      </c>
      <c r="T17" s="3">
        <v>16</v>
      </c>
      <c r="U17" s="20">
        <v>8888888888888880</v>
      </c>
      <c r="V17" s="3" t="s">
        <v>44</v>
      </c>
      <c r="W17" s="20">
        <v>7802234659045800</v>
      </c>
    </row>
    <row r="18" spans="1:23" ht="12.5" x14ac:dyDescent="0.25">
      <c r="A18" s="3" t="s">
        <v>229</v>
      </c>
      <c r="B18" s="3" t="s">
        <v>42</v>
      </c>
      <c r="C18" s="3" t="s">
        <v>2283</v>
      </c>
      <c r="D18" s="3" t="s">
        <v>2698</v>
      </c>
      <c r="E18" s="3" t="s">
        <v>28</v>
      </c>
      <c r="F18" s="3" t="s">
        <v>2699</v>
      </c>
      <c r="G18" s="3" t="s">
        <v>30</v>
      </c>
      <c r="H18" s="3" t="s">
        <v>646</v>
      </c>
      <c r="I18" s="3">
        <v>2015</v>
      </c>
      <c r="J18" s="3" t="s">
        <v>2831</v>
      </c>
      <c r="K18" s="3" t="s">
        <v>2700</v>
      </c>
      <c r="L18" s="3" t="s">
        <v>2832</v>
      </c>
      <c r="M18" s="3" t="s">
        <v>42</v>
      </c>
      <c r="N18" s="3" t="s">
        <v>2702</v>
      </c>
      <c r="O18" s="3" t="s">
        <v>42</v>
      </c>
      <c r="P18" s="3" t="s">
        <v>42</v>
      </c>
      <c r="Q18" s="3" t="s">
        <v>42</v>
      </c>
      <c r="R18" s="3" t="s">
        <v>42</v>
      </c>
      <c r="S18" s="3" t="s">
        <v>42</v>
      </c>
      <c r="T18" s="3">
        <v>11</v>
      </c>
      <c r="U18" s="20">
        <v>6111111111111110</v>
      </c>
      <c r="V18" s="3" t="s">
        <v>182</v>
      </c>
      <c r="W18" s="20">
        <v>5161770118426460</v>
      </c>
    </row>
    <row r="19" spans="1:23" ht="12.5" x14ac:dyDescent="0.25">
      <c r="A19" s="3" t="s">
        <v>132</v>
      </c>
      <c r="B19" s="3" t="s">
        <v>2833</v>
      </c>
      <c r="C19" s="3" t="s">
        <v>738</v>
      </c>
      <c r="D19" s="3" t="s">
        <v>2437</v>
      </c>
      <c r="E19" s="3" t="s">
        <v>28</v>
      </c>
      <c r="F19" s="3" t="s">
        <v>2438</v>
      </c>
      <c r="G19" s="3" t="s">
        <v>30</v>
      </c>
      <c r="H19" s="3" t="s">
        <v>562</v>
      </c>
      <c r="I19" s="3">
        <v>2015</v>
      </c>
      <c r="J19" s="3">
        <v>110</v>
      </c>
      <c r="K19" s="3" t="s">
        <v>901</v>
      </c>
      <c r="L19" s="3" t="s">
        <v>2440</v>
      </c>
      <c r="M19" s="3" t="s">
        <v>34</v>
      </c>
      <c r="N19" s="3" t="s">
        <v>35</v>
      </c>
      <c r="O19" s="3" t="s">
        <v>2834</v>
      </c>
      <c r="P19" s="3" t="s">
        <v>42</v>
      </c>
      <c r="Q19" s="3" t="s">
        <v>42</v>
      </c>
      <c r="R19" s="3" t="s">
        <v>42</v>
      </c>
      <c r="S19" s="8">
        <v>45972</v>
      </c>
      <c r="T19" s="3">
        <v>15</v>
      </c>
      <c r="U19" s="20">
        <v>8333333333333330</v>
      </c>
      <c r="V19" s="3" t="s">
        <v>80</v>
      </c>
      <c r="W19" s="20">
        <v>8191201608848660</v>
      </c>
    </row>
    <row r="20" spans="1:23" ht="12.5" x14ac:dyDescent="0.25">
      <c r="A20" s="3" t="s">
        <v>230</v>
      </c>
      <c r="B20" s="3">
        <v>3352</v>
      </c>
      <c r="C20" s="3" t="s">
        <v>2283</v>
      </c>
      <c r="D20" s="3" t="s">
        <v>2703</v>
      </c>
      <c r="E20" s="3" t="s">
        <v>28</v>
      </c>
      <c r="F20" s="3" t="s">
        <v>2835</v>
      </c>
      <c r="G20" s="3" t="s">
        <v>30</v>
      </c>
      <c r="H20" s="3" t="s">
        <v>646</v>
      </c>
      <c r="I20" s="3">
        <v>2015</v>
      </c>
      <c r="J20" s="3">
        <v>110</v>
      </c>
      <c r="K20" s="3" t="s">
        <v>901</v>
      </c>
      <c r="L20" s="3" t="s">
        <v>2707</v>
      </c>
      <c r="M20" s="3" t="s">
        <v>903</v>
      </c>
      <c r="N20" s="3" t="s">
        <v>35</v>
      </c>
      <c r="O20" s="3">
        <v>201</v>
      </c>
      <c r="P20" s="3">
        <v>2029</v>
      </c>
      <c r="Q20" s="3" t="s">
        <v>42</v>
      </c>
      <c r="R20" s="3" t="s">
        <v>42</v>
      </c>
      <c r="S20" s="8">
        <v>45962</v>
      </c>
      <c r="T20" s="3">
        <v>16</v>
      </c>
      <c r="U20" s="20">
        <v>8888888888888880</v>
      </c>
      <c r="V20" s="3" t="s">
        <v>44</v>
      </c>
      <c r="W20" s="20">
        <v>6296784452647450</v>
      </c>
    </row>
    <row r="21" spans="1:23" ht="12.5" x14ac:dyDescent="0.25">
      <c r="A21" s="3" t="s">
        <v>231</v>
      </c>
      <c r="B21" s="3">
        <v>1</v>
      </c>
      <c r="C21" s="3" t="s">
        <v>2283</v>
      </c>
      <c r="D21" s="3" t="s">
        <v>2285</v>
      </c>
      <c r="E21" s="3" t="s">
        <v>28</v>
      </c>
      <c r="F21" s="3" t="s">
        <v>2286</v>
      </c>
      <c r="G21" s="3" t="s">
        <v>30</v>
      </c>
      <c r="H21" s="3" t="s">
        <v>93</v>
      </c>
      <c r="I21" s="3">
        <v>2015</v>
      </c>
      <c r="J21" s="3">
        <v>110</v>
      </c>
      <c r="K21" s="3" t="s">
        <v>901</v>
      </c>
      <c r="L21" s="3" t="s">
        <v>2440</v>
      </c>
      <c r="M21" s="3" t="s">
        <v>172</v>
      </c>
      <c r="N21" s="3" t="s">
        <v>35</v>
      </c>
      <c r="O21" s="3" t="s">
        <v>1632</v>
      </c>
      <c r="P21" s="3">
        <v>1</v>
      </c>
      <c r="Q21" s="3" t="s">
        <v>42</v>
      </c>
      <c r="R21" s="3" t="s">
        <v>2155</v>
      </c>
      <c r="S21" s="8">
        <v>45972</v>
      </c>
      <c r="T21" s="3">
        <v>17</v>
      </c>
      <c r="U21" s="20">
        <v>9444444444444440</v>
      </c>
      <c r="V21" s="3" t="s">
        <v>328</v>
      </c>
      <c r="W21" s="20">
        <v>7598907769823810</v>
      </c>
    </row>
    <row r="22" spans="1:23" ht="12.5" x14ac:dyDescent="0.25">
      <c r="A22" s="3" t="s">
        <v>166</v>
      </c>
      <c r="B22" s="3" t="s">
        <v>2836</v>
      </c>
      <c r="C22" s="3" t="s">
        <v>2272</v>
      </c>
      <c r="D22" s="3" t="s">
        <v>2287</v>
      </c>
      <c r="E22" s="3" t="s">
        <v>28</v>
      </c>
      <c r="F22" s="3" t="s">
        <v>2288</v>
      </c>
      <c r="G22" s="3" t="s">
        <v>30</v>
      </c>
      <c r="H22" s="3" t="s">
        <v>2710</v>
      </c>
      <c r="I22" s="3">
        <v>2015</v>
      </c>
      <c r="J22" s="3">
        <v>110</v>
      </c>
      <c r="K22" s="3" t="s">
        <v>1460</v>
      </c>
      <c r="L22" s="3" t="s">
        <v>2440</v>
      </c>
      <c r="M22" s="3" t="s">
        <v>42</v>
      </c>
      <c r="N22" s="3" t="s">
        <v>42</v>
      </c>
      <c r="O22" s="3" t="s">
        <v>42</v>
      </c>
      <c r="P22" s="3" t="s">
        <v>42</v>
      </c>
      <c r="Q22" s="3" t="s">
        <v>42</v>
      </c>
      <c r="R22" s="3" t="s">
        <v>910</v>
      </c>
      <c r="S22" s="8">
        <v>45972</v>
      </c>
      <c r="T22" s="3">
        <v>13</v>
      </c>
      <c r="U22" s="20">
        <v>7222222222222220</v>
      </c>
      <c r="V22" s="3" t="s">
        <v>140</v>
      </c>
      <c r="W22" s="20">
        <v>8156939075848340</v>
      </c>
    </row>
    <row r="23" spans="1:23" ht="12.5" x14ac:dyDescent="0.25">
      <c r="A23" s="3" t="s">
        <v>193</v>
      </c>
      <c r="B23" s="3" t="s">
        <v>123</v>
      </c>
      <c r="C23" s="3" t="s">
        <v>2291</v>
      </c>
      <c r="D23" s="3" t="s">
        <v>2292</v>
      </c>
      <c r="E23" s="3" t="s">
        <v>28</v>
      </c>
      <c r="F23" s="3" t="s">
        <v>740</v>
      </c>
      <c r="G23" s="3" t="s">
        <v>30</v>
      </c>
      <c r="H23" s="3" t="s">
        <v>1689</v>
      </c>
      <c r="I23" s="3">
        <v>110</v>
      </c>
      <c r="J23" s="3">
        <v>110</v>
      </c>
      <c r="K23" s="3" t="s">
        <v>741</v>
      </c>
      <c r="L23" s="3" t="s">
        <v>2440</v>
      </c>
      <c r="M23" s="3" t="s">
        <v>2293</v>
      </c>
      <c r="N23" s="3" t="s">
        <v>42</v>
      </c>
      <c r="O23" s="3" t="s">
        <v>42</v>
      </c>
      <c r="P23" s="3" t="s">
        <v>42</v>
      </c>
      <c r="Q23" s="3" t="s">
        <v>42</v>
      </c>
      <c r="R23" s="3" t="s">
        <v>42</v>
      </c>
      <c r="S23" s="3" t="s">
        <v>42</v>
      </c>
      <c r="T23" s="3">
        <v>12</v>
      </c>
      <c r="U23" s="20">
        <v>6666666666666660</v>
      </c>
      <c r="V23" s="3" t="s">
        <v>147</v>
      </c>
      <c r="W23" s="20">
        <v>8046267629858960</v>
      </c>
    </row>
    <row r="24" spans="1:23" ht="12.5" x14ac:dyDescent="0.25">
      <c r="A24" s="3" t="s">
        <v>106</v>
      </c>
      <c r="B24" s="3" t="s">
        <v>2837</v>
      </c>
      <c r="C24" s="3" t="s">
        <v>2283</v>
      </c>
      <c r="D24" s="3" t="s">
        <v>2709</v>
      </c>
      <c r="E24" s="3" t="s">
        <v>28</v>
      </c>
      <c r="F24" s="3" t="s">
        <v>2714</v>
      </c>
      <c r="G24" s="3" t="s">
        <v>49</v>
      </c>
      <c r="H24" s="3" t="s">
        <v>2298</v>
      </c>
      <c r="I24" s="3">
        <v>2015</v>
      </c>
      <c r="J24" s="3" t="s">
        <v>42</v>
      </c>
      <c r="K24" s="3" t="s">
        <v>2838</v>
      </c>
      <c r="L24" s="3" t="s">
        <v>114</v>
      </c>
      <c r="M24" s="3" t="s">
        <v>903</v>
      </c>
      <c r="N24" s="3" t="s">
        <v>897</v>
      </c>
      <c r="O24" s="3" t="s">
        <v>42</v>
      </c>
      <c r="P24" s="3" t="s">
        <v>42</v>
      </c>
      <c r="Q24" s="3" t="s">
        <v>42</v>
      </c>
      <c r="R24" s="3" t="s">
        <v>42</v>
      </c>
      <c r="S24" s="3" t="s">
        <v>42</v>
      </c>
      <c r="T24" s="3">
        <v>12</v>
      </c>
      <c r="U24" s="20">
        <v>6666666666666660</v>
      </c>
      <c r="V24" s="3" t="s">
        <v>147</v>
      </c>
      <c r="W24" s="20">
        <v>4653945383821540</v>
      </c>
    </row>
    <row r="25" spans="1:23" ht="12.5" x14ac:dyDescent="0.25">
      <c r="A25" s="3" t="s">
        <v>45</v>
      </c>
      <c r="B25" s="3" t="s">
        <v>1489</v>
      </c>
      <c r="C25" s="3" t="s">
        <v>873</v>
      </c>
      <c r="D25" s="3" t="s">
        <v>2447</v>
      </c>
      <c r="E25" s="3" t="s">
        <v>28</v>
      </c>
      <c r="F25" s="3" t="s">
        <v>875</v>
      </c>
      <c r="G25" s="3" t="s">
        <v>30</v>
      </c>
      <c r="H25" s="3" t="s">
        <v>918</v>
      </c>
      <c r="I25" s="3">
        <v>2015</v>
      </c>
      <c r="J25" s="3">
        <v>110</v>
      </c>
      <c r="K25" s="3" t="s">
        <v>741</v>
      </c>
      <c r="L25" s="3" t="s">
        <v>114</v>
      </c>
      <c r="M25" s="3" t="s">
        <v>34</v>
      </c>
      <c r="N25" s="3" t="s">
        <v>35</v>
      </c>
      <c r="O25" s="3" t="s">
        <v>42</v>
      </c>
      <c r="P25" s="3" t="s">
        <v>42</v>
      </c>
      <c r="Q25" s="3" t="s">
        <v>42</v>
      </c>
      <c r="R25" s="3" t="s">
        <v>876</v>
      </c>
      <c r="S25" s="3">
        <v>-2025</v>
      </c>
      <c r="T25" s="3">
        <v>15</v>
      </c>
      <c r="U25" s="20">
        <v>8333333333333330</v>
      </c>
      <c r="V25" s="3" t="s">
        <v>80</v>
      </c>
      <c r="W25" s="20">
        <v>8614082718107480</v>
      </c>
    </row>
    <row r="26" spans="1:23" ht="12.5" x14ac:dyDescent="0.25">
      <c r="A26" s="3" t="s">
        <v>232</v>
      </c>
      <c r="B26" s="3" t="s">
        <v>2839</v>
      </c>
      <c r="C26" s="3" t="s">
        <v>176</v>
      </c>
      <c r="D26" s="3" t="s">
        <v>2840</v>
      </c>
      <c r="E26" s="3" t="s">
        <v>2841</v>
      </c>
      <c r="F26" s="3" t="s">
        <v>1502</v>
      </c>
      <c r="G26" s="3" t="s">
        <v>180</v>
      </c>
      <c r="H26" s="3" t="s">
        <v>180</v>
      </c>
      <c r="I26" s="3">
        <v>1352858</v>
      </c>
      <c r="J26" s="3" t="s">
        <v>1743</v>
      </c>
      <c r="K26" s="3" t="s">
        <v>2842</v>
      </c>
      <c r="L26" s="3" t="s">
        <v>1290</v>
      </c>
      <c r="M26" s="3" t="s">
        <v>1883</v>
      </c>
      <c r="N26" s="3" t="s">
        <v>191</v>
      </c>
      <c r="O26" s="3">
        <v>1352858</v>
      </c>
      <c r="P26" s="3">
        <v>9001</v>
      </c>
      <c r="Q26" s="3" t="s">
        <v>42</v>
      </c>
      <c r="R26" s="3" t="s">
        <v>42</v>
      </c>
      <c r="S26" s="3" t="s">
        <v>2309</v>
      </c>
      <c r="T26" s="3">
        <v>16</v>
      </c>
      <c r="U26" s="20">
        <v>8888888888888880</v>
      </c>
      <c r="V26" s="3" t="s">
        <v>44</v>
      </c>
      <c r="W26" s="20">
        <v>2.13687446132299E+16</v>
      </c>
    </row>
    <row r="27" spans="1:23" ht="12.5" x14ac:dyDescent="0.25">
      <c r="A27" s="3" t="s">
        <v>233</v>
      </c>
      <c r="B27" s="3" t="s">
        <v>479</v>
      </c>
      <c r="C27" s="3" t="s">
        <v>176</v>
      </c>
      <c r="D27" s="3" t="s">
        <v>2346</v>
      </c>
      <c r="E27" s="3" t="s">
        <v>61</v>
      </c>
      <c r="F27" s="3" t="s">
        <v>2210</v>
      </c>
      <c r="G27" s="3" t="s">
        <v>1145</v>
      </c>
      <c r="H27" s="3" t="s">
        <v>2352</v>
      </c>
      <c r="I27" s="3" t="s">
        <v>42</v>
      </c>
      <c r="J27" s="3" t="s">
        <v>2843</v>
      </c>
      <c r="K27" s="3" t="s">
        <v>2844</v>
      </c>
      <c r="L27" s="3" t="s">
        <v>152</v>
      </c>
      <c r="M27" s="3" t="s">
        <v>34</v>
      </c>
      <c r="N27" s="3" t="s">
        <v>486</v>
      </c>
      <c r="O27" s="3" t="s">
        <v>155</v>
      </c>
      <c r="P27" s="3">
        <v>5835051021</v>
      </c>
      <c r="Q27" s="3" t="s">
        <v>42</v>
      </c>
      <c r="R27" s="3" t="s">
        <v>42</v>
      </c>
      <c r="S27" s="3" t="s">
        <v>42</v>
      </c>
      <c r="T27" s="3">
        <v>14</v>
      </c>
      <c r="U27" s="20">
        <v>7777777777777770</v>
      </c>
      <c r="V27" s="3" t="s">
        <v>89</v>
      </c>
      <c r="W27" s="20">
        <v>5245552066980630</v>
      </c>
    </row>
    <row r="28" spans="1:23" ht="12.5" x14ac:dyDescent="0.25">
      <c r="A28" s="3" t="s">
        <v>175</v>
      </c>
      <c r="B28" s="3" t="s">
        <v>2845</v>
      </c>
      <c r="C28" s="3" t="s">
        <v>176</v>
      </c>
      <c r="D28" s="3" t="s">
        <v>2451</v>
      </c>
      <c r="E28" s="3" t="s">
        <v>61</v>
      </c>
      <c r="F28" s="3" t="s">
        <v>2210</v>
      </c>
      <c r="G28" s="3" t="s">
        <v>1145</v>
      </c>
      <c r="H28" s="3" t="s">
        <v>483</v>
      </c>
      <c r="I28" s="3">
        <v>2021</v>
      </c>
      <c r="J28" s="3">
        <v>1998</v>
      </c>
      <c r="K28" s="3" t="s">
        <v>2453</v>
      </c>
      <c r="L28" s="3" t="s">
        <v>2316</v>
      </c>
      <c r="M28" s="3" t="s">
        <v>153</v>
      </c>
      <c r="N28" s="3" t="s">
        <v>35</v>
      </c>
      <c r="O28" s="3" t="s">
        <v>34</v>
      </c>
      <c r="P28" s="3">
        <v>1352858</v>
      </c>
      <c r="Q28" s="3" t="s">
        <v>42</v>
      </c>
      <c r="R28" s="3" t="s">
        <v>1141</v>
      </c>
      <c r="S28" s="3" t="s">
        <v>42</v>
      </c>
      <c r="T28" s="3">
        <v>16</v>
      </c>
      <c r="U28" s="20">
        <v>8888888888888880</v>
      </c>
      <c r="V28" s="3" t="s">
        <v>44</v>
      </c>
      <c r="W28" s="20">
        <v>8343625430941600</v>
      </c>
    </row>
    <row r="29" spans="1:23" ht="12.5" x14ac:dyDescent="0.25">
      <c r="A29" s="3" t="s">
        <v>148</v>
      </c>
      <c r="B29" s="3" t="s">
        <v>2846</v>
      </c>
      <c r="C29" s="3" t="s">
        <v>176</v>
      </c>
      <c r="D29" s="3" t="s">
        <v>2037</v>
      </c>
      <c r="E29" s="3" t="s">
        <v>61</v>
      </c>
      <c r="F29" s="3" t="s">
        <v>2210</v>
      </c>
      <c r="G29" s="3" t="s">
        <v>179</v>
      </c>
      <c r="H29" s="3" t="s">
        <v>2210</v>
      </c>
      <c r="I29" s="3" t="s">
        <v>42</v>
      </c>
      <c r="J29" s="3" t="s">
        <v>42</v>
      </c>
      <c r="K29" s="3" t="s">
        <v>2847</v>
      </c>
      <c r="L29" s="3" t="s">
        <v>2848</v>
      </c>
      <c r="M29" s="3" t="s">
        <v>42</v>
      </c>
      <c r="N29" s="3" t="s">
        <v>897</v>
      </c>
      <c r="O29" s="3" t="s">
        <v>34</v>
      </c>
      <c r="P29" s="3" t="s">
        <v>42</v>
      </c>
      <c r="Q29" s="3" t="s">
        <v>42</v>
      </c>
      <c r="R29" s="3" t="s">
        <v>42</v>
      </c>
      <c r="S29" s="3" t="s">
        <v>42</v>
      </c>
      <c r="T29" s="3">
        <v>11</v>
      </c>
      <c r="U29" s="20">
        <v>6111111111111110</v>
      </c>
      <c r="V29" s="3" t="s">
        <v>182</v>
      </c>
      <c r="W29" s="20">
        <v>5208007678595910</v>
      </c>
    </row>
    <row r="30" spans="1:23" ht="12.5" x14ac:dyDescent="0.25">
      <c r="A30" s="3" t="s">
        <v>234</v>
      </c>
      <c r="B30" s="3" t="s">
        <v>2718</v>
      </c>
      <c r="C30" s="3" t="s">
        <v>2849</v>
      </c>
      <c r="D30" s="3" t="s">
        <v>2720</v>
      </c>
      <c r="E30" s="3" t="s">
        <v>2722</v>
      </c>
      <c r="F30" s="3" t="s">
        <v>2722</v>
      </c>
      <c r="G30" s="3" t="s">
        <v>2306</v>
      </c>
      <c r="H30" s="3" t="s">
        <v>2723</v>
      </c>
      <c r="I30" s="3">
        <v>218495</v>
      </c>
      <c r="J30" s="3" t="s">
        <v>42</v>
      </c>
      <c r="K30" s="3" t="s">
        <v>42</v>
      </c>
      <c r="L30" s="3" t="s">
        <v>42</v>
      </c>
      <c r="M30" s="3" t="s">
        <v>2725</v>
      </c>
      <c r="N30" s="3" t="s">
        <v>191</v>
      </c>
      <c r="O30" s="3">
        <v>1352858</v>
      </c>
      <c r="P30" s="3">
        <v>49001</v>
      </c>
      <c r="Q30" s="3">
        <v>1352858</v>
      </c>
      <c r="R30" s="3" t="s">
        <v>42</v>
      </c>
      <c r="S30" s="3">
        <v>2026</v>
      </c>
      <c r="T30" s="3">
        <v>14</v>
      </c>
      <c r="U30" s="20">
        <v>7777777777777770</v>
      </c>
      <c r="V30" s="3" t="s">
        <v>89</v>
      </c>
      <c r="W30" s="20">
        <v>1.96971737412913E+16</v>
      </c>
    </row>
    <row r="31" spans="1:23" ht="12.5" x14ac:dyDescent="0.25">
      <c r="A31" s="3" t="s">
        <v>183</v>
      </c>
      <c r="B31" s="3" t="s">
        <v>58</v>
      </c>
      <c r="C31" s="3" t="s">
        <v>1135</v>
      </c>
      <c r="D31" s="3" t="s">
        <v>2850</v>
      </c>
      <c r="E31" s="3" t="s">
        <v>186</v>
      </c>
      <c r="F31" s="3" t="s">
        <v>1886</v>
      </c>
      <c r="G31" s="3" t="s">
        <v>2460</v>
      </c>
      <c r="H31" s="3" t="s">
        <v>2326</v>
      </c>
      <c r="I31" s="3">
        <v>1352858</v>
      </c>
      <c r="J31" s="3">
        <v>1998</v>
      </c>
      <c r="K31" s="3" t="s">
        <v>2851</v>
      </c>
      <c r="L31" s="3" t="s">
        <v>2189</v>
      </c>
      <c r="M31" s="3" t="s">
        <v>2463</v>
      </c>
      <c r="N31" s="3" t="s">
        <v>1140</v>
      </c>
      <c r="O31" s="3" t="s">
        <v>191</v>
      </c>
      <c r="P31" s="3" t="s">
        <v>42</v>
      </c>
      <c r="Q31" s="3" t="s">
        <v>42</v>
      </c>
      <c r="R31" s="3" t="s">
        <v>2324</v>
      </c>
      <c r="S31" s="3">
        <v>-2026</v>
      </c>
      <c r="T31" s="3">
        <v>16</v>
      </c>
      <c r="U31" s="20">
        <v>8888888888888880</v>
      </c>
      <c r="V31" s="3" t="s">
        <v>44</v>
      </c>
      <c r="W31" s="20">
        <v>4.74623936112906E+16</v>
      </c>
    </row>
    <row r="32" spans="1:23" ht="12.5" x14ac:dyDescent="0.25">
      <c r="A32" s="3" t="s">
        <v>57</v>
      </c>
      <c r="B32" s="3" t="s">
        <v>42</v>
      </c>
      <c r="C32" s="3" t="s">
        <v>42</v>
      </c>
      <c r="D32" s="3" t="s">
        <v>42</v>
      </c>
      <c r="E32" s="3" t="s">
        <v>2852</v>
      </c>
      <c r="F32" s="3" t="s">
        <v>61</v>
      </c>
      <c r="G32" s="3" t="s">
        <v>1116</v>
      </c>
      <c r="H32" s="3" t="s">
        <v>1130</v>
      </c>
      <c r="I32" s="3" t="s">
        <v>42</v>
      </c>
      <c r="J32" s="3" t="s">
        <v>2853</v>
      </c>
      <c r="K32" s="3" t="s">
        <v>2322</v>
      </c>
      <c r="L32" s="3" t="s">
        <v>2523</v>
      </c>
      <c r="M32" s="3" t="s">
        <v>2320</v>
      </c>
      <c r="N32" s="3" t="s">
        <v>2320</v>
      </c>
      <c r="O32" s="3" t="s">
        <v>191</v>
      </c>
      <c r="P32" s="3">
        <v>201352858</v>
      </c>
      <c r="Q32" s="3" t="s">
        <v>42</v>
      </c>
      <c r="R32" s="3" t="s">
        <v>42</v>
      </c>
      <c r="S32" s="3">
        <v>2026</v>
      </c>
      <c r="T32" s="3">
        <v>12</v>
      </c>
      <c r="U32" s="20">
        <v>6666666666666660</v>
      </c>
      <c r="V32" s="3" t="s">
        <v>147</v>
      </c>
      <c r="W32" s="20">
        <v>2.04636213459742E+16</v>
      </c>
    </row>
    <row r="33" spans="1:23" ht="12.5" x14ac:dyDescent="0.25">
      <c r="A33" s="3" t="s">
        <v>157</v>
      </c>
      <c r="B33" s="3" t="s">
        <v>2468</v>
      </c>
      <c r="C33" s="3" t="s">
        <v>2338</v>
      </c>
      <c r="D33" s="3" t="s">
        <v>2854</v>
      </c>
      <c r="E33" s="3" t="s">
        <v>1151</v>
      </c>
      <c r="F33" s="3" t="s">
        <v>1159</v>
      </c>
      <c r="G33" s="3" t="s">
        <v>2340</v>
      </c>
      <c r="H33" s="3" t="s">
        <v>180</v>
      </c>
      <c r="I33" s="3">
        <v>1352858</v>
      </c>
      <c r="J33" s="3">
        <v>1998</v>
      </c>
      <c r="K33" s="3" t="s">
        <v>2341</v>
      </c>
      <c r="L33" s="3" t="s">
        <v>1750</v>
      </c>
      <c r="M33" s="3" t="s">
        <v>1883</v>
      </c>
      <c r="N33" s="3" t="s">
        <v>173</v>
      </c>
      <c r="O33" s="3" t="s">
        <v>191</v>
      </c>
      <c r="P33" s="3" t="s">
        <v>42</v>
      </c>
      <c r="Q33" s="3" t="s">
        <v>42</v>
      </c>
      <c r="R33" s="3" t="s">
        <v>1141</v>
      </c>
      <c r="S33" s="3" t="s">
        <v>42</v>
      </c>
      <c r="T33" s="3">
        <v>15</v>
      </c>
      <c r="U33" s="20">
        <v>8333333333333330</v>
      </c>
      <c r="V33" s="3" t="s">
        <v>80</v>
      </c>
      <c r="W33" s="20">
        <v>5975346548875960</v>
      </c>
    </row>
    <row r="34" spans="1:23" ht="12.5" x14ac:dyDescent="0.25">
      <c r="A34" s="3" t="s">
        <v>235</v>
      </c>
      <c r="B34" s="3" t="s">
        <v>42</v>
      </c>
      <c r="C34" s="3" t="s">
        <v>42</v>
      </c>
      <c r="D34" s="3" t="s">
        <v>42</v>
      </c>
      <c r="E34" s="3" t="s">
        <v>42</v>
      </c>
      <c r="F34" s="3" t="s">
        <v>42</v>
      </c>
      <c r="G34" s="3" t="s">
        <v>42</v>
      </c>
      <c r="H34" s="3" t="s">
        <v>42</v>
      </c>
      <c r="I34" s="3" t="s">
        <v>42</v>
      </c>
      <c r="J34" s="3" t="s">
        <v>42</v>
      </c>
      <c r="K34" s="3" t="s">
        <v>42</v>
      </c>
      <c r="L34" s="3" t="s">
        <v>42</v>
      </c>
      <c r="M34" s="3" t="s">
        <v>42</v>
      </c>
      <c r="N34" s="3" t="s">
        <v>42</v>
      </c>
      <c r="O34" s="3" t="s">
        <v>42</v>
      </c>
      <c r="P34" s="3" t="s">
        <v>42</v>
      </c>
      <c r="Q34" s="3" t="s">
        <v>42</v>
      </c>
      <c r="R34" s="3" t="s">
        <v>42</v>
      </c>
      <c r="S34" s="3" t="s">
        <v>42</v>
      </c>
      <c r="T34" s="3">
        <v>0</v>
      </c>
      <c r="U34" s="3" t="s">
        <v>2364</v>
      </c>
      <c r="V34" s="3" t="s">
        <v>221</v>
      </c>
      <c r="W34" s="3" t="s">
        <v>2364</v>
      </c>
    </row>
    <row r="35" spans="1:23" ht="12.5" x14ac:dyDescent="0.25">
      <c r="A35" s="3" t="s">
        <v>236</v>
      </c>
      <c r="B35" s="3" t="s">
        <v>488</v>
      </c>
      <c r="C35" s="3" t="s">
        <v>176</v>
      </c>
      <c r="D35" s="3" t="s">
        <v>2855</v>
      </c>
      <c r="E35" s="3" t="s">
        <v>61</v>
      </c>
      <c r="F35" s="3" t="s">
        <v>481</v>
      </c>
      <c r="G35" s="3" t="s">
        <v>1130</v>
      </c>
      <c r="H35" s="3" t="s">
        <v>483</v>
      </c>
      <c r="I35" s="3">
        <v>202</v>
      </c>
      <c r="J35" s="3">
        <v>1998</v>
      </c>
      <c r="K35" s="3" t="s">
        <v>2345</v>
      </c>
      <c r="L35" s="3" t="s">
        <v>42</v>
      </c>
      <c r="M35" s="3" t="s">
        <v>153</v>
      </c>
      <c r="N35" s="3" t="s">
        <v>35</v>
      </c>
      <c r="O35" s="3" t="s">
        <v>34</v>
      </c>
      <c r="P35" s="3">
        <v>2021</v>
      </c>
      <c r="Q35" s="3" t="s">
        <v>69</v>
      </c>
      <c r="R35" s="3" t="s">
        <v>2856</v>
      </c>
      <c r="S35" s="25">
        <v>46300</v>
      </c>
      <c r="T35" s="3">
        <v>17</v>
      </c>
      <c r="U35" s="20">
        <v>9444444444444440</v>
      </c>
      <c r="V35" s="3" t="s">
        <v>328</v>
      </c>
      <c r="W35" s="20">
        <v>8020289111119560</v>
      </c>
    </row>
    <row r="36" spans="1:23" ht="12.5" x14ac:dyDescent="0.25">
      <c r="A36" s="3" t="s">
        <v>237</v>
      </c>
      <c r="B36" s="3">
        <v>2021</v>
      </c>
      <c r="C36" s="3" t="s">
        <v>2728</v>
      </c>
      <c r="D36" s="3" t="s">
        <v>1646</v>
      </c>
      <c r="E36" s="3" t="s">
        <v>61</v>
      </c>
      <c r="F36" s="3" t="s">
        <v>2210</v>
      </c>
      <c r="G36" s="3" t="s">
        <v>1130</v>
      </c>
      <c r="H36" s="3" t="s">
        <v>483</v>
      </c>
      <c r="I36" s="3">
        <v>1998120218495</v>
      </c>
      <c r="J36" s="3" t="s">
        <v>42</v>
      </c>
      <c r="K36" s="3" t="s">
        <v>2857</v>
      </c>
      <c r="L36" s="3" t="s">
        <v>2858</v>
      </c>
      <c r="M36" s="3" t="s">
        <v>1126</v>
      </c>
      <c r="N36" s="3" t="s">
        <v>35</v>
      </c>
      <c r="O36" s="3" t="s">
        <v>34</v>
      </c>
      <c r="P36" s="3">
        <v>2021</v>
      </c>
      <c r="Q36" s="3" t="s">
        <v>42</v>
      </c>
      <c r="R36" s="3" t="s">
        <v>42</v>
      </c>
      <c r="S36" s="3" t="s">
        <v>2636</v>
      </c>
      <c r="T36" s="3">
        <v>15</v>
      </c>
      <c r="U36" s="20">
        <v>8333333333333330</v>
      </c>
      <c r="V36" s="3" t="s">
        <v>80</v>
      </c>
      <c r="W36" s="20">
        <v>5693442505207210</v>
      </c>
    </row>
    <row r="37" spans="1:23" ht="12.5" x14ac:dyDescent="0.25">
      <c r="A37" s="3" t="s">
        <v>238</v>
      </c>
      <c r="B37" s="3" t="s">
        <v>488</v>
      </c>
      <c r="C37" s="3" t="s">
        <v>176</v>
      </c>
      <c r="D37" s="3" t="s">
        <v>480</v>
      </c>
      <c r="E37" s="3" t="s">
        <v>61</v>
      </c>
      <c r="F37" s="3" t="s">
        <v>481</v>
      </c>
      <c r="G37" s="3" t="s">
        <v>1145</v>
      </c>
      <c r="H37" s="3" t="s">
        <v>2352</v>
      </c>
      <c r="I37" s="3">
        <v>1352858</v>
      </c>
      <c r="J37" s="3">
        <v>1998</v>
      </c>
      <c r="K37" s="3" t="s">
        <v>2473</v>
      </c>
      <c r="L37" s="3" t="s">
        <v>1514</v>
      </c>
      <c r="M37" s="3" t="s">
        <v>153</v>
      </c>
      <c r="N37" s="3" t="s">
        <v>35</v>
      </c>
      <c r="O37" s="3" t="s">
        <v>423</v>
      </c>
      <c r="P37" s="3">
        <v>2021</v>
      </c>
      <c r="Q37" s="3" t="s">
        <v>42</v>
      </c>
      <c r="R37" s="3" t="s">
        <v>1121</v>
      </c>
      <c r="S37" s="44">
        <v>46296</v>
      </c>
      <c r="T37" s="3">
        <v>17</v>
      </c>
      <c r="U37" s="20">
        <v>9444444444444440</v>
      </c>
      <c r="V37" s="3" t="s">
        <v>328</v>
      </c>
      <c r="W37" s="20">
        <v>8310702561567610</v>
      </c>
    </row>
    <row r="38" spans="1:23" ht="12.5" x14ac:dyDescent="0.25">
      <c r="A38" s="3" t="s">
        <v>216</v>
      </c>
      <c r="B38" s="3" t="s">
        <v>1695</v>
      </c>
      <c r="C38" s="3" t="s">
        <v>2672</v>
      </c>
      <c r="D38" s="3" t="s">
        <v>2859</v>
      </c>
      <c r="E38" s="3" t="s">
        <v>28</v>
      </c>
      <c r="F38" s="3" t="s">
        <v>2476</v>
      </c>
      <c r="G38" s="3" t="s">
        <v>2860</v>
      </c>
      <c r="H38" s="3" t="s">
        <v>1274</v>
      </c>
      <c r="I38" s="3">
        <v>1563685</v>
      </c>
      <c r="J38" s="3" t="s">
        <v>206</v>
      </c>
      <c r="K38" s="3" t="s">
        <v>2861</v>
      </c>
      <c r="L38" s="3" t="s">
        <v>2862</v>
      </c>
      <c r="M38" s="3" t="s">
        <v>95</v>
      </c>
      <c r="N38" s="3" t="s">
        <v>35</v>
      </c>
      <c r="O38" s="3" t="s">
        <v>34</v>
      </c>
      <c r="P38" s="3">
        <v>2020</v>
      </c>
      <c r="Q38" s="3" t="s">
        <v>42</v>
      </c>
      <c r="R38" s="3" t="s">
        <v>42</v>
      </c>
      <c r="S38" s="10">
        <v>46442</v>
      </c>
      <c r="T38" s="3">
        <v>16</v>
      </c>
      <c r="U38" s="20">
        <v>8888888888888880</v>
      </c>
      <c r="V38" s="3" t="s">
        <v>44</v>
      </c>
      <c r="W38" s="20">
        <v>5124742904154660</v>
      </c>
    </row>
    <row r="39" spans="1:23" ht="12.5" x14ac:dyDescent="0.25">
      <c r="A39" s="3" t="s">
        <v>141</v>
      </c>
      <c r="B39" s="3" t="s">
        <v>2479</v>
      </c>
      <c r="C39" s="3" t="s">
        <v>142</v>
      </c>
      <c r="D39" s="3" t="s">
        <v>2733</v>
      </c>
      <c r="E39" s="3" t="s">
        <v>2734</v>
      </c>
      <c r="F39" s="3" t="s">
        <v>28</v>
      </c>
      <c r="G39" s="3" t="s">
        <v>2735</v>
      </c>
      <c r="H39" s="3" t="s">
        <v>93</v>
      </c>
      <c r="I39" s="3" t="s">
        <v>42</v>
      </c>
      <c r="J39" s="3" t="s">
        <v>2736</v>
      </c>
      <c r="K39" s="3" t="s">
        <v>2863</v>
      </c>
      <c r="L39" s="3" t="s">
        <v>663</v>
      </c>
      <c r="M39" s="3" t="s">
        <v>95</v>
      </c>
      <c r="N39" s="3" t="s">
        <v>35</v>
      </c>
      <c r="O39" s="3" t="s">
        <v>423</v>
      </c>
      <c r="P39" s="3">
        <v>2020</v>
      </c>
      <c r="Q39" s="3" t="s">
        <v>42</v>
      </c>
      <c r="R39" s="3" t="s">
        <v>146</v>
      </c>
      <c r="S39" s="3" t="s">
        <v>2864</v>
      </c>
      <c r="T39" s="3">
        <v>16</v>
      </c>
      <c r="U39" s="20">
        <v>8888888888888880</v>
      </c>
      <c r="V39" s="3" t="s">
        <v>44</v>
      </c>
      <c r="W39" s="20">
        <v>538346273824215</v>
      </c>
    </row>
    <row r="40" spans="1:23" ht="12.5" x14ac:dyDescent="0.25">
      <c r="A40" s="3" t="s">
        <v>90</v>
      </c>
      <c r="B40" s="3" t="s">
        <v>660</v>
      </c>
      <c r="C40" s="3" t="s">
        <v>142</v>
      </c>
      <c r="D40" s="3" t="s">
        <v>2865</v>
      </c>
      <c r="E40" s="3" t="s">
        <v>28</v>
      </c>
      <c r="F40" s="3" t="s">
        <v>1285</v>
      </c>
      <c r="G40" s="3" t="s">
        <v>400</v>
      </c>
      <c r="H40" s="3" t="s">
        <v>93</v>
      </c>
      <c r="I40" s="3">
        <v>201</v>
      </c>
      <c r="J40" s="3">
        <v>110</v>
      </c>
      <c r="K40" s="3" t="s">
        <v>2482</v>
      </c>
      <c r="L40" s="3" t="s">
        <v>2483</v>
      </c>
      <c r="M40" s="3" t="s">
        <v>2358</v>
      </c>
      <c r="N40" s="3" t="s">
        <v>35</v>
      </c>
      <c r="O40" s="3" t="s">
        <v>34</v>
      </c>
      <c r="P40" s="3">
        <v>2020</v>
      </c>
      <c r="Q40" s="3" t="s">
        <v>42</v>
      </c>
      <c r="R40" s="3" t="s">
        <v>2241</v>
      </c>
      <c r="S40" s="26">
        <v>46419</v>
      </c>
      <c r="T40" s="3">
        <v>17</v>
      </c>
      <c r="U40" s="20">
        <v>9444444444444440</v>
      </c>
      <c r="V40" s="3" t="s">
        <v>328</v>
      </c>
      <c r="W40" s="20">
        <v>8202361652188640</v>
      </c>
    </row>
    <row r="41" spans="1:23" ht="12.5" x14ac:dyDescent="0.25">
      <c r="A41" s="3" t="s">
        <v>239</v>
      </c>
      <c r="B41" s="3">
        <v>4705</v>
      </c>
      <c r="C41" s="3" t="s">
        <v>1279</v>
      </c>
      <c r="D41" s="3" t="s">
        <v>2361</v>
      </c>
      <c r="E41" s="3" t="s">
        <v>28</v>
      </c>
      <c r="F41" s="3" t="s">
        <v>2866</v>
      </c>
      <c r="G41" s="3" t="s">
        <v>1775</v>
      </c>
      <c r="H41" s="3" t="s">
        <v>646</v>
      </c>
      <c r="I41" s="3">
        <v>201</v>
      </c>
      <c r="J41" s="3">
        <v>110</v>
      </c>
      <c r="K41" s="3" t="s">
        <v>648</v>
      </c>
      <c r="L41" s="3">
        <v>15148</v>
      </c>
      <c r="M41" s="3" t="s">
        <v>903</v>
      </c>
      <c r="N41" s="3" t="s">
        <v>42</v>
      </c>
      <c r="O41" s="3" t="s">
        <v>42</v>
      </c>
      <c r="P41" s="3" t="s">
        <v>42</v>
      </c>
      <c r="Q41" s="3" t="s">
        <v>42</v>
      </c>
      <c r="R41" s="3" t="s">
        <v>42</v>
      </c>
      <c r="S41" s="3" t="s">
        <v>42</v>
      </c>
      <c r="T41" s="3">
        <v>12</v>
      </c>
      <c r="U41" s="20">
        <v>6666666666666660</v>
      </c>
      <c r="V41" s="3" t="s">
        <v>147</v>
      </c>
      <c r="W41" s="20">
        <v>5943878833584710</v>
      </c>
    </row>
    <row r="42" spans="1:23" ht="12.5" x14ac:dyDescent="0.25">
      <c r="A42" s="3" t="s">
        <v>240</v>
      </c>
      <c r="B42" s="3" t="s">
        <v>42</v>
      </c>
      <c r="C42" s="3" t="s">
        <v>42</v>
      </c>
      <c r="D42" s="3" t="s">
        <v>42</v>
      </c>
      <c r="E42" s="3" t="s">
        <v>42</v>
      </c>
      <c r="F42" s="3" t="s">
        <v>42</v>
      </c>
      <c r="G42" s="3" t="s">
        <v>42</v>
      </c>
      <c r="H42" s="3" t="s">
        <v>42</v>
      </c>
      <c r="I42" s="3" t="s">
        <v>42</v>
      </c>
      <c r="J42" s="3" t="s">
        <v>42</v>
      </c>
      <c r="K42" s="3" t="s">
        <v>42</v>
      </c>
      <c r="L42" s="3" t="s">
        <v>42</v>
      </c>
      <c r="M42" s="3" t="s">
        <v>42</v>
      </c>
      <c r="N42" s="3" t="s">
        <v>42</v>
      </c>
      <c r="O42" s="3" t="s">
        <v>42</v>
      </c>
      <c r="P42" s="3" t="s">
        <v>42</v>
      </c>
      <c r="Q42" s="3" t="s">
        <v>42</v>
      </c>
      <c r="R42" s="3" t="s">
        <v>42</v>
      </c>
      <c r="S42" s="3" t="s">
        <v>42</v>
      </c>
      <c r="T42" s="3">
        <v>0</v>
      </c>
      <c r="U42" s="3" t="s">
        <v>2364</v>
      </c>
      <c r="V42" s="3" t="s">
        <v>221</v>
      </c>
      <c r="W42" s="3" t="s">
        <v>2364</v>
      </c>
    </row>
    <row r="43" spans="1:23" ht="12.5" x14ac:dyDescent="0.25">
      <c r="A43" s="3" t="s">
        <v>199</v>
      </c>
      <c r="B43" s="3" t="s">
        <v>2485</v>
      </c>
      <c r="C43" s="3" t="s">
        <v>2070</v>
      </c>
      <c r="D43" s="3" t="s">
        <v>2365</v>
      </c>
      <c r="E43" s="3" t="s">
        <v>42</v>
      </c>
      <c r="F43" s="3" t="s">
        <v>42</v>
      </c>
      <c r="G43" s="3" t="s">
        <v>42</v>
      </c>
      <c r="H43" s="3" t="s">
        <v>42</v>
      </c>
      <c r="I43" s="3" t="s">
        <v>42</v>
      </c>
      <c r="J43" s="3" t="s">
        <v>42</v>
      </c>
      <c r="K43" s="3" t="s">
        <v>42</v>
      </c>
      <c r="L43" s="3" t="s">
        <v>42</v>
      </c>
      <c r="M43" s="3" t="s">
        <v>95</v>
      </c>
      <c r="N43" s="3" t="s">
        <v>35</v>
      </c>
      <c r="O43" s="3" t="s">
        <v>34</v>
      </c>
      <c r="P43" s="3">
        <v>2020</v>
      </c>
      <c r="Q43" s="3" t="s">
        <v>42</v>
      </c>
      <c r="R43" s="3" t="s">
        <v>146</v>
      </c>
      <c r="S43" s="3" t="s">
        <v>2370</v>
      </c>
      <c r="T43" s="3">
        <v>9</v>
      </c>
      <c r="U43" s="3" t="s">
        <v>911</v>
      </c>
      <c r="V43" s="3" t="s">
        <v>215</v>
      </c>
      <c r="W43" s="20">
        <v>6324832030714380</v>
      </c>
    </row>
    <row r="44" spans="1:23" ht="12.5" x14ac:dyDescent="0.25">
      <c r="A44" s="3" t="s">
        <v>241</v>
      </c>
      <c r="B44" s="3" t="s">
        <v>2741</v>
      </c>
      <c r="C44" s="3" t="s">
        <v>1295</v>
      </c>
      <c r="D44" s="3" t="s">
        <v>2867</v>
      </c>
      <c r="E44" s="3" t="s">
        <v>28</v>
      </c>
      <c r="F44" s="3" t="s">
        <v>657</v>
      </c>
      <c r="G44" s="3" t="s">
        <v>30</v>
      </c>
      <c r="H44" s="3" t="s">
        <v>2740</v>
      </c>
      <c r="I44" s="3">
        <v>201</v>
      </c>
      <c r="J44" s="3">
        <v>0</v>
      </c>
      <c r="K44" s="3" t="s">
        <v>206</v>
      </c>
      <c r="L44" s="3">
        <v>15148</v>
      </c>
      <c r="M44" s="3" t="s">
        <v>95</v>
      </c>
      <c r="N44" s="3" t="s">
        <v>35</v>
      </c>
      <c r="O44" s="3" t="s">
        <v>121</v>
      </c>
      <c r="P44" s="3">
        <v>2020</v>
      </c>
      <c r="Q44" s="3" t="s">
        <v>42</v>
      </c>
      <c r="R44" s="3" t="s">
        <v>42</v>
      </c>
      <c r="S44" s="10">
        <v>46442</v>
      </c>
      <c r="T44" s="3">
        <v>16</v>
      </c>
      <c r="U44" s="20">
        <v>8888888888888880</v>
      </c>
      <c r="V44" s="3" t="s">
        <v>44</v>
      </c>
      <c r="W44" s="20">
        <v>7002665226929930</v>
      </c>
    </row>
    <row r="45" spans="1:23" ht="12.5" x14ac:dyDescent="0.25">
      <c r="A45" s="3" t="s">
        <v>116</v>
      </c>
      <c r="B45" s="3" t="s">
        <v>2868</v>
      </c>
      <c r="C45" s="3" t="s">
        <v>117</v>
      </c>
      <c r="D45" s="3" t="s">
        <v>2869</v>
      </c>
      <c r="E45" s="3" t="s">
        <v>28</v>
      </c>
      <c r="F45" s="3" t="s">
        <v>1299</v>
      </c>
      <c r="G45" s="3" t="s">
        <v>30</v>
      </c>
      <c r="H45" s="3" t="s">
        <v>562</v>
      </c>
      <c r="I45" s="3">
        <v>201</v>
      </c>
      <c r="J45" s="3">
        <v>110</v>
      </c>
      <c r="K45" s="3" t="s">
        <v>1300</v>
      </c>
      <c r="L45" s="3" t="s">
        <v>2487</v>
      </c>
      <c r="M45" s="3" t="s">
        <v>95</v>
      </c>
      <c r="N45" s="3" t="s">
        <v>190</v>
      </c>
      <c r="O45" s="3" t="s">
        <v>172</v>
      </c>
      <c r="P45" s="3">
        <v>20</v>
      </c>
      <c r="Q45" s="3" t="s">
        <v>42</v>
      </c>
      <c r="R45" s="3" t="s">
        <v>1302</v>
      </c>
      <c r="S45" s="3" t="s">
        <v>2374</v>
      </c>
      <c r="T45" s="3">
        <v>17</v>
      </c>
      <c r="U45" s="20">
        <v>9444444444444440</v>
      </c>
      <c r="V45" s="3" t="s">
        <v>328</v>
      </c>
      <c r="W45" s="20">
        <v>7222542163718630</v>
      </c>
    </row>
    <row r="46" spans="1:23" ht="12.5" x14ac:dyDescent="0.25">
      <c r="A46" s="3" t="s">
        <v>242</v>
      </c>
      <c r="B46" s="3" t="s">
        <v>2741</v>
      </c>
      <c r="C46" s="3" t="s">
        <v>1295</v>
      </c>
      <c r="D46" s="3" t="s">
        <v>2742</v>
      </c>
      <c r="E46" s="3" t="s">
        <v>28</v>
      </c>
      <c r="F46" s="3" t="s">
        <v>119</v>
      </c>
      <c r="G46" s="3" t="s">
        <v>445</v>
      </c>
      <c r="H46" s="3" t="s">
        <v>93</v>
      </c>
      <c r="I46" s="3">
        <v>201</v>
      </c>
      <c r="J46" s="3">
        <v>110</v>
      </c>
      <c r="K46" s="3" t="s">
        <v>206</v>
      </c>
      <c r="L46" s="3" t="s">
        <v>2744</v>
      </c>
      <c r="M46" s="3" t="s">
        <v>2745</v>
      </c>
      <c r="N46" s="3" t="s">
        <v>190</v>
      </c>
      <c r="O46" s="3" t="s">
        <v>191</v>
      </c>
      <c r="P46" s="3">
        <v>20</v>
      </c>
      <c r="Q46" s="3" t="s">
        <v>42</v>
      </c>
      <c r="R46" s="3" t="s">
        <v>211</v>
      </c>
      <c r="S46" s="10">
        <v>46442</v>
      </c>
      <c r="T46" s="3">
        <v>17</v>
      </c>
      <c r="U46" s="20">
        <v>9444444444444440</v>
      </c>
      <c r="V46" s="3" t="s">
        <v>328</v>
      </c>
      <c r="W46" s="20">
        <v>7137347658108900</v>
      </c>
    </row>
    <row r="47" spans="1:23" ht="12.5" x14ac:dyDescent="0.25">
      <c r="A47" s="3" t="s">
        <v>207</v>
      </c>
      <c r="B47" s="3" t="s">
        <v>1306</v>
      </c>
      <c r="C47" s="3" t="s">
        <v>142</v>
      </c>
      <c r="D47" s="3" t="s">
        <v>2488</v>
      </c>
      <c r="E47" s="3" t="s">
        <v>1285</v>
      </c>
      <c r="F47" s="3" t="s">
        <v>30</v>
      </c>
      <c r="G47" s="3" t="s">
        <v>93</v>
      </c>
      <c r="H47" s="3">
        <v>201</v>
      </c>
      <c r="I47" s="3">
        <v>110</v>
      </c>
      <c r="J47" s="3" t="s">
        <v>2870</v>
      </c>
      <c r="K47" s="3" t="s">
        <v>649</v>
      </c>
      <c r="L47" s="3" t="s">
        <v>1290</v>
      </c>
      <c r="M47" s="3" t="s">
        <v>95</v>
      </c>
      <c r="N47" s="3" t="s">
        <v>35</v>
      </c>
      <c r="O47" s="3" t="s">
        <v>34</v>
      </c>
      <c r="P47" s="3">
        <v>2020</v>
      </c>
      <c r="Q47" s="3" t="s">
        <v>42</v>
      </c>
      <c r="R47" s="3" t="s">
        <v>1278</v>
      </c>
      <c r="S47" s="26">
        <v>46419</v>
      </c>
      <c r="T47" s="3">
        <v>17</v>
      </c>
      <c r="U47" s="20">
        <v>9444444444444440</v>
      </c>
      <c r="V47" s="3" t="s">
        <v>328</v>
      </c>
      <c r="W47" s="20">
        <v>5167711181552010</v>
      </c>
    </row>
    <row r="48" spans="1:23" ht="12.5" x14ac:dyDescent="0.25">
      <c r="A48" s="3" t="s">
        <v>204</v>
      </c>
      <c r="B48" s="3" t="s">
        <v>42</v>
      </c>
      <c r="C48" s="3" t="s">
        <v>42</v>
      </c>
      <c r="D48" s="3" t="s">
        <v>42</v>
      </c>
      <c r="E48" s="3" t="s">
        <v>28</v>
      </c>
      <c r="F48" s="3" t="s">
        <v>2362</v>
      </c>
      <c r="G48" s="3" t="s">
        <v>30</v>
      </c>
      <c r="H48" s="3" t="s">
        <v>93</v>
      </c>
      <c r="I48" s="3">
        <v>2017</v>
      </c>
      <c r="J48" s="3" t="s">
        <v>648</v>
      </c>
      <c r="K48" s="3" t="s">
        <v>42</v>
      </c>
      <c r="L48" s="3" t="s">
        <v>42</v>
      </c>
      <c r="M48" s="3" t="s">
        <v>95</v>
      </c>
      <c r="N48" s="3" t="s">
        <v>35</v>
      </c>
      <c r="O48" s="3" t="s">
        <v>423</v>
      </c>
      <c r="P48" s="3">
        <v>2020</v>
      </c>
      <c r="Q48" s="3" t="s">
        <v>42</v>
      </c>
      <c r="R48" s="3" t="s">
        <v>42</v>
      </c>
      <c r="S48" s="3" t="s">
        <v>42</v>
      </c>
      <c r="T48" s="3">
        <v>10</v>
      </c>
      <c r="U48" s="20">
        <v>5555555555555550</v>
      </c>
      <c r="V48" s="3" t="s">
        <v>203</v>
      </c>
      <c r="W48" s="20">
        <v>8409090909090900</v>
      </c>
    </row>
    <row r="49" spans="1:23" ht="12.5" x14ac:dyDescent="0.25">
      <c r="A49" s="3" t="s">
        <v>243</v>
      </c>
      <c r="B49" s="3" t="s">
        <v>1306</v>
      </c>
      <c r="C49" s="3" t="s">
        <v>142</v>
      </c>
      <c r="D49" s="3" t="s">
        <v>2871</v>
      </c>
      <c r="E49" s="3" t="s">
        <v>28</v>
      </c>
      <c r="F49" s="3" t="s">
        <v>644</v>
      </c>
      <c r="G49" s="3" t="s">
        <v>30</v>
      </c>
      <c r="H49" s="3" t="s">
        <v>93</v>
      </c>
      <c r="I49" s="3">
        <v>201</v>
      </c>
      <c r="J49" s="3">
        <v>110</v>
      </c>
      <c r="K49" s="3" t="s">
        <v>648</v>
      </c>
      <c r="L49" s="3" t="s">
        <v>2492</v>
      </c>
      <c r="M49" s="3" t="s">
        <v>95</v>
      </c>
      <c r="N49" s="3" t="s">
        <v>35</v>
      </c>
      <c r="O49" s="3" t="s">
        <v>34</v>
      </c>
      <c r="P49" s="3">
        <v>2020</v>
      </c>
      <c r="Q49" s="3" t="s">
        <v>42</v>
      </c>
      <c r="R49" s="3" t="s">
        <v>146</v>
      </c>
      <c r="S49" s="3" t="s">
        <v>1276</v>
      </c>
      <c r="T49" s="3">
        <v>17</v>
      </c>
      <c r="U49" s="20">
        <v>9444444444444440</v>
      </c>
      <c r="V49" s="3" t="s">
        <v>328</v>
      </c>
      <c r="W49" s="20">
        <v>845260160831095</v>
      </c>
    </row>
    <row r="51" spans="1:23" ht="12.5" x14ac:dyDescent="0.25">
      <c r="B51" s="12"/>
      <c r="T51" s="13" t="s">
        <v>244</v>
      </c>
    </row>
    <row r="52" spans="1:23" ht="14.5" x14ac:dyDescent="0.35">
      <c r="A52" s="13" t="s">
        <v>245</v>
      </c>
      <c r="B52" s="14">
        <f>COUNTIF(B2:B13,"F 3472 WAB")</f>
        <v>0</v>
      </c>
      <c r="C52" s="14">
        <f>COUNTIF(C2:C13,"BOBI AULIA SYAFIQ")</f>
        <v>7</v>
      </c>
      <c r="D52" s="14">
        <f>COUNTIF(D2:D13,"CLUSTER PRAMUKA REGENCY BLOK D6 KARANGTENGAH CIANJUR")</f>
        <v>0</v>
      </c>
      <c r="E52" s="14">
        <f>COUNTIF(E2:E13,"HONDA")</f>
        <v>10</v>
      </c>
      <c r="F52" s="14">
        <f>COUNTIF(F2:F13,"X1HO2N35M1 A/T")</f>
        <v>6</v>
      </c>
      <c r="G52" s="14">
        <f t="shared" ref="G52:H52" si="0">COUNTIF(G2:G13,"SEPEDA MOTOR")</f>
        <v>9</v>
      </c>
      <c r="H52" s="14">
        <f t="shared" si="0"/>
        <v>6</v>
      </c>
      <c r="I52" s="14">
        <f>COUNTIF(I2:I13,"2019")</f>
        <v>9</v>
      </c>
      <c r="J52" s="14">
        <f>COUNTIF(J2:J13,"149 CC")</f>
        <v>8</v>
      </c>
      <c r="K52" s="14">
        <f>COUNTIF(K2:K13,"MH1KF4115KK705996")</f>
        <v>7</v>
      </c>
      <c r="L52" s="14">
        <f>COUNTIF(L2:L13,"KF41E1708686")</f>
        <v>1</v>
      </c>
      <c r="M52" s="14">
        <f>COUNTIF(M2:M13,"HITAM")</f>
        <v>12</v>
      </c>
      <c r="N52" s="14">
        <f>COUNTIF(N2:N13,"BENSIN")</f>
        <v>12</v>
      </c>
      <c r="O52" s="14">
        <f>COUNTIF(O2:O13,"HITAM")</f>
        <v>12</v>
      </c>
      <c r="P52" s="14">
        <f>COUNTIF(P2:P13,"2019")</f>
        <v>11</v>
      </c>
      <c r="Q52" s="14">
        <f>COUNTIF(Q2:Q13,"PO7918292")</f>
        <v>2</v>
      </c>
      <c r="R52" s="14">
        <f>COUNTIF(R2:R13,"10700")</f>
        <v>7</v>
      </c>
      <c r="S52" s="14">
        <f>COUNTIF(S2:S13,"06 NOV 2024")</f>
        <v>6</v>
      </c>
      <c r="T52" s="15">
        <f t="shared" ref="T52:T55" si="1">SUM(B52:S52)</f>
        <v>125</v>
      </c>
    </row>
    <row r="53" spans="1:23" ht="12.5" x14ac:dyDescent="0.25">
      <c r="A53" s="13" t="s">
        <v>246</v>
      </c>
      <c r="B53" s="15">
        <f>COUNTIF(B14:B25,"B 3352 UJV")</f>
        <v>3</v>
      </c>
      <c r="C53" s="15">
        <f>COUNTIF(C14:C25,"DIAN LIESKA OCVIANY")</f>
        <v>1</v>
      </c>
      <c r="D53" s="15">
        <f>COUNTIF(D14:D25,"KOMP PERTAMINA BLOK W/10 RT8/16 JU")</f>
        <v>0</v>
      </c>
      <c r="E53" s="15">
        <f>COUNTIF(E14:E25,"HONDA")</f>
        <v>12</v>
      </c>
      <c r="F53" s="15">
        <f>COUNTIF(F14:F25,"Y1G02N15LO AT")</f>
        <v>2</v>
      </c>
      <c r="G53" s="15">
        <f>COUNTIF(G14:G25,"SEPEDA MOTOR")</f>
        <v>10</v>
      </c>
      <c r="H53" s="15">
        <f>COUNTIF(H14:H25,"SPD. MOTOR")</f>
        <v>1</v>
      </c>
      <c r="I53" s="15">
        <f>COUNTIF(I14:I25,"2015")</f>
        <v>10</v>
      </c>
      <c r="J53" s="15">
        <f>COUNTIF(J14:J25,"110")</f>
        <v>7</v>
      </c>
      <c r="K53" s="15">
        <f>COUNTIF(K14:K25,"MH1JFT113FK053794")</f>
        <v>3</v>
      </c>
      <c r="L53" s="15">
        <f>COUNTIF(L14:L25,"JFT1E1053726")</f>
        <v>4</v>
      </c>
      <c r="M53" s="15">
        <f>COUNTIF(M14:M25,"HITAM")</f>
        <v>3</v>
      </c>
      <c r="N53" s="15">
        <f>COUNTIF(N14:N25,"BENSIN")</f>
        <v>7</v>
      </c>
      <c r="O53" s="15">
        <f>COUNTIF(O14:O25,"HITAM")</f>
        <v>0</v>
      </c>
      <c r="P53" s="15">
        <f>COUNTIF(P14:P25,"2015")</f>
        <v>1</v>
      </c>
      <c r="Q53" s="15">
        <f>COUNTIF(Q14:Q25,"MO2029195")</f>
        <v>0</v>
      </c>
      <c r="R53" s="15">
        <f>COUNTIF(R14:R25,"9B4906FT221DI")</f>
        <v>0</v>
      </c>
      <c r="S53" s="15">
        <f>COUNTIF(S14:S25,"11-11-2025")</f>
        <v>5</v>
      </c>
      <c r="T53" s="15">
        <f t="shared" si="1"/>
        <v>69</v>
      </c>
    </row>
    <row r="54" spans="1:23" ht="12.5" x14ac:dyDescent="0.25">
      <c r="A54" s="13" t="s">
        <v>247</v>
      </c>
      <c r="B54" s="15">
        <f>COUNTIF(B26:B37,"B 2832 BRY")</f>
        <v>2</v>
      </c>
      <c r="C54" s="15">
        <f>COUNTIF(C26:C37,"MICHAEL")</f>
        <v>6</v>
      </c>
      <c r="D54" s="15">
        <f>COUNTIF(D26:D37,"CITRA GARDEN 6 BLK H11/54 RT11/15 JAKBAR")</f>
        <v>0</v>
      </c>
      <c r="E54" s="15">
        <f>COUNTIF(E26:E37,"TOYOTA")</f>
        <v>6</v>
      </c>
      <c r="F54" s="15">
        <f>COUNTIF(F26:F37,"KIJANG INOVA 2.OV")</f>
        <v>0</v>
      </c>
      <c r="G54" s="15">
        <f>COUNTIF(G26:G37,"MOBIL PENUMPANG")</f>
        <v>0</v>
      </c>
      <c r="H54" s="15">
        <f>COUNTIF(H26:H37,"MICRO/MINIBUS")</f>
        <v>0</v>
      </c>
      <c r="I54" s="15">
        <f>COUNTIF(I26:I37,"2021")</f>
        <v>1</v>
      </c>
      <c r="J54" s="15">
        <f>COUNTIF(J26:J37,"1998")</f>
        <v>5</v>
      </c>
      <c r="K54" s="15">
        <f>COUNTIF(K26:K37,"MHFAW8EM2M0218495")</f>
        <v>0</v>
      </c>
      <c r="L54" s="15">
        <f>COUNTIF(L26:L37,"1TRA912677")</f>
        <v>1</v>
      </c>
      <c r="M54" s="15">
        <f>COUNTIF(M26:M37,"SILVER METALIK")</f>
        <v>0</v>
      </c>
      <c r="N54" s="15">
        <f>COUNTIF(N26:N37,"BENSIN")</f>
        <v>4</v>
      </c>
      <c r="O54" s="15">
        <f>COUNTIF(O26:O37,"HITAM")</f>
        <v>4</v>
      </c>
      <c r="P54" s="15">
        <f>COUNTIF(P26:P37,"2021")</f>
        <v>3</v>
      </c>
      <c r="Q54" s="15">
        <f>COUNTIF(Q26:Q37,"R01352858")</f>
        <v>1</v>
      </c>
      <c r="R54" s="15">
        <f>COUNTIF(R26:R37,"3C4900GUYW1WE")</f>
        <v>0</v>
      </c>
      <c r="S54" s="15">
        <f>COUNTIF(S26:S37,"05-10-2026")</f>
        <v>1</v>
      </c>
      <c r="T54" s="15">
        <f t="shared" si="1"/>
        <v>34</v>
      </c>
    </row>
    <row r="55" spans="1:23" ht="12.5" x14ac:dyDescent="0.25">
      <c r="A55" s="13" t="s">
        <v>248</v>
      </c>
      <c r="B55" s="15">
        <f>COUNTIF(B38:B49,"B 4705 BLB")</f>
        <v>0</v>
      </c>
      <c r="C55" s="15">
        <f>COUNTIF(C38:C49,"RICKY GUNAWAN")</f>
        <v>4</v>
      </c>
      <c r="D55" s="15">
        <f>COUNTIF(D38:D49,"JL KEAMANAN DLM RT14/6 TM SHARI JB")</f>
        <v>0</v>
      </c>
      <c r="E55" s="15">
        <f>COUNTIF(E38:E49,"HONDA")</f>
        <v>8</v>
      </c>
      <c r="F55" s="15">
        <f>COUNTIF(F38:F49,"D1B02N12L2")</f>
        <v>0</v>
      </c>
      <c r="G55" s="15">
        <f>COUNTIF(G38:G49,"SEPEDA MOTOR")</f>
        <v>4</v>
      </c>
      <c r="H55" s="15">
        <f>COUNTIF(H38:H49,"SPD. MOTOR")</f>
        <v>0</v>
      </c>
      <c r="I55" s="15">
        <f>COUNTIF(I38:I49,"2017")</f>
        <v>1</v>
      </c>
      <c r="J55" s="15">
        <f>COUNTIF(J38:J49,"110")</f>
        <v>5</v>
      </c>
      <c r="K55" s="15">
        <f>COUNTIF(K38:K49,"MH1JM2112HK213635")</f>
        <v>0</v>
      </c>
      <c r="L55" s="15">
        <f>COUNTIF(L38:L49,"JM21E1215148")</f>
        <v>0</v>
      </c>
      <c r="M55" s="15">
        <f>COUNTIF(M38:M49,"MERAH PUTIH")</f>
        <v>0</v>
      </c>
      <c r="N55" s="15">
        <f>COUNTIF(N38:N49,"BENSIN")</f>
        <v>8</v>
      </c>
      <c r="O55" s="15">
        <f>COUNTIF(O38:O49,"HITAM")</f>
        <v>5</v>
      </c>
      <c r="P55" s="15">
        <f>COUNTIF(P38:P49,"2020")</f>
        <v>8</v>
      </c>
      <c r="Q55" s="15">
        <f>COUNTIF(Q38:Q49,"N01563685")</f>
        <v>0</v>
      </c>
      <c r="R55" s="15">
        <f>COUNTIF(R38:R49,"9B4906ID311AW")</f>
        <v>0</v>
      </c>
      <c r="S55" s="15">
        <f>COUNTIF(S38:S49,"24-02-2027")</f>
        <v>4</v>
      </c>
      <c r="T55" s="15">
        <f t="shared" si="1"/>
        <v>47</v>
      </c>
    </row>
    <row r="56" spans="1:23" ht="16.5" customHeight="1" x14ac:dyDescent="0.3">
      <c r="B56" s="12"/>
      <c r="S56" s="16" t="s">
        <v>249</v>
      </c>
      <c r="T56" s="17">
        <f>SUM(T52:T55)</f>
        <v>275</v>
      </c>
      <c r="U56" s="18">
        <f>T56/(48*18) * 100</f>
        <v>31.828703703703702</v>
      </c>
    </row>
  </sheetData>
  <autoFilter ref="A1:W49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56"/>
  <sheetViews>
    <sheetView workbookViewId="0"/>
  </sheetViews>
  <sheetFormatPr defaultColWidth="12.6328125" defaultRowHeight="15.75" customHeight="1" x14ac:dyDescent="0.25"/>
  <sheetData>
    <row r="1" spans="1:23" ht="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ht="12.5" x14ac:dyDescent="0.25">
      <c r="A2" s="3" t="s">
        <v>85</v>
      </c>
      <c r="B2" s="3" t="s">
        <v>834</v>
      </c>
      <c r="C2" s="3" t="s">
        <v>26</v>
      </c>
      <c r="D2" s="3" t="s">
        <v>2813</v>
      </c>
      <c r="E2" s="3" t="s">
        <v>28</v>
      </c>
      <c r="F2" s="3" t="s">
        <v>88</v>
      </c>
      <c r="G2" s="3" t="s">
        <v>1699</v>
      </c>
      <c r="H2" s="3" t="s">
        <v>1699</v>
      </c>
      <c r="I2" s="3">
        <v>2019</v>
      </c>
      <c r="J2" s="3" t="s">
        <v>264</v>
      </c>
      <c r="K2" s="3" t="s">
        <v>842</v>
      </c>
      <c r="L2" s="3" t="s">
        <v>2684</v>
      </c>
      <c r="M2" s="3" t="s">
        <v>34</v>
      </c>
      <c r="N2" s="3" t="s">
        <v>35</v>
      </c>
      <c r="O2" s="3" t="s">
        <v>34</v>
      </c>
      <c r="P2" s="3">
        <v>2019</v>
      </c>
      <c r="Q2" s="3" t="s">
        <v>42</v>
      </c>
      <c r="R2" s="3">
        <v>10700</v>
      </c>
      <c r="S2" s="3" t="s">
        <v>42</v>
      </c>
      <c r="T2" s="3">
        <v>16</v>
      </c>
      <c r="U2" s="20">
        <v>8888888888888880</v>
      </c>
      <c r="V2" s="3" t="s">
        <v>44</v>
      </c>
      <c r="W2" s="20">
        <v>9392150129282480</v>
      </c>
    </row>
    <row r="3" spans="1:23" ht="12.5" x14ac:dyDescent="0.25">
      <c r="A3" s="3" t="s">
        <v>220</v>
      </c>
      <c r="B3" s="3" t="s">
        <v>837</v>
      </c>
      <c r="C3" s="3" t="s">
        <v>26</v>
      </c>
      <c r="D3" s="3" t="s">
        <v>2814</v>
      </c>
      <c r="E3" s="3" t="s">
        <v>28</v>
      </c>
      <c r="F3" s="3" t="s">
        <v>29</v>
      </c>
      <c r="G3" s="3" t="s">
        <v>30</v>
      </c>
      <c r="H3" s="3" t="s">
        <v>30</v>
      </c>
      <c r="I3" s="3">
        <v>2019</v>
      </c>
      <c r="J3" s="3" t="s">
        <v>264</v>
      </c>
      <c r="K3" s="3" t="s">
        <v>2685</v>
      </c>
      <c r="L3" s="3" t="s">
        <v>33</v>
      </c>
      <c r="M3" s="3" t="s">
        <v>34</v>
      </c>
      <c r="N3" s="3" t="s">
        <v>35</v>
      </c>
      <c r="O3" s="3" t="s">
        <v>34</v>
      </c>
      <c r="P3" s="3">
        <v>2019</v>
      </c>
      <c r="Q3" s="3" t="s">
        <v>42</v>
      </c>
      <c r="R3" s="3" t="s">
        <v>42</v>
      </c>
      <c r="S3" s="5">
        <v>45602</v>
      </c>
      <c r="T3" s="3">
        <v>16</v>
      </c>
      <c r="U3" s="20">
        <v>8888888888888880</v>
      </c>
      <c r="V3" s="3" t="s">
        <v>44</v>
      </c>
      <c r="W3" s="20">
        <v>9532946832579180</v>
      </c>
    </row>
    <row r="4" spans="1:23" ht="12.5" x14ac:dyDescent="0.25">
      <c r="A4" s="3" t="s">
        <v>24</v>
      </c>
      <c r="B4" s="3">
        <v>3472</v>
      </c>
      <c r="C4" s="3" t="s">
        <v>26</v>
      </c>
      <c r="D4" s="3" t="s">
        <v>2416</v>
      </c>
      <c r="E4" s="3" t="s">
        <v>28</v>
      </c>
      <c r="F4" s="3" t="s">
        <v>29</v>
      </c>
      <c r="G4" s="3" t="s">
        <v>30</v>
      </c>
      <c r="H4" s="3" t="s">
        <v>30</v>
      </c>
      <c r="I4" s="3">
        <v>2019</v>
      </c>
      <c r="J4" s="3" t="s">
        <v>264</v>
      </c>
      <c r="K4" s="3" t="s">
        <v>32</v>
      </c>
      <c r="L4" s="3" t="s">
        <v>2417</v>
      </c>
      <c r="M4" s="3" t="s">
        <v>34</v>
      </c>
      <c r="N4" s="3" t="s">
        <v>35</v>
      </c>
      <c r="O4" s="3" t="s">
        <v>34</v>
      </c>
      <c r="P4" s="3">
        <v>2019</v>
      </c>
      <c r="Q4" s="3" t="s">
        <v>36</v>
      </c>
      <c r="R4" s="3">
        <v>10700</v>
      </c>
      <c r="S4" s="3" t="s">
        <v>42</v>
      </c>
      <c r="T4" s="3">
        <v>17</v>
      </c>
      <c r="U4" s="20">
        <v>9444444444444440</v>
      </c>
      <c r="V4" s="3" t="s">
        <v>328</v>
      </c>
      <c r="W4" s="20">
        <v>9344645550527900</v>
      </c>
    </row>
    <row r="5" spans="1:23" ht="12.5" x14ac:dyDescent="0.25">
      <c r="A5" s="3" t="s">
        <v>222</v>
      </c>
      <c r="B5" s="3" t="s">
        <v>837</v>
      </c>
      <c r="C5" s="3" t="s">
        <v>26</v>
      </c>
      <c r="D5" s="3" t="s">
        <v>840</v>
      </c>
      <c r="E5" s="3" t="s">
        <v>28</v>
      </c>
      <c r="F5" s="3" t="s">
        <v>29</v>
      </c>
      <c r="G5" s="3" t="s">
        <v>30</v>
      </c>
      <c r="H5" s="3" t="s">
        <v>30</v>
      </c>
      <c r="I5" s="3">
        <v>2019</v>
      </c>
      <c r="J5" s="3" t="s">
        <v>264</v>
      </c>
      <c r="K5" s="3" t="s">
        <v>32</v>
      </c>
      <c r="L5" s="3" t="s">
        <v>214</v>
      </c>
      <c r="M5" s="3" t="s">
        <v>34</v>
      </c>
      <c r="N5" s="3" t="s">
        <v>35</v>
      </c>
      <c r="O5" s="3" t="s">
        <v>34</v>
      </c>
      <c r="P5" s="3">
        <v>2019</v>
      </c>
      <c r="Q5" s="3" t="s">
        <v>36</v>
      </c>
      <c r="R5" s="3">
        <v>10700</v>
      </c>
      <c r="S5" s="3" t="s">
        <v>42</v>
      </c>
      <c r="T5" s="3">
        <v>17</v>
      </c>
      <c r="U5" s="20">
        <v>9444444444444440</v>
      </c>
      <c r="V5" s="3" t="s">
        <v>328</v>
      </c>
      <c r="W5" s="20">
        <v>9405731523378580</v>
      </c>
    </row>
    <row r="6" spans="1:23" ht="12.5" x14ac:dyDescent="0.25">
      <c r="A6" s="3" t="s">
        <v>39</v>
      </c>
      <c r="B6" s="3" t="s">
        <v>2815</v>
      </c>
      <c r="C6" s="3" t="s">
        <v>857</v>
      </c>
      <c r="D6" s="3" t="s">
        <v>2816</v>
      </c>
      <c r="E6" s="3" t="s">
        <v>28</v>
      </c>
      <c r="F6" s="3" t="s">
        <v>2247</v>
      </c>
      <c r="G6" s="3" t="s">
        <v>30</v>
      </c>
      <c r="H6" s="3" t="s">
        <v>582</v>
      </c>
      <c r="I6" s="3">
        <v>2019</v>
      </c>
      <c r="J6" s="3" t="s">
        <v>2243</v>
      </c>
      <c r="K6" s="3" t="s">
        <v>2872</v>
      </c>
      <c r="L6" s="3" t="s">
        <v>42</v>
      </c>
      <c r="M6" s="3" t="s">
        <v>34</v>
      </c>
      <c r="N6" s="3" t="s">
        <v>35</v>
      </c>
      <c r="O6" s="3" t="s">
        <v>34</v>
      </c>
      <c r="P6" s="3">
        <v>2019</v>
      </c>
      <c r="Q6" s="3" t="s">
        <v>42</v>
      </c>
      <c r="R6" s="3">
        <v>10700</v>
      </c>
      <c r="S6" s="9">
        <v>45597</v>
      </c>
      <c r="T6" s="3">
        <v>16</v>
      </c>
      <c r="U6" s="20">
        <v>8888888888888880</v>
      </c>
      <c r="V6" s="3" t="s">
        <v>44</v>
      </c>
      <c r="W6" s="20">
        <v>7022162886133470</v>
      </c>
    </row>
    <row r="7" spans="1:23" ht="12.5" x14ac:dyDescent="0.25">
      <c r="A7" s="3" t="s">
        <v>72</v>
      </c>
      <c r="B7" s="3">
        <v>3472</v>
      </c>
      <c r="C7" s="3" t="s">
        <v>843</v>
      </c>
      <c r="D7" s="3" t="s">
        <v>2419</v>
      </c>
      <c r="E7" s="3" t="s">
        <v>28</v>
      </c>
      <c r="F7" s="3" t="s">
        <v>29</v>
      </c>
      <c r="G7" s="3" t="s">
        <v>30</v>
      </c>
      <c r="H7" s="3" t="s">
        <v>30</v>
      </c>
      <c r="I7" s="3">
        <v>2019</v>
      </c>
      <c r="J7" s="3" t="s">
        <v>264</v>
      </c>
      <c r="K7" s="3" t="s">
        <v>32</v>
      </c>
      <c r="L7" s="3" t="s">
        <v>862</v>
      </c>
      <c r="M7" s="3" t="s">
        <v>34</v>
      </c>
      <c r="N7" s="3" t="s">
        <v>35</v>
      </c>
      <c r="O7" s="3" t="s">
        <v>34</v>
      </c>
      <c r="P7" s="3">
        <v>2019</v>
      </c>
      <c r="Q7" s="3" t="s">
        <v>42</v>
      </c>
      <c r="R7" s="3">
        <v>10700</v>
      </c>
      <c r="S7" s="5">
        <v>45602</v>
      </c>
      <c r="T7" s="3">
        <v>17</v>
      </c>
      <c r="U7" s="20">
        <v>9444444444444440</v>
      </c>
      <c r="V7" s="3" t="s">
        <v>328</v>
      </c>
      <c r="W7" s="20">
        <v>9098216662230500</v>
      </c>
    </row>
    <row r="8" spans="1:23" ht="12.5" x14ac:dyDescent="0.25">
      <c r="A8" s="3" t="s">
        <v>223</v>
      </c>
      <c r="B8" s="3">
        <v>3472</v>
      </c>
      <c r="C8" s="3" t="s">
        <v>73</v>
      </c>
      <c r="D8" s="3" t="s">
        <v>2689</v>
      </c>
      <c r="E8" s="3" t="s">
        <v>42</v>
      </c>
      <c r="F8" s="3" t="s">
        <v>42</v>
      </c>
      <c r="G8" s="3" t="s">
        <v>42</v>
      </c>
      <c r="H8" s="3" t="s">
        <v>42</v>
      </c>
      <c r="I8" s="3" t="s">
        <v>42</v>
      </c>
      <c r="J8" s="3" t="s">
        <v>42</v>
      </c>
      <c r="K8" s="3" t="s">
        <v>42</v>
      </c>
      <c r="L8" s="3" t="s">
        <v>42</v>
      </c>
      <c r="M8" s="3" t="s">
        <v>34</v>
      </c>
      <c r="N8" s="3" t="s">
        <v>35</v>
      </c>
      <c r="O8" s="3" t="s">
        <v>34</v>
      </c>
      <c r="P8" s="3" t="s">
        <v>42</v>
      </c>
      <c r="Q8" s="3" t="s">
        <v>36</v>
      </c>
      <c r="R8" s="3">
        <v>10700</v>
      </c>
      <c r="S8" s="5">
        <v>45602</v>
      </c>
      <c r="T8" s="3">
        <v>9</v>
      </c>
      <c r="U8" s="3" t="s">
        <v>911</v>
      </c>
      <c r="V8" s="3" t="s">
        <v>215</v>
      </c>
      <c r="W8" s="20">
        <v>8434640522875810</v>
      </c>
    </row>
    <row r="9" spans="1:23" ht="12.5" x14ac:dyDescent="0.25">
      <c r="A9" s="3" t="s">
        <v>98</v>
      </c>
      <c r="B9" s="3" t="s">
        <v>852</v>
      </c>
      <c r="C9" s="3" t="s">
        <v>73</v>
      </c>
      <c r="D9" s="3" t="s">
        <v>1416</v>
      </c>
      <c r="E9" s="3" t="s">
        <v>2251</v>
      </c>
      <c r="F9" s="3" t="s">
        <v>88</v>
      </c>
      <c r="G9" s="3" t="s">
        <v>30</v>
      </c>
      <c r="H9" s="3" t="s">
        <v>30</v>
      </c>
      <c r="I9" s="3">
        <v>2019</v>
      </c>
      <c r="J9" s="3" t="s">
        <v>264</v>
      </c>
      <c r="K9" s="3" t="s">
        <v>32</v>
      </c>
      <c r="L9" s="3" t="s">
        <v>2417</v>
      </c>
      <c r="M9" s="3" t="s">
        <v>34</v>
      </c>
      <c r="N9" s="3" t="s">
        <v>35</v>
      </c>
      <c r="O9" s="3" t="s">
        <v>34</v>
      </c>
      <c r="P9" s="3">
        <v>2019</v>
      </c>
      <c r="Q9" s="3" t="s">
        <v>42</v>
      </c>
      <c r="R9" s="3">
        <v>10700</v>
      </c>
      <c r="S9" s="5">
        <v>45602</v>
      </c>
      <c r="T9" s="3">
        <v>17</v>
      </c>
      <c r="U9" s="20">
        <v>9444444444444440</v>
      </c>
      <c r="V9" s="3" t="s">
        <v>328</v>
      </c>
      <c r="W9" s="20">
        <v>8503320785327700</v>
      </c>
    </row>
    <row r="10" spans="1:23" ht="12.5" x14ac:dyDescent="0.25">
      <c r="A10" s="3" t="s">
        <v>224</v>
      </c>
      <c r="B10" s="3">
        <v>3472</v>
      </c>
      <c r="C10" s="3" t="s">
        <v>73</v>
      </c>
      <c r="D10" s="3" t="s">
        <v>1677</v>
      </c>
      <c r="E10" s="3" t="s">
        <v>28</v>
      </c>
      <c r="F10" s="3" t="s">
        <v>859</v>
      </c>
      <c r="G10" s="3" t="s">
        <v>582</v>
      </c>
      <c r="H10" s="3" t="s">
        <v>582</v>
      </c>
      <c r="I10" s="3">
        <v>2019</v>
      </c>
      <c r="J10" s="3" t="s">
        <v>2873</v>
      </c>
      <c r="K10" s="3" t="s">
        <v>32</v>
      </c>
      <c r="L10" s="3" t="s">
        <v>2417</v>
      </c>
      <c r="M10" s="3" t="s">
        <v>34</v>
      </c>
      <c r="N10" s="3" t="s">
        <v>35</v>
      </c>
      <c r="O10" s="3" t="s">
        <v>34</v>
      </c>
      <c r="P10" s="3">
        <v>2019</v>
      </c>
      <c r="Q10" s="3" t="s">
        <v>42</v>
      </c>
      <c r="R10" s="3" t="s">
        <v>42</v>
      </c>
      <c r="S10" s="3" t="s">
        <v>2818</v>
      </c>
      <c r="T10" s="3">
        <v>16</v>
      </c>
      <c r="U10" s="20">
        <v>8888888888888880</v>
      </c>
      <c r="V10" s="3" t="s">
        <v>44</v>
      </c>
      <c r="W10" s="20">
        <v>7772186759319110</v>
      </c>
    </row>
    <row r="11" spans="1:23" ht="12.5" x14ac:dyDescent="0.25">
      <c r="A11" s="3" t="s">
        <v>81</v>
      </c>
      <c r="B11" s="3" t="s">
        <v>837</v>
      </c>
      <c r="C11" s="3" t="s">
        <v>26</v>
      </c>
      <c r="D11" s="3" t="s">
        <v>2819</v>
      </c>
      <c r="E11" s="3" t="s">
        <v>29</v>
      </c>
      <c r="F11" s="3" t="s">
        <v>30</v>
      </c>
      <c r="G11" s="3" t="s">
        <v>30</v>
      </c>
      <c r="H11" s="3">
        <v>201</v>
      </c>
      <c r="I11" s="3" t="s">
        <v>42</v>
      </c>
      <c r="J11" s="3" t="s">
        <v>264</v>
      </c>
      <c r="K11" s="3" t="s">
        <v>1813</v>
      </c>
      <c r="L11" s="3" t="s">
        <v>2417</v>
      </c>
      <c r="M11" s="3" t="s">
        <v>34</v>
      </c>
      <c r="N11" s="3" t="s">
        <v>35</v>
      </c>
      <c r="O11" s="3" t="s">
        <v>34</v>
      </c>
      <c r="P11" s="3">
        <v>2019</v>
      </c>
      <c r="Q11" s="3" t="s">
        <v>36</v>
      </c>
      <c r="R11" s="3">
        <v>10700</v>
      </c>
      <c r="S11" s="3">
        <v>6</v>
      </c>
      <c r="T11" s="3">
        <v>17</v>
      </c>
      <c r="U11" s="20">
        <v>9444444444444440</v>
      </c>
      <c r="V11" s="3" t="s">
        <v>328</v>
      </c>
      <c r="W11" s="20">
        <v>7115120750068840</v>
      </c>
    </row>
    <row r="12" spans="1:23" ht="12.5" x14ac:dyDescent="0.25">
      <c r="A12" s="3" t="s">
        <v>225</v>
      </c>
      <c r="B12" s="3" t="s">
        <v>837</v>
      </c>
      <c r="C12" s="3" t="s">
        <v>26</v>
      </c>
      <c r="D12" s="3" t="s">
        <v>863</v>
      </c>
      <c r="E12" s="3" t="s">
        <v>28</v>
      </c>
      <c r="F12" s="3" t="s">
        <v>29</v>
      </c>
      <c r="G12" s="3" t="s">
        <v>30</v>
      </c>
      <c r="H12" s="3">
        <v>2019</v>
      </c>
      <c r="I12" s="3">
        <v>149</v>
      </c>
      <c r="J12" s="3" t="s">
        <v>264</v>
      </c>
      <c r="K12" s="3" t="s">
        <v>32</v>
      </c>
      <c r="L12" s="3" t="s">
        <v>33</v>
      </c>
      <c r="M12" s="3" t="s">
        <v>34</v>
      </c>
      <c r="N12" s="3" t="s">
        <v>35</v>
      </c>
      <c r="O12" s="3" t="s">
        <v>34</v>
      </c>
      <c r="P12" s="3">
        <v>2019</v>
      </c>
      <c r="Q12" s="3" t="s">
        <v>42</v>
      </c>
      <c r="R12" s="3" t="s">
        <v>42</v>
      </c>
      <c r="S12" s="5">
        <v>45602</v>
      </c>
      <c r="T12" s="3">
        <v>16</v>
      </c>
      <c r="U12" s="20">
        <v>8888888888888880</v>
      </c>
      <c r="V12" s="3" t="s">
        <v>44</v>
      </c>
      <c r="W12" s="20">
        <v>8463942307692300</v>
      </c>
    </row>
    <row r="13" spans="1:23" ht="12.5" x14ac:dyDescent="0.25">
      <c r="A13" s="3" t="s">
        <v>212</v>
      </c>
      <c r="B13" s="3" t="s">
        <v>262</v>
      </c>
      <c r="C13" s="3" t="s">
        <v>26</v>
      </c>
      <c r="D13" s="3" t="s">
        <v>2423</v>
      </c>
      <c r="E13" s="3" t="s">
        <v>28</v>
      </c>
      <c r="F13" s="3" t="s">
        <v>29</v>
      </c>
      <c r="G13" s="3" t="s">
        <v>30</v>
      </c>
      <c r="H13" s="3" t="s">
        <v>30</v>
      </c>
      <c r="I13" s="3">
        <v>2019</v>
      </c>
      <c r="J13" s="3" t="s">
        <v>264</v>
      </c>
      <c r="K13" s="3" t="s">
        <v>32</v>
      </c>
      <c r="L13" s="3" t="s">
        <v>2417</v>
      </c>
      <c r="M13" s="3" t="s">
        <v>34</v>
      </c>
      <c r="N13" s="3" t="s">
        <v>35</v>
      </c>
      <c r="O13" s="3" t="s">
        <v>34</v>
      </c>
      <c r="P13" s="3">
        <v>2019</v>
      </c>
      <c r="Q13" s="3" t="s">
        <v>42</v>
      </c>
      <c r="R13" s="3" t="s">
        <v>42</v>
      </c>
      <c r="S13" s="5">
        <v>45602</v>
      </c>
      <c r="T13" s="3">
        <v>16</v>
      </c>
      <c r="U13" s="20">
        <v>8888888888888880</v>
      </c>
      <c r="V13" s="3" t="s">
        <v>44</v>
      </c>
      <c r="W13" s="20">
        <v>9592147435897430</v>
      </c>
    </row>
    <row r="14" spans="1:23" ht="12.5" x14ac:dyDescent="0.25">
      <c r="A14" s="3" t="s">
        <v>122</v>
      </c>
      <c r="B14" s="3">
        <v>2015</v>
      </c>
      <c r="C14" s="3" t="s">
        <v>2283</v>
      </c>
      <c r="D14" s="3" t="s">
        <v>2821</v>
      </c>
      <c r="E14" s="3" t="s">
        <v>28</v>
      </c>
      <c r="F14" s="3" t="s">
        <v>2425</v>
      </c>
      <c r="G14" s="3" t="s">
        <v>867</v>
      </c>
      <c r="H14" s="3" t="s">
        <v>2426</v>
      </c>
      <c r="I14" s="3">
        <v>2015</v>
      </c>
      <c r="J14" s="3">
        <v>110</v>
      </c>
      <c r="K14" s="3" t="s">
        <v>2138</v>
      </c>
      <c r="L14" s="3" t="s">
        <v>2822</v>
      </c>
      <c r="M14" s="3" t="s">
        <v>2260</v>
      </c>
      <c r="N14" s="3" t="s">
        <v>35</v>
      </c>
      <c r="O14" s="3" t="s">
        <v>1694</v>
      </c>
      <c r="P14" s="3">
        <v>2015</v>
      </c>
      <c r="Q14" s="3" t="s">
        <v>42</v>
      </c>
      <c r="R14" s="3" t="s">
        <v>2823</v>
      </c>
      <c r="S14" s="3" t="s">
        <v>2824</v>
      </c>
      <c r="T14" s="3">
        <v>17</v>
      </c>
      <c r="U14" s="20">
        <v>9444444444444440</v>
      </c>
      <c r="V14" s="3" t="s">
        <v>328</v>
      </c>
      <c r="W14" s="20">
        <v>5947634590868970</v>
      </c>
    </row>
    <row r="15" spans="1:23" ht="12.5" x14ac:dyDescent="0.25">
      <c r="A15" s="3" t="s">
        <v>226</v>
      </c>
      <c r="B15" s="3" t="s">
        <v>123</v>
      </c>
      <c r="C15" s="3" t="s">
        <v>1958</v>
      </c>
      <c r="D15" s="3" t="s">
        <v>2825</v>
      </c>
      <c r="E15" s="3" t="s">
        <v>28</v>
      </c>
      <c r="F15" s="3" t="s">
        <v>875</v>
      </c>
      <c r="G15" s="3" t="s">
        <v>30</v>
      </c>
      <c r="H15" s="3" t="s">
        <v>111</v>
      </c>
      <c r="I15" s="3">
        <v>2015</v>
      </c>
      <c r="J15" s="3" t="s">
        <v>2826</v>
      </c>
      <c r="K15" s="3" t="s">
        <v>741</v>
      </c>
      <c r="L15" s="3" t="s">
        <v>114</v>
      </c>
      <c r="M15" s="3" t="s">
        <v>903</v>
      </c>
      <c r="N15" s="3" t="s">
        <v>42</v>
      </c>
      <c r="O15" s="3" t="s">
        <v>42</v>
      </c>
      <c r="P15" s="3" t="s">
        <v>42</v>
      </c>
      <c r="Q15" s="3" t="s">
        <v>42</v>
      </c>
      <c r="R15" s="3" t="s">
        <v>2697</v>
      </c>
      <c r="S15" s="3" t="s">
        <v>42</v>
      </c>
      <c r="T15" s="3">
        <v>13</v>
      </c>
      <c r="U15" s="20">
        <v>7222222222222220</v>
      </c>
      <c r="V15" s="3" t="s">
        <v>140</v>
      </c>
      <c r="W15" s="20">
        <v>7762745708685210</v>
      </c>
    </row>
    <row r="16" spans="1:23" ht="12.5" x14ac:dyDescent="0.25">
      <c r="A16" s="3" t="s">
        <v>227</v>
      </c>
      <c r="B16" s="3" t="s">
        <v>2827</v>
      </c>
      <c r="C16" s="3" t="s">
        <v>2828</v>
      </c>
      <c r="D16" s="3" t="s">
        <v>2266</v>
      </c>
      <c r="E16" s="3" t="s">
        <v>28</v>
      </c>
      <c r="F16" s="3" t="s">
        <v>740</v>
      </c>
      <c r="G16" s="3" t="s">
        <v>30</v>
      </c>
      <c r="H16" s="3" t="s">
        <v>93</v>
      </c>
      <c r="I16" s="3">
        <v>2015</v>
      </c>
      <c r="J16" s="3" t="s">
        <v>2829</v>
      </c>
      <c r="K16" s="3" t="s">
        <v>2432</v>
      </c>
      <c r="L16" s="3" t="s">
        <v>114</v>
      </c>
      <c r="M16" s="3" t="s">
        <v>34</v>
      </c>
      <c r="N16" s="3" t="s">
        <v>35</v>
      </c>
      <c r="O16" s="3" t="s">
        <v>1694</v>
      </c>
      <c r="P16" s="3" t="s">
        <v>42</v>
      </c>
      <c r="Q16" s="3" t="s">
        <v>42</v>
      </c>
      <c r="R16" s="3" t="s">
        <v>42</v>
      </c>
      <c r="S16" s="8">
        <v>45972</v>
      </c>
      <c r="T16" s="3">
        <v>15</v>
      </c>
      <c r="U16" s="20">
        <v>8333333333333330</v>
      </c>
      <c r="V16" s="3" t="s">
        <v>80</v>
      </c>
      <c r="W16" s="20">
        <v>7023942208462330</v>
      </c>
    </row>
    <row r="17" spans="1:23" ht="12.5" x14ac:dyDescent="0.25">
      <c r="A17" s="3" t="s">
        <v>228</v>
      </c>
      <c r="B17" s="3" t="s">
        <v>123</v>
      </c>
      <c r="C17" s="3" t="s">
        <v>1958</v>
      </c>
      <c r="D17" s="3" t="s">
        <v>2830</v>
      </c>
      <c r="E17" s="3" t="s">
        <v>28</v>
      </c>
      <c r="F17" s="3" t="s">
        <v>2542</v>
      </c>
      <c r="G17" s="3" t="s">
        <v>30</v>
      </c>
      <c r="H17" s="3" t="s">
        <v>93</v>
      </c>
      <c r="I17" s="3">
        <v>2015</v>
      </c>
      <c r="J17" s="3">
        <v>110</v>
      </c>
      <c r="K17" s="3" t="s">
        <v>2694</v>
      </c>
      <c r="L17" s="3" t="s">
        <v>2695</v>
      </c>
      <c r="M17" s="3" t="s">
        <v>2536</v>
      </c>
      <c r="N17" s="3" t="s">
        <v>35</v>
      </c>
      <c r="O17" s="3" t="s">
        <v>1694</v>
      </c>
      <c r="P17" s="3">
        <v>202919</v>
      </c>
      <c r="Q17" s="3" t="s">
        <v>42</v>
      </c>
      <c r="R17" s="3" t="s">
        <v>2697</v>
      </c>
      <c r="S17" s="8">
        <v>45972</v>
      </c>
      <c r="T17" s="3">
        <v>17</v>
      </c>
      <c r="U17" s="20">
        <v>9444444444444440</v>
      </c>
      <c r="V17" s="3" t="s">
        <v>328</v>
      </c>
      <c r="W17" s="20">
        <v>7660021760549890</v>
      </c>
    </row>
    <row r="18" spans="1:23" ht="12.5" x14ac:dyDescent="0.25">
      <c r="A18" s="3" t="s">
        <v>229</v>
      </c>
      <c r="B18" s="3" t="s">
        <v>42</v>
      </c>
      <c r="C18" s="3" t="s">
        <v>2283</v>
      </c>
      <c r="D18" s="3" t="s">
        <v>2698</v>
      </c>
      <c r="E18" s="3" t="s">
        <v>28</v>
      </c>
      <c r="F18" s="3" t="s">
        <v>2699</v>
      </c>
      <c r="G18" s="3" t="s">
        <v>30</v>
      </c>
      <c r="H18" s="3" t="s">
        <v>646</v>
      </c>
      <c r="I18" s="3">
        <v>2015</v>
      </c>
      <c r="J18" s="3" t="s">
        <v>2831</v>
      </c>
      <c r="K18" s="3" t="s">
        <v>2700</v>
      </c>
      <c r="L18" s="3" t="s">
        <v>2832</v>
      </c>
      <c r="M18" s="3" t="s">
        <v>42</v>
      </c>
      <c r="N18" s="3" t="s">
        <v>2702</v>
      </c>
      <c r="O18" s="3" t="s">
        <v>42</v>
      </c>
      <c r="P18" s="3" t="s">
        <v>42</v>
      </c>
      <c r="Q18" s="3" t="s">
        <v>42</v>
      </c>
      <c r="R18" s="3" t="s">
        <v>42</v>
      </c>
      <c r="S18" s="3" t="s">
        <v>42</v>
      </c>
      <c r="T18" s="3">
        <v>11</v>
      </c>
      <c r="U18" s="20">
        <v>6111111111111110</v>
      </c>
      <c r="V18" s="3" t="s">
        <v>182</v>
      </c>
      <c r="W18" s="20">
        <v>5161770118426460</v>
      </c>
    </row>
    <row r="19" spans="1:23" ht="12.5" x14ac:dyDescent="0.25">
      <c r="A19" s="3" t="s">
        <v>132</v>
      </c>
      <c r="B19" s="3" t="s">
        <v>864</v>
      </c>
      <c r="C19" s="3" t="s">
        <v>738</v>
      </c>
      <c r="D19" s="3" t="s">
        <v>2437</v>
      </c>
      <c r="E19" s="3" t="s">
        <v>28</v>
      </c>
      <c r="F19" s="3" t="s">
        <v>2438</v>
      </c>
      <c r="G19" s="3" t="s">
        <v>30</v>
      </c>
      <c r="H19" s="3" t="s">
        <v>562</v>
      </c>
      <c r="I19" s="3">
        <v>2015</v>
      </c>
      <c r="J19" s="3">
        <v>110</v>
      </c>
      <c r="K19" s="3" t="s">
        <v>901</v>
      </c>
      <c r="L19" s="3" t="s">
        <v>2440</v>
      </c>
      <c r="M19" s="3" t="s">
        <v>34</v>
      </c>
      <c r="N19" s="3" t="s">
        <v>35</v>
      </c>
      <c r="O19" s="3" t="s">
        <v>2834</v>
      </c>
      <c r="P19" s="3" t="s">
        <v>42</v>
      </c>
      <c r="Q19" s="3" t="s">
        <v>42</v>
      </c>
      <c r="R19" s="3" t="s">
        <v>898</v>
      </c>
      <c r="S19" s="8">
        <v>45972</v>
      </c>
      <c r="T19" s="3">
        <v>16</v>
      </c>
      <c r="U19" s="20">
        <v>8888888888888880</v>
      </c>
      <c r="V19" s="3" t="s">
        <v>44</v>
      </c>
      <c r="W19" s="20">
        <v>8631174585218700</v>
      </c>
    </row>
    <row r="20" spans="1:23" ht="12.5" x14ac:dyDescent="0.25">
      <c r="A20" s="3" t="s">
        <v>230</v>
      </c>
      <c r="B20" s="3">
        <v>3352</v>
      </c>
      <c r="C20" s="3" t="s">
        <v>2283</v>
      </c>
      <c r="D20" s="3" t="s">
        <v>2703</v>
      </c>
      <c r="E20" s="3" t="s">
        <v>28</v>
      </c>
      <c r="F20" s="3" t="s">
        <v>2835</v>
      </c>
      <c r="G20" s="3" t="s">
        <v>30</v>
      </c>
      <c r="H20" s="3" t="s">
        <v>646</v>
      </c>
      <c r="I20" s="3">
        <v>2015</v>
      </c>
      <c r="J20" s="3">
        <v>110</v>
      </c>
      <c r="K20" s="3" t="s">
        <v>901</v>
      </c>
      <c r="L20" s="3" t="s">
        <v>2707</v>
      </c>
      <c r="M20" s="3" t="s">
        <v>903</v>
      </c>
      <c r="N20" s="3" t="s">
        <v>35</v>
      </c>
      <c r="O20" s="3">
        <v>201</v>
      </c>
      <c r="P20" s="3">
        <v>2029</v>
      </c>
      <c r="Q20" s="3" t="s">
        <v>42</v>
      </c>
      <c r="R20" s="3" t="s">
        <v>42</v>
      </c>
      <c r="S20" s="8">
        <v>45962</v>
      </c>
      <c r="T20" s="3">
        <v>16</v>
      </c>
      <c r="U20" s="20">
        <v>8888888888888880</v>
      </c>
      <c r="V20" s="3" t="s">
        <v>44</v>
      </c>
      <c r="W20" s="20">
        <v>6296784452647450</v>
      </c>
    </row>
    <row r="21" spans="1:23" ht="12.5" x14ac:dyDescent="0.25">
      <c r="A21" s="3" t="s">
        <v>231</v>
      </c>
      <c r="B21" s="3">
        <v>1</v>
      </c>
      <c r="C21" s="3" t="s">
        <v>2283</v>
      </c>
      <c r="D21" s="3" t="s">
        <v>2285</v>
      </c>
      <c r="E21" s="3" t="s">
        <v>28</v>
      </c>
      <c r="F21" s="3" t="s">
        <v>2286</v>
      </c>
      <c r="G21" s="3" t="s">
        <v>30</v>
      </c>
      <c r="H21" s="3" t="s">
        <v>93</v>
      </c>
      <c r="I21" s="3">
        <v>2015</v>
      </c>
      <c r="J21" s="3">
        <v>110</v>
      </c>
      <c r="K21" s="3" t="s">
        <v>901</v>
      </c>
      <c r="L21" s="3" t="s">
        <v>2440</v>
      </c>
      <c r="M21" s="3" t="s">
        <v>172</v>
      </c>
      <c r="N21" s="3" t="s">
        <v>35</v>
      </c>
      <c r="O21" s="3" t="s">
        <v>1632</v>
      </c>
      <c r="P21" s="3">
        <v>1</v>
      </c>
      <c r="Q21" s="3" t="s">
        <v>42</v>
      </c>
      <c r="R21" s="3" t="s">
        <v>2155</v>
      </c>
      <c r="S21" s="8">
        <v>45972</v>
      </c>
      <c r="T21" s="3">
        <v>17</v>
      </c>
      <c r="U21" s="20">
        <v>9444444444444440</v>
      </c>
      <c r="V21" s="3" t="s">
        <v>328</v>
      </c>
      <c r="W21" s="20">
        <v>7598907769823810</v>
      </c>
    </row>
    <row r="22" spans="1:23" ht="12.5" x14ac:dyDescent="0.25">
      <c r="A22" s="3" t="s">
        <v>166</v>
      </c>
      <c r="B22" s="3" t="s">
        <v>2836</v>
      </c>
      <c r="C22" s="3" t="s">
        <v>2272</v>
      </c>
      <c r="D22" s="3" t="s">
        <v>2287</v>
      </c>
      <c r="E22" s="3" t="s">
        <v>28</v>
      </c>
      <c r="F22" s="3" t="s">
        <v>2288</v>
      </c>
      <c r="G22" s="3" t="s">
        <v>30</v>
      </c>
      <c r="H22" s="3" t="s">
        <v>2710</v>
      </c>
      <c r="I22" s="3">
        <v>2015</v>
      </c>
      <c r="J22" s="3">
        <v>110</v>
      </c>
      <c r="K22" s="3" t="s">
        <v>1460</v>
      </c>
      <c r="L22" s="3" t="s">
        <v>2440</v>
      </c>
      <c r="M22" s="3" t="s">
        <v>42</v>
      </c>
      <c r="N22" s="3" t="s">
        <v>42</v>
      </c>
      <c r="O22" s="3" t="s">
        <v>42</v>
      </c>
      <c r="P22" s="3" t="s">
        <v>42</v>
      </c>
      <c r="Q22" s="3" t="s">
        <v>42</v>
      </c>
      <c r="R22" s="3" t="s">
        <v>910</v>
      </c>
      <c r="S22" s="8">
        <v>45972</v>
      </c>
      <c r="T22" s="3">
        <v>13</v>
      </c>
      <c r="U22" s="20">
        <v>7222222222222220</v>
      </c>
      <c r="V22" s="3" t="s">
        <v>140</v>
      </c>
      <c r="W22" s="20">
        <v>8156939075848340</v>
      </c>
    </row>
    <row r="23" spans="1:23" ht="12.5" x14ac:dyDescent="0.25">
      <c r="A23" s="3" t="s">
        <v>193</v>
      </c>
      <c r="B23" s="3" t="s">
        <v>123</v>
      </c>
      <c r="C23" s="3" t="s">
        <v>2291</v>
      </c>
      <c r="D23" s="3" t="s">
        <v>2292</v>
      </c>
      <c r="E23" s="3" t="s">
        <v>28</v>
      </c>
      <c r="F23" s="3" t="s">
        <v>740</v>
      </c>
      <c r="G23" s="3" t="s">
        <v>30</v>
      </c>
      <c r="H23" s="3" t="s">
        <v>1689</v>
      </c>
      <c r="I23" s="3">
        <v>110</v>
      </c>
      <c r="J23" s="3">
        <v>110</v>
      </c>
      <c r="K23" s="3" t="s">
        <v>741</v>
      </c>
      <c r="L23" s="3" t="s">
        <v>2440</v>
      </c>
      <c r="M23" s="3" t="s">
        <v>2293</v>
      </c>
      <c r="N23" s="3" t="s">
        <v>897</v>
      </c>
      <c r="O23" s="3">
        <v>-2025</v>
      </c>
      <c r="P23" s="3" t="s">
        <v>42</v>
      </c>
      <c r="Q23" s="3" t="s">
        <v>42</v>
      </c>
      <c r="R23" s="3" t="s">
        <v>881</v>
      </c>
      <c r="S23" s="3" t="s">
        <v>42</v>
      </c>
      <c r="T23" s="3">
        <v>15</v>
      </c>
      <c r="U23" s="20">
        <v>8333333333333330</v>
      </c>
      <c r="V23" s="3" t="s">
        <v>80</v>
      </c>
      <c r="W23" s="20">
        <v>7052398719271780</v>
      </c>
    </row>
    <row r="24" spans="1:23" ht="12.5" x14ac:dyDescent="0.25">
      <c r="A24" s="3" t="s">
        <v>106</v>
      </c>
      <c r="B24" s="3" t="s">
        <v>2837</v>
      </c>
      <c r="C24" s="3" t="s">
        <v>2283</v>
      </c>
      <c r="D24" s="3" t="s">
        <v>2709</v>
      </c>
      <c r="E24" s="3" t="s">
        <v>28</v>
      </c>
      <c r="F24" s="3" t="s">
        <v>2714</v>
      </c>
      <c r="G24" s="3" t="s">
        <v>49</v>
      </c>
      <c r="H24" s="3" t="s">
        <v>2298</v>
      </c>
      <c r="I24" s="3">
        <v>2015</v>
      </c>
      <c r="J24" s="3">
        <v>110</v>
      </c>
      <c r="K24" s="3" t="s">
        <v>741</v>
      </c>
      <c r="L24" s="3" t="s">
        <v>114</v>
      </c>
      <c r="M24" s="3" t="s">
        <v>903</v>
      </c>
      <c r="N24" s="3" t="s">
        <v>897</v>
      </c>
      <c r="O24" s="3" t="s">
        <v>42</v>
      </c>
      <c r="P24" s="3" t="s">
        <v>42</v>
      </c>
      <c r="Q24" s="3" t="s">
        <v>42</v>
      </c>
      <c r="R24" s="3" t="s">
        <v>42</v>
      </c>
      <c r="S24" s="3" t="s">
        <v>42</v>
      </c>
      <c r="T24" s="3">
        <v>13</v>
      </c>
      <c r="U24" s="20">
        <v>7222222222222220</v>
      </c>
      <c r="V24" s="3" t="s">
        <v>140</v>
      </c>
      <c r="W24" s="20">
        <v>5789162254749290</v>
      </c>
    </row>
    <row r="25" spans="1:23" ht="12.5" x14ac:dyDescent="0.25">
      <c r="A25" s="3" t="s">
        <v>45</v>
      </c>
      <c r="B25" s="3" t="s">
        <v>123</v>
      </c>
      <c r="C25" s="3" t="s">
        <v>873</v>
      </c>
      <c r="D25" s="3" t="s">
        <v>2447</v>
      </c>
      <c r="E25" s="3" t="s">
        <v>28</v>
      </c>
      <c r="F25" s="3" t="s">
        <v>875</v>
      </c>
      <c r="G25" s="3" t="s">
        <v>30</v>
      </c>
      <c r="H25" s="3" t="s">
        <v>918</v>
      </c>
      <c r="I25" s="3">
        <v>2015</v>
      </c>
      <c r="J25" s="3">
        <v>110</v>
      </c>
      <c r="K25" s="3" t="s">
        <v>741</v>
      </c>
      <c r="L25" s="3" t="s">
        <v>114</v>
      </c>
      <c r="M25" s="3" t="s">
        <v>34</v>
      </c>
      <c r="N25" s="3" t="s">
        <v>35</v>
      </c>
      <c r="O25" s="3" t="s">
        <v>34</v>
      </c>
      <c r="P25" s="3" t="s">
        <v>42</v>
      </c>
      <c r="Q25" s="3" t="s">
        <v>2448</v>
      </c>
      <c r="R25" s="3" t="s">
        <v>876</v>
      </c>
      <c r="S25" s="3">
        <v>-2025</v>
      </c>
      <c r="T25" s="3">
        <v>17</v>
      </c>
      <c r="U25" s="20">
        <v>9444444444444440</v>
      </c>
      <c r="V25" s="3" t="s">
        <v>328</v>
      </c>
      <c r="W25" s="20">
        <v>8600661221859540</v>
      </c>
    </row>
    <row r="26" spans="1:23" ht="12.5" x14ac:dyDescent="0.25">
      <c r="A26" s="3" t="s">
        <v>232</v>
      </c>
      <c r="B26" s="3" t="s">
        <v>2839</v>
      </c>
      <c r="C26" s="3" t="s">
        <v>176</v>
      </c>
      <c r="D26" s="3" t="s">
        <v>2840</v>
      </c>
      <c r="E26" s="3" t="s">
        <v>2841</v>
      </c>
      <c r="F26" s="3" t="s">
        <v>1502</v>
      </c>
      <c r="G26" s="3" t="s">
        <v>180</v>
      </c>
      <c r="H26" s="3" t="s">
        <v>180</v>
      </c>
      <c r="I26" s="3">
        <v>1352858</v>
      </c>
      <c r="J26" s="3" t="s">
        <v>1743</v>
      </c>
      <c r="K26" s="3" t="s">
        <v>2842</v>
      </c>
      <c r="L26" s="3" t="s">
        <v>1290</v>
      </c>
      <c r="M26" s="3" t="s">
        <v>1883</v>
      </c>
      <c r="N26" s="3" t="s">
        <v>35</v>
      </c>
      <c r="O26" s="3" t="s">
        <v>191</v>
      </c>
      <c r="P26" s="3">
        <v>1352858</v>
      </c>
      <c r="Q26" s="3" t="s">
        <v>42</v>
      </c>
      <c r="R26" s="3" t="s">
        <v>1141</v>
      </c>
      <c r="S26" s="3" t="s">
        <v>2309</v>
      </c>
      <c r="T26" s="3">
        <v>17</v>
      </c>
      <c r="U26" s="20">
        <v>9444444444444440</v>
      </c>
      <c r="V26" s="3" t="s">
        <v>328</v>
      </c>
      <c r="W26" s="20">
        <v>3110723474910320</v>
      </c>
    </row>
    <row r="27" spans="1:23" ht="12.5" x14ac:dyDescent="0.25">
      <c r="A27" s="3" t="s">
        <v>233</v>
      </c>
      <c r="B27" s="3" t="s">
        <v>479</v>
      </c>
      <c r="C27" s="3" t="s">
        <v>176</v>
      </c>
      <c r="D27" s="3" t="s">
        <v>2346</v>
      </c>
      <c r="E27" s="3" t="s">
        <v>61</v>
      </c>
      <c r="F27" s="3" t="s">
        <v>2210</v>
      </c>
      <c r="G27" s="3" t="s">
        <v>1145</v>
      </c>
      <c r="H27" s="3" t="s">
        <v>2352</v>
      </c>
      <c r="I27" s="3" t="s">
        <v>42</v>
      </c>
      <c r="J27" s="3" t="s">
        <v>2843</v>
      </c>
      <c r="K27" s="3" t="s">
        <v>2844</v>
      </c>
      <c r="L27" s="3" t="s">
        <v>152</v>
      </c>
      <c r="M27" s="3" t="s">
        <v>34</v>
      </c>
      <c r="N27" s="3" t="s">
        <v>35</v>
      </c>
      <c r="O27" s="3" t="s">
        <v>34</v>
      </c>
      <c r="P27" s="3">
        <v>1352858</v>
      </c>
      <c r="Q27" s="3" t="s">
        <v>486</v>
      </c>
      <c r="R27" s="3" t="s">
        <v>42</v>
      </c>
      <c r="S27" s="3" t="s">
        <v>42</v>
      </c>
      <c r="T27" s="3">
        <v>15</v>
      </c>
      <c r="U27" s="20">
        <v>8333333333333330</v>
      </c>
      <c r="V27" s="3" t="s">
        <v>80</v>
      </c>
      <c r="W27" s="20">
        <v>6821774521774520</v>
      </c>
    </row>
    <row r="28" spans="1:23" ht="12.5" x14ac:dyDescent="0.25">
      <c r="A28" s="3" t="s">
        <v>175</v>
      </c>
      <c r="B28" s="3" t="s">
        <v>2845</v>
      </c>
      <c r="C28" s="3" t="s">
        <v>176</v>
      </c>
      <c r="D28" s="3" t="s">
        <v>2451</v>
      </c>
      <c r="E28" s="3" t="s">
        <v>61</v>
      </c>
      <c r="F28" s="3" t="s">
        <v>2210</v>
      </c>
      <c r="G28" s="3" t="s">
        <v>1145</v>
      </c>
      <c r="H28" s="3" t="s">
        <v>483</v>
      </c>
      <c r="I28" s="3">
        <v>2021</v>
      </c>
      <c r="J28" s="3" t="s">
        <v>2874</v>
      </c>
      <c r="K28" s="3" t="s">
        <v>2453</v>
      </c>
      <c r="L28" s="3" t="s">
        <v>2316</v>
      </c>
      <c r="M28" s="3" t="s">
        <v>153</v>
      </c>
      <c r="N28" s="3" t="s">
        <v>35</v>
      </c>
      <c r="O28" s="3" t="s">
        <v>34</v>
      </c>
      <c r="P28" s="3">
        <v>1352858</v>
      </c>
      <c r="Q28" s="3" t="s">
        <v>486</v>
      </c>
      <c r="R28" s="3" t="s">
        <v>1141</v>
      </c>
      <c r="S28" s="3" t="s">
        <v>42</v>
      </c>
      <c r="T28" s="3">
        <v>17</v>
      </c>
      <c r="U28" s="20">
        <v>9444444444444440</v>
      </c>
      <c r="V28" s="3" t="s">
        <v>328</v>
      </c>
      <c r="W28" s="20">
        <v>7787464457879680</v>
      </c>
    </row>
    <row r="29" spans="1:23" ht="12.5" x14ac:dyDescent="0.25">
      <c r="A29" s="3" t="s">
        <v>148</v>
      </c>
      <c r="B29" s="3" t="s">
        <v>2846</v>
      </c>
      <c r="C29" s="3" t="s">
        <v>176</v>
      </c>
      <c r="D29" s="3" t="s">
        <v>2037</v>
      </c>
      <c r="E29" s="3" t="s">
        <v>61</v>
      </c>
      <c r="F29" s="3" t="s">
        <v>2210</v>
      </c>
      <c r="G29" s="3" t="s">
        <v>179</v>
      </c>
      <c r="H29" s="3" t="s">
        <v>483</v>
      </c>
      <c r="I29" s="3">
        <v>202</v>
      </c>
      <c r="J29" s="3">
        <v>1998</v>
      </c>
      <c r="K29" s="3" t="s">
        <v>1756</v>
      </c>
      <c r="L29" s="3" t="s">
        <v>2848</v>
      </c>
      <c r="M29" s="3" t="s">
        <v>42</v>
      </c>
      <c r="N29" s="3" t="s">
        <v>897</v>
      </c>
      <c r="O29" s="3" t="s">
        <v>34</v>
      </c>
      <c r="P29" s="3" t="s">
        <v>42</v>
      </c>
      <c r="Q29" s="3" t="s">
        <v>42</v>
      </c>
      <c r="R29" s="3" t="s">
        <v>2016</v>
      </c>
      <c r="S29" s="3" t="s">
        <v>42</v>
      </c>
      <c r="T29" s="3">
        <v>14</v>
      </c>
      <c r="U29" s="20">
        <v>7777777777777770</v>
      </c>
      <c r="V29" s="3" t="s">
        <v>89</v>
      </c>
      <c r="W29" s="20">
        <v>7126104287868990</v>
      </c>
    </row>
    <row r="30" spans="1:23" ht="12.5" x14ac:dyDescent="0.25">
      <c r="A30" s="3" t="s">
        <v>234</v>
      </c>
      <c r="B30" s="3" t="s">
        <v>2718</v>
      </c>
      <c r="C30" s="3" t="s">
        <v>2849</v>
      </c>
      <c r="D30" s="3" t="s">
        <v>2720</v>
      </c>
      <c r="E30" s="3" t="s">
        <v>2722</v>
      </c>
      <c r="F30" s="3" t="s">
        <v>2722</v>
      </c>
      <c r="G30" s="3" t="s">
        <v>2306</v>
      </c>
      <c r="H30" s="3" t="s">
        <v>2723</v>
      </c>
      <c r="I30" s="3">
        <v>218495</v>
      </c>
      <c r="J30" s="3" t="s">
        <v>42</v>
      </c>
      <c r="K30" s="3" t="s">
        <v>42</v>
      </c>
      <c r="L30" s="3" t="s">
        <v>42</v>
      </c>
      <c r="M30" s="3" t="s">
        <v>2725</v>
      </c>
      <c r="N30" s="3" t="s">
        <v>191</v>
      </c>
      <c r="O30" s="3">
        <v>1352858</v>
      </c>
      <c r="P30" s="3">
        <v>49001</v>
      </c>
      <c r="Q30" s="3">
        <v>1352858</v>
      </c>
      <c r="R30" s="3" t="s">
        <v>165</v>
      </c>
      <c r="S30" s="3">
        <v>2026</v>
      </c>
      <c r="T30" s="3">
        <v>15</v>
      </c>
      <c r="U30" s="20">
        <v>8333333333333330</v>
      </c>
      <c r="V30" s="3" t="s">
        <v>80</v>
      </c>
      <c r="W30" s="20">
        <v>2.45378749790514E+16</v>
      </c>
    </row>
    <row r="31" spans="1:23" ht="12.5" x14ac:dyDescent="0.25">
      <c r="A31" s="3" t="s">
        <v>183</v>
      </c>
      <c r="B31" s="3" t="s">
        <v>58</v>
      </c>
      <c r="C31" s="3" t="s">
        <v>1135</v>
      </c>
      <c r="D31" s="3" t="s">
        <v>2850</v>
      </c>
      <c r="E31" s="3" t="s">
        <v>186</v>
      </c>
      <c r="F31" s="3" t="s">
        <v>1886</v>
      </c>
      <c r="G31" s="3" t="s">
        <v>2875</v>
      </c>
      <c r="H31" s="3" t="s">
        <v>2460</v>
      </c>
      <c r="I31" s="3" t="s">
        <v>42</v>
      </c>
      <c r="J31" s="3" t="s">
        <v>2876</v>
      </c>
      <c r="K31" s="3" t="s">
        <v>2189</v>
      </c>
      <c r="L31" s="3" t="s">
        <v>42</v>
      </c>
      <c r="M31" s="3" t="s">
        <v>2463</v>
      </c>
      <c r="N31" s="3" t="s">
        <v>1140</v>
      </c>
      <c r="O31" s="3" t="s">
        <v>191</v>
      </c>
      <c r="P31" s="3" t="s">
        <v>42</v>
      </c>
      <c r="Q31" s="3" t="s">
        <v>42</v>
      </c>
      <c r="R31" s="3" t="s">
        <v>2324</v>
      </c>
      <c r="S31" s="3">
        <v>-2026</v>
      </c>
      <c r="T31" s="3">
        <v>14</v>
      </c>
      <c r="U31" s="20">
        <v>7777777777777770</v>
      </c>
      <c r="V31" s="3" t="s">
        <v>89</v>
      </c>
      <c r="W31" s="20">
        <v>3.61819727891156E+16</v>
      </c>
    </row>
    <row r="32" spans="1:23" ht="12.5" x14ac:dyDescent="0.25">
      <c r="A32" s="3" t="s">
        <v>57</v>
      </c>
      <c r="B32" s="3">
        <v>283</v>
      </c>
      <c r="C32" s="3" t="s">
        <v>1135</v>
      </c>
      <c r="D32" s="3" t="s">
        <v>2852</v>
      </c>
      <c r="E32" s="3" t="s">
        <v>2852</v>
      </c>
      <c r="F32" s="3" t="s">
        <v>61</v>
      </c>
      <c r="G32" s="3" t="s">
        <v>1116</v>
      </c>
      <c r="H32" s="3" t="s">
        <v>1130</v>
      </c>
      <c r="I32" s="3" t="s">
        <v>42</v>
      </c>
      <c r="J32" s="3" t="s">
        <v>2853</v>
      </c>
      <c r="K32" s="3" t="s">
        <v>2322</v>
      </c>
      <c r="L32" s="3" t="s">
        <v>2523</v>
      </c>
      <c r="M32" s="3" t="s">
        <v>2320</v>
      </c>
      <c r="N32" s="3" t="s">
        <v>897</v>
      </c>
      <c r="O32" s="3" t="s">
        <v>191</v>
      </c>
      <c r="P32" s="3">
        <v>201352858</v>
      </c>
      <c r="Q32" s="3" t="s">
        <v>42</v>
      </c>
      <c r="R32" s="3" t="s">
        <v>42</v>
      </c>
      <c r="S32" s="3">
        <v>2026</v>
      </c>
      <c r="T32" s="3">
        <v>15</v>
      </c>
      <c r="U32" s="20">
        <v>8333333333333330</v>
      </c>
      <c r="V32" s="3" t="s">
        <v>80</v>
      </c>
      <c r="W32" s="20">
        <v>251407383466207</v>
      </c>
    </row>
    <row r="33" spans="1:23" ht="12.5" x14ac:dyDescent="0.25">
      <c r="A33" s="3" t="s">
        <v>157</v>
      </c>
      <c r="B33" s="3" t="s">
        <v>2468</v>
      </c>
      <c r="C33" s="3" t="s">
        <v>2338</v>
      </c>
      <c r="D33" s="3" t="s">
        <v>2854</v>
      </c>
      <c r="E33" s="3" t="s">
        <v>1151</v>
      </c>
      <c r="F33" s="3" t="s">
        <v>1159</v>
      </c>
      <c r="G33" s="3" t="s">
        <v>2340</v>
      </c>
      <c r="H33" s="3" t="s">
        <v>180</v>
      </c>
      <c r="I33" s="3" t="s">
        <v>42</v>
      </c>
      <c r="J33" s="3">
        <v>1998</v>
      </c>
      <c r="K33" s="3" t="s">
        <v>2341</v>
      </c>
      <c r="L33" s="3" t="s">
        <v>1750</v>
      </c>
      <c r="M33" s="3" t="s">
        <v>1883</v>
      </c>
      <c r="N33" s="3" t="s">
        <v>173</v>
      </c>
      <c r="O33" s="3" t="s">
        <v>191</v>
      </c>
      <c r="P33" s="3" t="s">
        <v>42</v>
      </c>
      <c r="Q33" s="3" t="s">
        <v>42</v>
      </c>
      <c r="R33" s="3" t="s">
        <v>1141</v>
      </c>
      <c r="S33" s="3" t="s">
        <v>42</v>
      </c>
      <c r="T33" s="3">
        <v>14</v>
      </c>
      <c r="U33" s="20">
        <v>7777777777777770</v>
      </c>
      <c r="V33" s="3" t="s">
        <v>89</v>
      </c>
      <c r="W33" s="20">
        <v>6402157016652810</v>
      </c>
    </row>
    <row r="34" spans="1:23" ht="12.5" x14ac:dyDescent="0.25">
      <c r="A34" s="3" t="s">
        <v>235</v>
      </c>
      <c r="B34" s="3" t="s">
        <v>42</v>
      </c>
      <c r="C34" s="3" t="s">
        <v>42</v>
      </c>
      <c r="D34" s="3" t="s">
        <v>42</v>
      </c>
      <c r="E34" s="3" t="s">
        <v>42</v>
      </c>
      <c r="F34" s="3" t="s">
        <v>42</v>
      </c>
      <c r="G34" s="3" t="s">
        <v>42</v>
      </c>
      <c r="H34" s="3" t="s">
        <v>42</v>
      </c>
      <c r="I34" s="3" t="s">
        <v>42</v>
      </c>
      <c r="J34" s="3" t="s">
        <v>42</v>
      </c>
      <c r="K34" s="3" t="s">
        <v>42</v>
      </c>
      <c r="L34" s="3" t="s">
        <v>42</v>
      </c>
      <c r="M34" s="3" t="s">
        <v>42</v>
      </c>
      <c r="N34" s="3" t="s">
        <v>42</v>
      </c>
      <c r="O34" s="3" t="s">
        <v>42</v>
      </c>
      <c r="P34" s="3" t="s">
        <v>42</v>
      </c>
      <c r="Q34" s="3" t="s">
        <v>42</v>
      </c>
      <c r="R34" s="3" t="s">
        <v>42</v>
      </c>
      <c r="S34" s="3" t="s">
        <v>42</v>
      </c>
      <c r="T34" s="3">
        <v>0</v>
      </c>
      <c r="U34" s="3" t="s">
        <v>2364</v>
      </c>
      <c r="V34" s="3" t="s">
        <v>221</v>
      </c>
      <c r="W34" s="3" t="s">
        <v>2364</v>
      </c>
    </row>
    <row r="35" spans="1:23" ht="12.5" x14ac:dyDescent="0.25">
      <c r="A35" s="3" t="s">
        <v>236</v>
      </c>
      <c r="B35" s="3" t="s">
        <v>488</v>
      </c>
      <c r="C35" s="3" t="s">
        <v>176</v>
      </c>
      <c r="D35" s="3" t="s">
        <v>2855</v>
      </c>
      <c r="E35" s="3" t="s">
        <v>61</v>
      </c>
      <c r="F35" s="3" t="s">
        <v>481</v>
      </c>
      <c r="G35" s="3" t="s">
        <v>1130</v>
      </c>
      <c r="H35" s="3" t="s">
        <v>483</v>
      </c>
      <c r="I35" s="3">
        <v>202</v>
      </c>
      <c r="J35" s="3" t="s">
        <v>1166</v>
      </c>
      <c r="K35" s="3" t="s">
        <v>1168</v>
      </c>
      <c r="L35" s="3" t="s">
        <v>42</v>
      </c>
      <c r="M35" s="3" t="s">
        <v>153</v>
      </c>
      <c r="N35" s="3" t="s">
        <v>35</v>
      </c>
      <c r="O35" s="3" t="s">
        <v>34</v>
      </c>
      <c r="P35" s="3">
        <v>2021</v>
      </c>
      <c r="Q35" s="3" t="s">
        <v>69</v>
      </c>
      <c r="R35" s="3" t="s">
        <v>2856</v>
      </c>
      <c r="S35" s="25">
        <v>46300</v>
      </c>
      <c r="T35" s="3">
        <v>17</v>
      </c>
      <c r="U35" s="20">
        <v>9444444444444440</v>
      </c>
      <c r="V35" s="3" t="s">
        <v>328</v>
      </c>
      <c r="W35" s="20">
        <v>7466655893126480</v>
      </c>
    </row>
    <row r="36" spans="1:23" ht="12.5" x14ac:dyDescent="0.25">
      <c r="A36" s="3" t="s">
        <v>237</v>
      </c>
      <c r="B36" s="3">
        <v>2021</v>
      </c>
      <c r="C36" s="3" t="s">
        <v>2728</v>
      </c>
      <c r="D36" s="3" t="s">
        <v>1646</v>
      </c>
      <c r="E36" s="3" t="s">
        <v>61</v>
      </c>
      <c r="F36" s="3" t="s">
        <v>2210</v>
      </c>
      <c r="G36" s="3" t="s">
        <v>1130</v>
      </c>
      <c r="H36" s="3" t="s">
        <v>483</v>
      </c>
      <c r="I36" s="3">
        <v>1998120218495</v>
      </c>
      <c r="J36" s="3" t="s">
        <v>2877</v>
      </c>
      <c r="K36" s="3" t="s">
        <v>2328</v>
      </c>
      <c r="L36" s="3" t="s">
        <v>42</v>
      </c>
      <c r="M36" s="3" t="s">
        <v>1126</v>
      </c>
      <c r="N36" s="3" t="s">
        <v>35</v>
      </c>
      <c r="O36" s="3" t="s">
        <v>34</v>
      </c>
      <c r="P36" s="3">
        <v>2021</v>
      </c>
      <c r="Q36" s="3" t="s">
        <v>42</v>
      </c>
      <c r="R36" s="3" t="s">
        <v>1141</v>
      </c>
      <c r="S36" s="3" t="s">
        <v>2636</v>
      </c>
      <c r="T36" s="3">
        <v>16</v>
      </c>
      <c r="U36" s="20">
        <v>8888888888888880</v>
      </c>
      <c r="V36" s="3" t="s">
        <v>44</v>
      </c>
      <c r="W36" s="20">
        <v>5855136285283340</v>
      </c>
    </row>
    <row r="37" spans="1:23" ht="12.5" x14ac:dyDescent="0.25">
      <c r="A37" s="3" t="s">
        <v>238</v>
      </c>
      <c r="B37" s="3" t="s">
        <v>488</v>
      </c>
      <c r="C37" s="3" t="s">
        <v>176</v>
      </c>
      <c r="D37" s="3" t="s">
        <v>480</v>
      </c>
      <c r="E37" s="3" t="s">
        <v>61</v>
      </c>
      <c r="F37" s="3" t="s">
        <v>481</v>
      </c>
      <c r="G37" s="3" t="s">
        <v>1145</v>
      </c>
      <c r="H37" s="3" t="s">
        <v>2352</v>
      </c>
      <c r="I37" s="3">
        <v>1352858</v>
      </c>
      <c r="J37" s="3">
        <v>1998</v>
      </c>
      <c r="K37" s="3" t="s">
        <v>2473</v>
      </c>
      <c r="L37" s="3" t="s">
        <v>1514</v>
      </c>
      <c r="M37" s="3" t="s">
        <v>153</v>
      </c>
      <c r="N37" s="3" t="s">
        <v>35</v>
      </c>
      <c r="O37" s="3" t="s">
        <v>423</v>
      </c>
      <c r="P37" s="3">
        <v>2021</v>
      </c>
      <c r="Q37" s="3" t="s">
        <v>42</v>
      </c>
      <c r="R37" s="3" t="s">
        <v>1121</v>
      </c>
      <c r="S37" s="44">
        <v>46296</v>
      </c>
      <c r="T37" s="3">
        <v>17</v>
      </c>
      <c r="U37" s="20">
        <v>9444444444444440</v>
      </c>
      <c r="V37" s="3" t="s">
        <v>328</v>
      </c>
      <c r="W37" s="20">
        <v>8310702561567610</v>
      </c>
    </row>
    <row r="38" spans="1:23" ht="12.5" x14ac:dyDescent="0.25">
      <c r="A38" s="3" t="s">
        <v>216</v>
      </c>
      <c r="B38" s="3" t="s">
        <v>1695</v>
      </c>
      <c r="C38" s="3" t="s">
        <v>2672</v>
      </c>
      <c r="D38" s="3" t="s">
        <v>2859</v>
      </c>
      <c r="E38" s="3" t="s">
        <v>28</v>
      </c>
      <c r="F38" s="3" t="s">
        <v>2476</v>
      </c>
      <c r="G38" s="3" t="s">
        <v>2860</v>
      </c>
      <c r="H38" s="3" t="s">
        <v>1274</v>
      </c>
      <c r="I38" s="3">
        <v>1563685</v>
      </c>
      <c r="J38" s="3" t="s">
        <v>206</v>
      </c>
      <c r="K38" s="3" t="s">
        <v>2861</v>
      </c>
      <c r="L38" s="3" t="s">
        <v>2862</v>
      </c>
      <c r="M38" s="3" t="s">
        <v>95</v>
      </c>
      <c r="N38" s="3" t="s">
        <v>35</v>
      </c>
      <c r="O38" s="3" t="s">
        <v>34</v>
      </c>
      <c r="P38" s="3">
        <v>2020</v>
      </c>
      <c r="Q38" s="3" t="s">
        <v>42</v>
      </c>
      <c r="R38" s="3" t="s">
        <v>42</v>
      </c>
      <c r="S38" s="10">
        <v>46442</v>
      </c>
      <c r="T38" s="3">
        <v>16</v>
      </c>
      <c r="U38" s="20">
        <v>8888888888888880</v>
      </c>
      <c r="V38" s="3" t="s">
        <v>44</v>
      </c>
      <c r="W38" s="20">
        <v>5124742904154660</v>
      </c>
    </row>
    <row r="39" spans="1:23" ht="12.5" x14ac:dyDescent="0.25">
      <c r="A39" s="3" t="s">
        <v>141</v>
      </c>
      <c r="B39" s="3" t="s">
        <v>2479</v>
      </c>
      <c r="C39" s="3" t="s">
        <v>142</v>
      </c>
      <c r="D39" s="3" t="s">
        <v>2733</v>
      </c>
      <c r="E39" s="3" t="s">
        <v>2734</v>
      </c>
      <c r="F39" s="3" t="s">
        <v>28</v>
      </c>
      <c r="G39" s="3" t="s">
        <v>2735</v>
      </c>
      <c r="H39" s="3" t="s">
        <v>93</v>
      </c>
      <c r="I39" s="3" t="s">
        <v>42</v>
      </c>
      <c r="J39" s="3" t="s">
        <v>2736</v>
      </c>
      <c r="K39" s="3" t="s">
        <v>2863</v>
      </c>
      <c r="L39" s="3" t="s">
        <v>663</v>
      </c>
      <c r="M39" s="3" t="s">
        <v>95</v>
      </c>
      <c r="N39" s="3" t="s">
        <v>35</v>
      </c>
      <c r="O39" s="3" t="s">
        <v>423</v>
      </c>
      <c r="P39" s="3">
        <v>2020</v>
      </c>
      <c r="Q39" s="3" t="s">
        <v>42</v>
      </c>
      <c r="R39" s="3" t="s">
        <v>146</v>
      </c>
      <c r="S39" s="3" t="s">
        <v>2864</v>
      </c>
      <c r="T39" s="3">
        <v>16</v>
      </c>
      <c r="U39" s="20">
        <v>8888888888888880</v>
      </c>
      <c r="V39" s="3" t="s">
        <v>44</v>
      </c>
      <c r="W39" s="20">
        <v>538346273824215</v>
      </c>
    </row>
    <row r="40" spans="1:23" ht="12.5" x14ac:dyDescent="0.25">
      <c r="A40" s="3" t="s">
        <v>90</v>
      </c>
      <c r="B40" s="3" t="s">
        <v>660</v>
      </c>
      <c r="C40" s="3" t="s">
        <v>142</v>
      </c>
      <c r="D40" s="3" t="s">
        <v>2865</v>
      </c>
      <c r="E40" s="3" t="s">
        <v>28</v>
      </c>
      <c r="F40" s="3" t="s">
        <v>1285</v>
      </c>
      <c r="G40" s="3" t="s">
        <v>400</v>
      </c>
      <c r="H40" s="3" t="s">
        <v>93</v>
      </c>
      <c r="I40" s="3">
        <v>201</v>
      </c>
      <c r="J40" s="3">
        <v>110</v>
      </c>
      <c r="K40" s="3" t="s">
        <v>2482</v>
      </c>
      <c r="L40" s="3" t="s">
        <v>2483</v>
      </c>
      <c r="M40" s="3" t="s">
        <v>2358</v>
      </c>
      <c r="N40" s="3" t="s">
        <v>35</v>
      </c>
      <c r="O40" s="3" t="s">
        <v>34</v>
      </c>
      <c r="P40" s="3">
        <v>2020</v>
      </c>
      <c r="Q40" s="3" t="s">
        <v>42</v>
      </c>
      <c r="R40" s="3" t="s">
        <v>2241</v>
      </c>
      <c r="S40" s="26">
        <v>46419</v>
      </c>
      <c r="T40" s="3">
        <v>17</v>
      </c>
      <c r="U40" s="20">
        <v>9444444444444440</v>
      </c>
      <c r="V40" s="3" t="s">
        <v>328</v>
      </c>
      <c r="W40" s="20">
        <v>8202361652188640</v>
      </c>
    </row>
    <row r="41" spans="1:23" ht="12.5" x14ac:dyDescent="0.25">
      <c r="A41" s="3" t="s">
        <v>239</v>
      </c>
      <c r="B41" s="3">
        <v>4705</v>
      </c>
      <c r="C41" s="3" t="s">
        <v>1279</v>
      </c>
      <c r="D41" s="3" t="s">
        <v>2361</v>
      </c>
      <c r="E41" s="3" t="s">
        <v>28</v>
      </c>
      <c r="F41" s="3" t="s">
        <v>2866</v>
      </c>
      <c r="G41" s="3" t="s">
        <v>1775</v>
      </c>
      <c r="H41" s="3" t="s">
        <v>646</v>
      </c>
      <c r="I41" s="3">
        <v>201</v>
      </c>
      <c r="J41" s="3">
        <v>110</v>
      </c>
      <c r="K41" s="3" t="s">
        <v>648</v>
      </c>
      <c r="L41" s="3">
        <v>15148</v>
      </c>
      <c r="M41" s="3" t="s">
        <v>903</v>
      </c>
      <c r="N41" s="3" t="s">
        <v>42</v>
      </c>
      <c r="O41" s="3" t="s">
        <v>42</v>
      </c>
      <c r="P41" s="3" t="s">
        <v>42</v>
      </c>
      <c r="Q41" s="3" t="s">
        <v>42</v>
      </c>
      <c r="R41" s="3" t="s">
        <v>2878</v>
      </c>
      <c r="S41" s="3" t="s">
        <v>42</v>
      </c>
      <c r="T41" s="3">
        <v>13</v>
      </c>
      <c r="U41" s="20">
        <v>7222222222222220</v>
      </c>
      <c r="V41" s="3" t="s">
        <v>140</v>
      </c>
      <c r="W41" s="20">
        <v>6137544958811920</v>
      </c>
    </row>
    <row r="42" spans="1:23" ht="12.5" x14ac:dyDescent="0.25">
      <c r="A42" s="3" t="s">
        <v>240</v>
      </c>
      <c r="B42" s="3" t="s">
        <v>2666</v>
      </c>
      <c r="C42" s="3" t="s">
        <v>2879</v>
      </c>
      <c r="D42" s="3" t="s">
        <v>1276</v>
      </c>
      <c r="E42" s="3" t="s">
        <v>42</v>
      </c>
      <c r="F42" s="3" t="s">
        <v>42</v>
      </c>
      <c r="G42" s="3" t="s">
        <v>42</v>
      </c>
      <c r="H42" s="3" t="s">
        <v>42</v>
      </c>
      <c r="I42" s="3" t="s">
        <v>42</v>
      </c>
      <c r="J42" s="3" t="s">
        <v>42</v>
      </c>
      <c r="K42" s="3" t="s">
        <v>42</v>
      </c>
      <c r="L42" s="3" t="s">
        <v>42</v>
      </c>
      <c r="M42" s="3" t="s">
        <v>95</v>
      </c>
      <c r="N42" s="3" t="s">
        <v>35</v>
      </c>
      <c r="O42" s="3" t="s">
        <v>191</v>
      </c>
      <c r="P42" s="3">
        <v>2020</v>
      </c>
      <c r="Q42" s="3" t="s">
        <v>42</v>
      </c>
      <c r="R42" s="3" t="s">
        <v>1276</v>
      </c>
      <c r="S42" s="26">
        <v>46419</v>
      </c>
      <c r="T42" s="3">
        <v>9</v>
      </c>
      <c r="U42" s="3" t="s">
        <v>911</v>
      </c>
      <c r="V42" s="3" t="s">
        <v>215</v>
      </c>
      <c r="W42" s="20">
        <v>5063896887426290</v>
      </c>
    </row>
    <row r="43" spans="1:23" ht="12.5" x14ac:dyDescent="0.25">
      <c r="A43" s="3" t="s">
        <v>199</v>
      </c>
      <c r="B43" s="3" t="s">
        <v>2485</v>
      </c>
      <c r="C43" s="3" t="s">
        <v>2070</v>
      </c>
      <c r="D43" s="3" t="s">
        <v>2365</v>
      </c>
      <c r="E43" s="3" t="s">
        <v>42</v>
      </c>
      <c r="F43" s="3" t="s">
        <v>42</v>
      </c>
      <c r="G43" s="3" t="s">
        <v>42</v>
      </c>
      <c r="H43" s="3" t="s">
        <v>42</v>
      </c>
      <c r="I43" s="3" t="s">
        <v>42</v>
      </c>
      <c r="J43" s="3" t="s">
        <v>42</v>
      </c>
      <c r="K43" s="3" t="s">
        <v>42</v>
      </c>
      <c r="L43" s="3" t="s">
        <v>42</v>
      </c>
      <c r="M43" s="3" t="s">
        <v>95</v>
      </c>
      <c r="N43" s="3" t="s">
        <v>35</v>
      </c>
      <c r="O43" s="3" t="s">
        <v>34</v>
      </c>
      <c r="P43" s="3">
        <v>2020</v>
      </c>
      <c r="Q43" s="3" t="s">
        <v>42</v>
      </c>
      <c r="R43" s="3" t="s">
        <v>146</v>
      </c>
      <c r="S43" s="3" t="s">
        <v>2370</v>
      </c>
      <c r="T43" s="3">
        <v>9</v>
      </c>
      <c r="U43" s="3" t="s">
        <v>911</v>
      </c>
      <c r="V43" s="3" t="s">
        <v>215</v>
      </c>
      <c r="W43" s="20">
        <v>6324832030714380</v>
      </c>
    </row>
    <row r="44" spans="1:23" ht="12.5" x14ac:dyDescent="0.25">
      <c r="A44" s="3" t="s">
        <v>241</v>
      </c>
      <c r="B44" s="3" t="s">
        <v>2741</v>
      </c>
      <c r="C44" s="3" t="s">
        <v>1295</v>
      </c>
      <c r="D44" s="3" t="s">
        <v>2867</v>
      </c>
      <c r="E44" s="3" t="s">
        <v>28</v>
      </c>
      <c r="F44" s="3" t="s">
        <v>657</v>
      </c>
      <c r="G44" s="3" t="s">
        <v>30</v>
      </c>
      <c r="H44" s="3" t="s">
        <v>2740</v>
      </c>
      <c r="I44" s="3">
        <v>201</v>
      </c>
      <c r="J44" s="3">
        <v>0</v>
      </c>
      <c r="K44" s="3" t="s">
        <v>206</v>
      </c>
      <c r="L44" s="3">
        <v>15148</v>
      </c>
      <c r="M44" s="3" t="s">
        <v>95</v>
      </c>
      <c r="N44" s="3" t="s">
        <v>35</v>
      </c>
      <c r="O44" s="3" t="s">
        <v>121</v>
      </c>
      <c r="P44" s="3">
        <v>2020</v>
      </c>
      <c r="Q44" s="3" t="s">
        <v>42</v>
      </c>
      <c r="R44" s="3" t="s">
        <v>202</v>
      </c>
      <c r="S44" s="10">
        <v>46442</v>
      </c>
      <c r="T44" s="3">
        <v>17</v>
      </c>
      <c r="U44" s="20">
        <v>9444444444444440</v>
      </c>
      <c r="V44" s="3" t="s">
        <v>328</v>
      </c>
      <c r="W44" s="20">
        <v>7178979037110520</v>
      </c>
    </row>
    <row r="45" spans="1:23" ht="12.5" x14ac:dyDescent="0.25">
      <c r="A45" s="3" t="s">
        <v>116</v>
      </c>
      <c r="B45" s="3" t="s">
        <v>2868</v>
      </c>
      <c r="C45" s="3" t="s">
        <v>117</v>
      </c>
      <c r="D45" s="3" t="s">
        <v>2869</v>
      </c>
      <c r="E45" s="3" t="s">
        <v>28</v>
      </c>
      <c r="F45" s="3" t="s">
        <v>1299</v>
      </c>
      <c r="G45" s="3" t="s">
        <v>30</v>
      </c>
      <c r="H45" s="3" t="s">
        <v>562</v>
      </c>
      <c r="I45" s="3">
        <v>201</v>
      </c>
      <c r="J45" s="3">
        <v>110</v>
      </c>
      <c r="K45" s="3" t="s">
        <v>1300</v>
      </c>
      <c r="L45" s="3" t="s">
        <v>2487</v>
      </c>
      <c r="M45" s="3" t="s">
        <v>95</v>
      </c>
      <c r="N45" s="3" t="s">
        <v>190</v>
      </c>
      <c r="O45" s="3" t="s">
        <v>172</v>
      </c>
      <c r="P45" s="3">
        <v>20</v>
      </c>
      <c r="Q45" s="3" t="s">
        <v>42</v>
      </c>
      <c r="R45" s="3" t="s">
        <v>1302</v>
      </c>
      <c r="S45" s="3" t="s">
        <v>2374</v>
      </c>
      <c r="T45" s="3">
        <v>17</v>
      </c>
      <c r="U45" s="20">
        <v>9444444444444440</v>
      </c>
      <c r="V45" s="3" t="s">
        <v>328</v>
      </c>
      <c r="W45" s="20">
        <v>7222542163718630</v>
      </c>
    </row>
    <row r="46" spans="1:23" ht="12.5" x14ac:dyDescent="0.25">
      <c r="A46" s="3" t="s">
        <v>242</v>
      </c>
      <c r="B46" s="3" t="s">
        <v>2741</v>
      </c>
      <c r="C46" s="3" t="s">
        <v>1295</v>
      </c>
      <c r="D46" s="3" t="s">
        <v>2742</v>
      </c>
      <c r="E46" s="3" t="s">
        <v>28</v>
      </c>
      <c r="F46" s="3" t="s">
        <v>119</v>
      </c>
      <c r="G46" s="3" t="s">
        <v>445</v>
      </c>
      <c r="H46" s="3" t="s">
        <v>93</v>
      </c>
      <c r="I46" s="3">
        <v>201</v>
      </c>
      <c r="J46" s="3">
        <v>110</v>
      </c>
      <c r="K46" s="3" t="s">
        <v>206</v>
      </c>
      <c r="L46" s="3" t="s">
        <v>2744</v>
      </c>
      <c r="M46" s="3" t="s">
        <v>2745</v>
      </c>
      <c r="N46" s="3" t="s">
        <v>190</v>
      </c>
      <c r="O46" s="3" t="s">
        <v>191</v>
      </c>
      <c r="P46" s="3">
        <v>20</v>
      </c>
      <c r="Q46" s="3" t="s">
        <v>42</v>
      </c>
      <c r="R46" s="3" t="s">
        <v>211</v>
      </c>
      <c r="S46" s="10">
        <v>46442</v>
      </c>
      <c r="T46" s="3">
        <v>17</v>
      </c>
      <c r="U46" s="20">
        <v>9444444444444440</v>
      </c>
      <c r="V46" s="3" t="s">
        <v>328</v>
      </c>
      <c r="W46" s="20">
        <v>7137347658108900</v>
      </c>
    </row>
    <row r="47" spans="1:23" ht="12.5" x14ac:dyDescent="0.25">
      <c r="A47" s="3" t="s">
        <v>207</v>
      </c>
      <c r="B47" s="3" t="s">
        <v>1306</v>
      </c>
      <c r="C47" s="3" t="s">
        <v>142</v>
      </c>
      <c r="D47" s="3" t="s">
        <v>2488</v>
      </c>
      <c r="E47" s="3" t="s">
        <v>1285</v>
      </c>
      <c r="F47" s="3" t="s">
        <v>30</v>
      </c>
      <c r="G47" s="3" t="s">
        <v>93</v>
      </c>
      <c r="H47" s="3">
        <v>201</v>
      </c>
      <c r="I47" s="3">
        <v>110</v>
      </c>
      <c r="J47" s="3" t="s">
        <v>2870</v>
      </c>
      <c r="K47" s="3" t="s">
        <v>649</v>
      </c>
      <c r="L47" s="3" t="s">
        <v>1290</v>
      </c>
      <c r="M47" s="3" t="s">
        <v>95</v>
      </c>
      <c r="N47" s="3" t="s">
        <v>35</v>
      </c>
      <c r="O47" s="3" t="s">
        <v>34</v>
      </c>
      <c r="P47" s="3">
        <v>2020</v>
      </c>
      <c r="Q47" s="3" t="s">
        <v>42</v>
      </c>
      <c r="R47" s="3" t="s">
        <v>1278</v>
      </c>
      <c r="S47" s="26">
        <v>46419</v>
      </c>
      <c r="T47" s="3">
        <v>17</v>
      </c>
      <c r="U47" s="20">
        <v>9444444444444440</v>
      </c>
      <c r="V47" s="3" t="s">
        <v>328</v>
      </c>
      <c r="W47" s="20">
        <v>5167711181552010</v>
      </c>
    </row>
    <row r="48" spans="1:23" ht="12.5" x14ac:dyDescent="0.25">
      <c r="A48" s="3" t="s">
        <v>204</v>
      </c>
      <c r="B48" s="3" t="s">
        <v>42</v>
      </c>
      <c r="C48" s="3" t="s">
        <v>42</v>
      </c>
      <c r="D48" s="3" t="s">
        <v>42</v>
      </c>
      <c r="E48" s="3" t="s">
        <v>28</v>
      </c>
      <c r="F48" s="3" t="s">
        <v>2362</v>
      </c>
      <c r="G48" s="3" t="s">
        <v>30</v>
      </c>
      <c r="H48" s="3" t="s">
        <v>93</v>
      </c>
      <c r="I48" s="3">
        <v>2017</v>
      </c>
      <c r="J48" s="3" t="s">
        <v>648</v>
      </c>
      <c r="K48" s="3" t="s">
        <v>42</v>
      </c>
      <c r="L48" s="3" t="s">
        <v>42</v>
      </c>
      <c r="M48" s="3" t="s">
        <v>95</v>
      </c>
      <c r="N48" s="3" t="s">
        <v>35</v>
      </c>
      <c r="O48" s="3" t="s">
        <v>423</v>
      </c>
      <c r="P48" s="3">
        <v>2020</v>
      </c>
      <c r="Q48" s="3" t="s">
        <v>42</v>
      </c>
      <c r="R48" s="3" t="s">
        <v>1276</v>
      </c>
      <c r="S48" s="3" t="s">
        <v>42</v>
      </c>
      <c r="T48" s="3">
        <v>11</v>
      </c>
      <c r="U48" s="20">
        <v>6111111111111110</v>
      </c>
      <c r="V48" s="3" t="s">
        <v>182</v>
      </c>
      <c r="W48" s="20">
        <v>7644628099173550</v>
      </c>
    </row>
    <row r="49" spans="1:23" ht="12.5" x14ac:dyDescent="0.25">
      <c r="A49" s="3" t="s">
        <v>243</v>
      </c>
      <c r="B49" s="3" t="s">
        <v>1306</v>
      </c>
      <c r="C49" s="3" t="s">
        <v>142</v>
      </c>
      <c r="D49" s="3" t="s">
        <v>2871</v>
      </c>
      <c r="E49" s="3" t="s">
        <v>28</v>
      </c>
      <c r="F49" s="3" t="s">
        <v>644</v>
      </c>
      <c r="G49" s="3" t="s">
        <v>30</v>
      </c>
      <c r="H49" s="3" t="s">
        <v>93</v>
      </c>
      <c r="I49" s="3">
        <v>201</v>
      </c>
      <c r="J49" s="3">
        <v>110</v>
      </c>
      <c r="K49" s="3" t="s">
        <v>648</v>
      </c>
      <c r="L49" s="3" t="s">
        <v>2492</v>
      </c>
      <c r="M49" s="3" t="s">
        <v>95</v>
      </c>
      <c r="N49" s="3" t="s">
        <v>35</v>
      </c>
      <c r="O49" s="3" t="s">
        <v>34</v>
      </c>
      <c r="P49" s="3">
        <v>2020</v>
      </c>
      <c r="Q49" s="3" t="s">
        <v>42</v>
      </c>
      <c r="R49" s="3" t="s">
        <v>146</v>
      </c>
      <c r="S49" s="3" t="s">
        <v>1276</v>
      </c>
      <c r="T49" s="3">
        <v>17</v>
      </c>
      <c r="U49" s="20">
        <v>9444444444444440</v>
      </c>
      <c r="V49" s="3" t="s">
        <v>328</v>
      </c>
      <c r="W49" s="20">
        <v>845260160831095</v>
      </c>
    </row>
    <row r="51" spans="1:23" ht="12.5" x14ac:dyDescent="0.25">
      <c r="B51" s="12"/>
      <c r="T51" s="13" t="s">
        <v>244</v>
      </c>
    </row>
    <row r="52" spans="1:23" ht="14.5" x14ac:dyDescent="0.35">
      <c r="A52" s="13" t="s">
        <v>245</v>
      </c>
      <c r="B52" s="14">
        <f>COUNTIF(B2:B13,"F 3472 WAB")</f>
        <v>0</v>
      </c>
      <c r="C52" s="14">
        <f>COUNTIF(C2:C13,"BOBI AULIA SYAFIQ")</f>
        <v>7</v>
      </c>
      <c r="D52" s="14">
        <f>COUNTIF(D2:D13,"CLUSTER PRAMUKA REGENCY BLOK D6 KARANGTENGAH CIANJUR")</f>
        <v>0</v>
      </c>
      <c r="E52" s="14">
        <f>COUNTIF(E2:E13,"HONDA")</f>
        <v>9</v>
      </c>
      <c r="F52" s="14">
        <f>COUNTIF(F2:F13,"X1HO2N35M1 A/T")</f>
        <v>6</v>
      </c>
      <c r="G52" s="14">
        <f t="shared" ref="G52:H52" si="0">COUNTIF(G2:G13,"SEPEDA MOTOR")</f>
        <v>9</v>
      </c>
      <c r="H52" s="14">
        <f t="shared" si="0"/>
        <v>6</v>
      </c>
      <c r="I52" s="14">
        <f>COUNTIF(I2:I13,"2019")</f>
        <v>9</v>
      </c>
      <c r="J52" s="14">
        <f>COUNTIF(J2:J13,"149 CC")</f>
        <v>9</v>
      </c>
      <c r="K52" s="14">
        <f>COUNTIF(K2:K13,"MH1KF4115KK705996")</f>
        <v>7</v>
      </c>
      <c r="L52" s="14">
        <f>COUNTIF(L2:L13,"KF41E1708686")</f>
        <v>2</v>
      </c>
      <c r="M52" s="14">
        <f>COUNTIF(M2:M13,"HITAM")</f>
        <v>12</v>
      </c>
      <c r="N52" s="14">
        <f>COUNTIF(N2:N13,"BENSIN")</f>
        <v>12</v>
      </c>
      <c r="O52" s="14">
        <f>COUNTIF(O2:O13,"HITAM")</f>
        <v>12</v>
      </c>
      <c r="P52" s="14">
        <f>COUNTIF(P2:P13,"2019")</f>
        <v>11</v>
      </c>
      <c r="Q52" s="14">
        <f>COUNTIF(Q2:Q13,"PO7918292")</f>
        <v>4</v>
      </c>
      <c r="R52" s="14">
        <f>COUNTIF(R2:R13,"10700")</f>
        <v>8</v>
      </c>
      <c r="S52" s="14">
        <f>COUNTIF(S2:S13,"06 NOV 2024")</f>
        <v>6</v>
      </c>
      <c r="T52" s="15">
        <f t="shared" ref="T52:T55" si="1">SUM(B52:S52)</f>
        <v>129</v>
      </c>
    </row>
    <row r="53" spans="1:23" ht="12.5" x14ac:dyDescent="0.25">
      <c r="A53" s="13" t="s">
        <v>246</v>
      </c>
      <c r="B53" s="15">
        <f>COUNTIF(B14:B25,"B 3352 UJV")</f>
        <v>4</v>
      </c>
      <c r="C53" s="15">
        <f>COUNTIF(C14:C25,"DIAN LIESKA OCVIANY")</f>
        <v>1</v>
      </c>
      <c r="D53" s="15">
        <f>COUNTIF(D14:D25,"KOMP PERTAMINA BLOK W/10 RT8/16 JU")</f>
        <v>0</v>
      </c>
      <c r="E53" s="15">
        <f>COUNTIF(E14:E25,"HONDA")</f>
        <v>12</v>
      </c>
      <c r="F53" s="15">
        <f>COUNTIF(F14:F25,"Y1G02N15LO AT")</f>
        <v>2</v>
      </c>
      <c r="G53" s="15">
        <f>COUNTIF(G14:G25,"SEPEDA MOTOR")</f>
        <v>10</v>
      </c>
      <c r="H53" s="15">
        <f>COUNTIF(H14:H25,"SPD. MOTOR")</f>
        <v>1</v>
      </c>
      <c r="I53" s="15">
        <f>COUNTIF(I14:I25,"2015")</f>
        <v>11</v>
      </c>
      <c r="J53" s="15">
        <f>COUNTIF(J14:J25,"110")</f>
        <v>9</v>
      </c>
      <c r="K53" s="15">
        <f>COUNTIF(K14:K25,"MH1JFT113FK053794")</f>
        <v>4</v>
      </c>
      <c r="L53" s="15">
        <f>COUNTIF(L14:L25,"JFT1E1053726")</f>
        <v>4</v>
      </c>
      <c r="M53" s="15">
        <f>COUNTIF(M14:M25,"HITAM")</f>
        <v>3</v>
      </c>
      <c r="N53" s="15">
        <f>COUNTIF(N14:N25,"BENSIN")</f>
        <v>7</v>
      </c>
      <c r="O53" s="15">
        <f>COUNTIF(O14:O25,"HITAM")</f>
        <v>1</v>
      </c>
      <c r="P53" s="15">
        <f>COUNTIF(P14:P25,"2015")</f>
        <v>1</v>
      </c>
      <c r="Q53" s="15">
        <f>COUNTIF(Q14:Q25,"MO2029195")</f>
        <v>0</v>
      </c>
      <c r="R53" s="15">
        <f>COUNTIF(R14:R25,"9B4906FT221DI")</f>
        <v>0</v>
      </c>
      <c r="S53" s="15">
        <f>COUNTIF(S14:S25,"11-11-2025")</f>
        <v>5</v>
      </c>
      <c r="T53" s="15">
        <f t="shared" si="1"/>
        <v>75</v>
      </c>
    </row>
    <row r="54" spans="1:23" ht="12.5" x14ac:dyDescent="0.25">
      <c r="A54" s="13" t="s">
        <v>247</v>
      </c>
      <c r="B54" s="15">
        <f>COUNTIF(B26:B37,"B 2832 BRY")</f>
        <v>2</v>
      </c>
      <c r="C54" s="15">
        <f>COUNTIF(C26:C37,"MICHAEL")</f>
        <v>6</v>
      </c>
      <c r="D54" s="15">
        <f>COUNTIF(D26:D37,"CITRA GARDEN 6 BLK H11/54 RT11/15 JAKBAR")</f>
        <v>0</v>
      </c>
      <c r="E54" s="15">
        <f>COUNTIF(E26:E37,"TOYOTA")</f>
        <v>6</v>
      </c>
      <c r="F54" s="15">
        <f>COUNTIF(F26:F37,"KIJANG INOVA 2.OV")</f>
        <v>0</v>
      </c>
      <c r="G54" s="15">
        <f>COUNTIF(G26:G37,"MOBIL PENUMPANG")</f>
        <v>0</v>
      </c>
      <c r="H54" s="15">
        <f>COUNTIF(H26:H37,"MICRO/MINIBUS")</f>
        <v>0</v>
      </c>
      <c r="I54" s="15">
        <f>COUNTIF(I26:I37,"2021")</f>
        <v>1</v>
      </c>
      <c r="J54" s="15">
        <f>COUNTIF(J26:J37,"1998")</f>
        <v>3</v>
      </c>
      <c r="K54" s="15">
        <f>COUNTIF(K26:K37,"MHFAW8EM2M0218495")</f>
        <v>0</v>
      </c>
      <c r="L54" s="15">
        <f>COUNTIF(L26:L37,"1TRA912677")</f>
        <v>1</v>
      </c>
      <c r="M54" s="15">
        <f>COUNTIF(M26:M37,"SILVER METALIK")</f>
        <v>0</v>
      </c>
      <c r="N54" s="15">
        <f>COUNTIF(N26:N37,"BENSIN")</f>
        <v>6</v>
      </c>
      <c r="O54" s="15">
        <f>COUNTIF(O26:O37,"HITAM")</f>
        <v>5</v>
      </c>
      <c r="P54" s="15">
        <f>COUNTIF(P26:P37,"2021")</f>
        <v>3</v>
      </c>
      <c r="Q54" s="15">
        <f>COUNTIF(Q26:Q37,"R01352858")</f>
        <v>1</v>
      </c>
      <c r="R54" s="15">
        <f>COUNTIF(R26:R37,"3C4900GUYW1WE")</f>
        <v>0</v>
      </c>
      <c r="S54" s="15">
        <f>COUNTIF(S26:S37,"05-10-2026")</f>
        <v>1</v>
      </c>
      <c r="T54" s="15">
        <f t="shared" si="1"/>
        <v>35</v>
      </c>
    </row>
    <row r="55" spans="1:23" ht="12.5" x14ac:dyDescent="0.25">
      <c r="A55" s="13" t="s">
        <v>248</v>
      </c>
      <c r="B55" s="15">
        <f>COUNTIF(B38:B49,"B 4705 BLB")</f>
        <v>0</v>
      </c>
      <c r="C55" s="15">
        <f>COUNTIF(C38:C49,"RICKY GUNAWAN")</f>
        <v>4</v>
      </c>
      <c r="D55" s="15">
        <f>COUNTIF(D38:D49,"JL KEAMANAN DLM RT14/6 TM SHARI JB")</f>
        <v>0</v>
      </c>
      <c r="E55" s="15">
        <f>COUNTIF(E38:E49,"HONDA")</f>
        <v>8</v>
      </c>
      <c r="F55" s="15">
        <f>COUNTIF(F38:F49,"D1B02N12L2")</f>
        <v>0</v>
      </c>
      <c r="G55" s="15">
        <f>COUNTIF(G38:G49,"SEPEDA MOTOR")</f>
        <v>4</v>
      </c>
      <c r="H55" s="15">
        <f>COUNTIF(H38:H49,"SPD. MOTOR")</f>
        <v>0</v>
      </c>
      <c r="I55" s="15">
        <f>COUNTIF(I38:I49,"2017")</f>
        <v>1</v>
      </c>
      <c r="J55" s="15">
        <f>COUNTIF(J38:J49,"110")</f>
        <v>5</v>
      </c>
      <c r="K55" s="15">
        <f>COUNTIF(K38:K49,"MH1JM2112HK213635")</f>
        <v>0</v>
      </c>
      <c r="L55" s="15">
        <f>COUNTIF(L38:L49,"JM21E1215148")</f>
        <v>0</v>
      </c>
      <c r="M55" s="15">
        <f>COUNTIF(M38:M49,"MERAH PUTIH")</f>
        <v>0</v>
      </c>
      <c r="N55" s="15">
        <f>COUNTIF(N38:N49,"BENSIN")</f>
        <v>9</v>
      </c>
      <c r="O55" s="15">
        <f>COUNTIF(O38:O49,"HITAM")</f>
        <v>5</v>
      </c>
      <c r="P55" s="15">
        <f>COUNTIF(P38:P49,"2020")</f>
        <v>9</v>
      </c>
      <c r="Q55" s="15">
        <f>COUNTIF(Q38:Q49,"N01563685")</f>
        <v>0</v>
      </c>
      <c r="R55" s="15">
        <f>COUNTIF(R38:R49,"9B4906ID311AW")</f>
        <v>1</v>
      </c>
      <c r="S55" s="15">
        <f>COUNTIF(S38:S49,"24-02-2027")</f>
        <v>4</v>
      </c>
      <c r="T55" s="15">
        <f t="shared" si="1"/>
        <v>50</v>
      </c>
    </row>
    <row r="56" spans="1:23" ht="16.5" customHeight="1" x14ac:dyDescent="0.3">
      <c r="B56" s="12"/>
      <c r="S56" s="16" t="s">
        <v>249</v>
      </c>
      <c r="T56" s="17">
        <f>SUM(T52:T55)</f>
        <v>289</v>
      </c>
      <c r="U56" s="18">
        <f>T56/(48*18) * 100</f>
        <v>33.449074074074076</v>
      </c>
    </row>
  </sheetData>
  <autoFilter ref="A1:W49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56"/>
  <sheetViews>
    <sheetView workbookViewId="0"/>
  </sheetViews>
  <sheetFormatPr defaultColWidth="12.6328125" defaultRowHeight="15.75" customHeight="1" x14ac:dyDescent="0.25"/>
  <sheetData>
    <row r="1" spans="1:23" ht="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ht="12.5" x14ac:dyDescent="0.25">
      <c r="A2" s="3" t="s">
        <v>85</v>
      </c>
      <c r="B2" s="3" t="s">
        <v>852</v>
      </c>
      <c r="C2" s="3" t="s">
        <v>26</v>
      </c>
      <c r="D2" s="3" t="s">
        <v>2880</v>
      </c>
      <c r="E2" s="3" t="s">
        <v>28</v>
      </c>
      <c r="F2" s="3" t="s">
        <v>859</v>
      </c>
      <c r="G2" s="3" t="s">
        <v>582</v>
      </c>
      <c r="H2" s="3" t="s">
        <v>2881</v>
      </c>
      <c r="I2" s="3">
        <v>2019</v>
      </c>
      <c r="J2" s="3" t="s">
        <v>2882</v>
      </c>
      <c r="K2" s="3" t="s">
        <v>2883</v>
      </c>
      <c r="L2" s="3" t="s">
        <v>2496</v>
      </c>
      <c r="M2" s="3" t="s">
        <v>34</v>
      </c>
      <c r="N2" s="3" t="s">
        <v>1140</v>
      </c>
      <c r="O2" s="3" t="s">
        <v>34</v>
      </c>
      <c r="P2" s="3" t="s">
        <v>42</v>
      </c>
      <c r="Q2" s="3" t="s">
        <v>42</v>
      </c>
      <c r="R2" s="3" t="s">
        <v>2884</v>
      </c>
      <c r="S2" s="5">
        <v>45602</v>
      </c>
      <c r="T2" s="3">
        <v>16</v>
      </c>
      <c r="U2" s="20">
        <v>8888888888888880</v>
      </c>
      <c r="V2" s="3" t="s">
        <v>44</v>
      </c>
      <c r="W2" s="20">
        <v>6582330047403570</v>
      </c>
    </row>
    <row r="3" spans="1:23" ht="12.5" x14ac:dyDescent="0.25">
      <c r="A3" s="3" t="s">
        <v>220</v>
      </c>
      <c r="B3" s="3" t="s">
        <v>42</v>
      </c>
      <c r="C3" s="3" t="s">
        <v>42</v>
      </c>
      <c r="D3" s="3" t="s">
        <v>42</v>
      </c>
      <c r="E3" s="3" t="s">
        <v>29</v>
      </c>
      <c r="F3" s="3" t="s">
        <v>2885</v>
      </c>
      <c r="G3" s="3" t="s">
        <v>29</v>
      </c>
      <c r="H3" s="3" t="s">
        <v>30</v>
      </c>
      <c r="I3" s="3">
        <v>2019</v>
      </c>
      <c r="J3" s="3" t="s">
        <v>2886</v>
      </c>
      <c r="K3" s="3" t="s">
        <v>42</v>
      </c>
      <c r="L3" s="3" t="s">
        <v>42</v>
      </c>
      <c r="M3" s="3" t="s">
        <v>34</v>
      </c>
      <c r="N3" s="3" t="s">
        <v>35</v>
      </c>
      <c r="O3" s="3" t="s">
        <v>34</v>
      </c>
      <c r="P3" s="3">
        <v>2019</v>
      </c>
      <c r="Q3" s="3" t="s">
        <v>42</v>
      </c>
      <c r="R3" s="3" t="s">
        <v>42</v>
      </c>
      <c r="S3" s="5">
        <v>45602</v>
      </c>
      <c r="T3" s="3">
        <v>11</v>
      </c>
      <c r="U3" s="20">
        <v>6111111111111110</v>
      </c>
      <c r="V3" s="3" t="s">
        <v>182</v>
      </c>
      <c r="W3" s="20">
        <v>6363636363636360</v>
      </c>
    </row>
    <row r="4" spans="1:23" ht="12.5" x14ac:dyDescent="0.25">
      <c r="A4" s="3" t="s">
        <v>24</v>
      </c>
      <c r="B4" s="3" t="s">
        <v>837</v>
      </c>
      <c r="C4" s="3" t="s">
        <v>26</v>
      </c>
      <c r="D4" s="3" t="s">
        <v>2887</v>
      </c>
      <c r="E4" s="3" t="s">
        <v>28</v>
      </c>
      <c r="F4" s="3" t="s">
        <v>29</v>
      </c>
      <c r="G4" s="3" t="s">
        <v>30</v>
      </c>
      <c r="H4" s="3" t="s">
        <v>30</v>
      </c>
      <c r="I4" s="3">
        <v>2019</v>
      </c>
      <c r="J4" s="3" t="s">
        <v>2882</v>
      </c>
      <c r="K4" s="3" t="s">
        <v>2888</v>
      </c>
      <c r="L4" s="3" t="s">
        <v>2417</v>
      </c>
      <c r="M4" s="3" t="s">
        <v>34</v>
      </c>
      <c r="N4" s="3" t="s">
        <v>2889</v>
      </c>
      <c r="O4" s="3" t="s">
        <v>34</v>
      </c>
      <c r="P4" s="3" t="s">
        <v>42</v>
      </c>
      <c r="Q4" s="3" t="s">
        <v>36</v>
      </c>
      <c r="R4" s="3">
        <v>10700</v>
      </c>
      <c r="S4" s="5">
        <v>45602</v>
      </c>
      <c r="T4" s="3">
        <v>17</v>
      </c>
      <c r="U4" s="20">
        <v>9444444444444440</v>
      </c>
      <c r="V4" s="3" t="s">
        <v>328</v>
      </c>
      <c r="W4" s="20">
        <v>8463889628249480</v>
      </c>
    </row>
    <row r="5" spans="1:23" ht="12.5" x14ac:dyDescent="0.25">
      <c r="A5" s="3" t="s">
        <v>222</v>
      </c>
      <c r="B5" s="3" t="s">
        <v>2890</v>
      </c>
      <c r="C5" s="3" t="s">
        <v>26</v>
      </c>
      <c r="D5" s="3" t="s">
        <v>2891</v>
      </c>
      <c r="E5" s="3" t="s">
        <v>28</v>
      </c>
      <c r="F5" s="3" t="s">
        <v>2687</v>
      </c>
      <c r="G5" s="3" t="s">
        <v>1274</v>
      </c>
      <c r="H5" s="3" t="s">
        <v>30</v>
      </c>
      <c r="I5" s="3">
        <v>2019</v>
      </c>
      <c r="J5" s="3" t="s">
        <v>264</v>
      </c>
      <c r="K5" s="3" t="s">
        <v>32</v>
      </c>
      <c r="L5" s="3" t="s">
        <v>2417</v>
      </c>
      <c r="M5" s="3" t="s">
        <v>34</v>
      </c>
      <c r="N5" s="3" t="s">
        <v>2892</v>
      </c>
      <c r="O5" s="3" t="s">
        <v>34</v>
      </c>
      <c r="P5" s="3" t="s">
        <v>42</v>
      </c>
      <c r="Q5" s="3" t="s">
        <v>42</v>
      </c>
      <c r="R5" s="3">
        <v>10700</v>
      </c>
      <c r="S5" s="5">
        <v>45602</v>
      </c>
      <c r="T5" s="3">
        <v>16</v>
      </c>
      <c r="U5" s="20">
        <v>8888888888888880</v>
      </c>
      <c r="V5" s="3" t="s">
        <v>44</v>
      </c>
      <c r="W5" s="20">
        <v>7745306776556770</v>
      </c>
    </row>
    <row r="6" spans="1:23" ht="12.5" x14ac:dyDescent="0.25">
      <c r="A6" s="3" t="s">
        <v>39</v>
      </c>
      <c r="B6" s="3" t="s">
        <v>42</v>
      </c>
      <c r="C6" s="3" t="s">
        <v>42</v>
      </c>
      <c r="D6" s="3" t="s">
        <v>42</v>
      </c>
      <c r="E6" s="3" t="s">
        <v>42</v>
      </c>
      <c r="F6" s="3" t="s">
        <v>42</v>
      </c>
      <c r="G6" s="3" t="s">
        <v>42</v>
      </c>
      <c r="H6" s="3" t="s">
        <v>42</v>
      </c>
      <c r="I6" s="3" t="s">
        <v>42</v>
      </c>
      <c r="J6" s="3" t="s">
        <v>42</v>
      </c>
      <c r="K6" s="3" t="s">
        <v>42</v>
      </c>
      <c r="L6" s="3" t="s">
        <v>42</v>
      </c>
      <c r="M6" s="3" t="s">
        <v>42</v>
      </c>
      <c r="N6" s="3" t="s">
        <v>42</v>
      </c>
      <c r="O6" s="3" t="s">
        <v>42</v>
      </c>
      <c r="P6" s="3" t="s">
        <v>42</v>
      </c>
      <c r="Q6" s="3" t="s">
        <v>42</v>
      </c>
      <c r="R6" s="3" t="s">
        <v>42</v>
      </c>
      <c r="S6" s="3" t="s">
        <v>42</v>
      </c>
      <c r="T6" s="3">
        <v>0</v>
      </c>
      <c r="U6" s="3" t="s">
        <v>2364</v>
      </c>
      <c r="V6" s="3" t="s">
        <v>221</v>
      </c>
      <c r="W6" s="3" t="s">
        <v>2364</v>
      </c>
    </row>
    <row r="7" spans="1:23" ht="12.5" x14ac:dyDescent="0.25">
      <c r="A7" s="3" t="s">
        <v>72</v>
      </c>
      <c r="B7" s="3" t="s">
        <v>2893</v>
      </c>
      <c r="C7" s="3" t="s">
        <v>2894</v>
      </c>
      <c r="D7" s="3" t="s">
        <v>2895</v>
      </c>
      <c r="E7" s="3" t="s">
        <v>28</v>
      </c>
      <c r="F7" s="3" t="s">
        <v>848</v>
      </c>
      <c r="G7" s="3" t="s">
        <v>2896</v>
      </c>
      <c r="H7" s="3" t="s">
        <v>2896</v>
      </c>
      <c r="I7" s="3">
        <v>2019</v>
      </c>
      <c r="J7" s="3" t="s">
        <v>264</v>
      </c>
      <c r="K7" s="3" t="s">
        <v>2897</v>
      </c>
      <c r="L7" s="3" t="s">
        <v>2898</v>
      </c>
      <c r="M7" s="3" t="s">
        <v>34</v>
      </c>
      <c r="N7" s="3" t="s">
        <v>35</v>
      </c>
      <c r="O7" s="3" t="s">
        <v>34</v>
      </c>
      <c r="P7" s="3">
        <v>2019</v>
      </c>
      <c r="Q7" s="3" t="s">
        <v>42</v>
      </c>
      <c r="R7" s="3" t="s">
        <v>2899</v>
      </c>
      <c r="S7" s="3" t="s">
        <v>42</v>
      </c>
      <c r="T7" s="3">
        <v>16</v>
      </c>
      <c r="U7" s="20">
        <v>8888888888888880</v>
      </c>
      <c r="V7" s="3" t="s">
        <v>44</v>
      </c>
      <c r="W7" s="20">
        <v>7462757218271920</v>
      </c>
    </row>
    <row r="8" spans="1:23" ht="12.5" x14ac:dyDescent="0.25">
      <c r="A8" s="3" t="s">
        <v>223</v>
      </c>
      <c r="B8" s="3" t="s">
        <v>1819</v>
      </c>
      <c r="C8" s="3" t="s">
        <v>2900</v>
      </c>
      <c r="D8" s="3" t="s">
        <v>2901</v>
      </c>
      <c r="E8" s="3" t="s">
        <v>2902</v>
      </c>
      <c r="F8" s="3" t="s">
        <v>859</v>
      </c>
      <c r="G8" s="3" t="s">
        <v>849</v>
      </c>
      <c r="H8" s="3" t="s">
        <v>582</v>
      </c>
      <c r="I8" s="3">
        <v>2019</v>
      </c>
      <c r="J8" s="3" t="s">
        <v>850</v>
      </c>
      <c r="K8" s="3" t="s">
        <v>2903</v>
      </c>
      <c r="L8" s="3" t="s">
        <v>862</v>
      </c>
      <c r="M8" s="3" t="s">
        <v>34</v>
      </c>
      <c r="N8" s="3" t="s">
        <v>35</v>
      </c>
      <c r="O8" s="3" t="s">
        <v>34</v>
      </c>
      <c r="P8" s="3">
        <v>2019</v>
      </c>
      <c r="Q8" s="3" t="s">
        <v>42</v>
      </c>
      <c r="R8" s="3" t="s">
        <v>2904</v>
      </c>
      <c r="S8" s="3" t="s">
        <v>42</v>
      </c>
      <c r="T8" s="3">
        <v>16</v>
      </c>
      <c r="U8" s="20">
        <v>8888888888888880</v>
      </c>
      <c r="V8" s="3" t="s">
        <v>44</v>
      </c>
      <c r="W8" s="20">
        <v>6383470695970690</v>
      </c>
    </row>
    <row r="9" spans="1:23" ht="12.5" x14ac:dyDescent="0.25">
      <c r="A9" s="3" t="s">
        <v>98</v>
      </c>
      <c r="B9" s="3" t="s">
        <v>2905</v>
      </c>
      <c r="C9" s="3" t="s">
        <v>2906</v>
      </c>
      <c r="D9" s="3" t="s">
        <v>2907</v>
      </c>
      <c r="E9" s="3" t="s">
        <v>2908</v>
      </c>
      <c r="F9" s="3" t="s">
        <v>2909</v>
      </c>
      <c r="G9" s="3" t="s">
        <v>30</v>
      </c>
      <c r="H9" s="3" t="s">
        <v>30</v>
      </c>
      <c r="I9" s="3">
        <v>2019</v>
      </c>
      <c r="J9" s="3" t="s">
        <v>264</v>
      </c>
      <c r="K9" s="3" t="s">
        <v>2910</v>
      </c>
      <c r="L9" s="3" t="s">
        <v>2911</v>
      </c>
      <c r="M9" s="3" t="s">
        <v>42</v>
      </c>
      <c r="N9" s="3" t="s">
        <v>34</v>
      </c>
      <c r="O9" s="3" t="s">
        <v>35</v>
      </c>
      <c r="P9" s="3">
        <v>201911</v>
      </c>
      <c r="Q9" s="3" t="s">
        <v>42</v>
      </c>
      <c r="R9" s="3" t="s">
        <v>2912</v>
      </c>
      <c r="S9" s="5">
        <v>45602</v>
      </c>
      <c r="T9" s="3">
        <v>16</v>
      </c>
      <c r="U9" s="20">
        <v>8888888888888880</v>
      </c>
      <c r="V9" s="3" t="s">
        <v>44</v>
      </c>
      <c r="W9" s="20">
        <v>5368710945916820</v>
      </c>
    </row>
    <row r="10" spans="1:23" ht="12.5" x14ac:dyDescent="0.25">
      <c r="A10" s="3" t="s">
        <v>224</v>
      </c>
      <c r="B10" s="3" t="s">
        <v>2913</v>
      </c>
      <c r="C10" s="3" t="s">
        <v>2517</v>
      </c>
      <c r="D10" s="3" t="s">
        <v>2914</v>
      </c>
      <c r="E10" s="3" t="s">
        <v>28</v>
      </c>
      <c r="F10" s="3" t="s">
        <v>859</v>
      </c>
      <c r="G10" s="3" t="s">
        <v>582</v>
      </c>
      <c r="H10" s="3" t="s">
        <v>2915</v>
      </c>
      <c r="I10" s="3" t="s">
        <v>42</v>
      </c>
      <c r="J10" s="3">
        <v>2019</v>
      </c>
      <c r="K10" s="3" t="s">
        <v>2916</v>
      </c>
      <c r="L10" s="3" t="s">
        <v>2917</v>
      </c>
      <c r="M10" s="3" t="s">
        <v>34</v>
      </c>
      <c r="N10" s="3" t="s">
        <v>35</v>
      </c>
      <c r="O10" s="3" t="s">
        <v>34</v>
      </c>
      <c r="P10" s="3">
        <v>107007</v>
      </c>
      <c r="Q10" s="3" t="s">
        <v>42</v>
      </c>
      <c r="R10" s="3" t="s">
        <v>42</v>
      </c>
      <c r="S10" s="3" t="s">
        <v>836</v>
      </c>
      <c r="T10" s="3">
        <v>15</v>
      </c>
      <c r="U10" s="20">
        <v>8333333333333330</v>
      </c>
      <c r="V10" s="3" t="s">
        <v>80</v>
      </c>
      <c r="W10" s="20">
        <v>6168146885793940</v>
      </c>
    </row>
    <row r="11" spans="1:23" ht="12.5" x14ac:dyDescent="0.25">
      <c r="A11" s="3" t="s">
        <v>81</v>
      </c>
      <c r="B11" s="3" t="s">
        <v>837</v>
      </c>
      <c r="C11" s="3" t="s">
        <v>26</v>
      </c>
      <c r="D11" s="3" t="s">
        <v>2918</v>
      </c>
      <c r="E11" s="3" t="s">
        <v>28</v>
      </c>
      <c r="F11" s="3" t="s">
        <v>29</v>
      </c>
      <c r="G11" s="3" t="s">
        <v>30</v>
      </c>
      <c r="H11" s="3">
        <v>2019</v>
      </c>
      <c r="I11" s="3">
        <v>149</v>
      </c>
      <c r="J11" s="3" t="s">
        <v>2919</v>
      </c>
      <c r="K11" s="3" t="s">
        <v>33</v>
      </c>
      <c r="L11" s="3" t="s">
        <v>42</v>
      </c>
      <c r="M11" s="3" t="s">
        <v>34</v>
      </c>
      <c r="N11" s="3" t="s">
        <v>35</v>
      </c>
      <c r="O11" s="3" t="s">
        <v>34</v>
      </c>
      <c r="P11" s="3">
        <v>2019</v>
      </c>
      <c r="Q11" s="3" t="s">
        <v>36</v>
      </c>
      <c r="R11" s="3">
        <v>10700</v>
      </c>
      <c r="S11" s="5">
        <v>43775</v>
      </c>
      <c r="T11" s="3">
        <v>17</v>
      </c>
      <c r="U11" s="20">
        <v>9444444444444440</v>
      </c>
      <c r="V11" s="3" t="s">
        <v>328</v>
      </c>
      <c r="W11" s="20">
        <v>763073777433639</v>
      </c>
    </row>
    <row r="12" spans="1:23" ht="12.5" x14ac:dyDescent="0.25">
      <c r="A12" s="3" t="s">
        <v>225</v>
      </c>
      <c r="B12" s="3" t="s">
        <v>2920</v>
      </c>
      <c r="C12" s="3" t="s">
        <v>2921</v>
      </c>
      <c r="D12" s="3" t="s">
        <v>2885</v>
      </c>
      <c r="E12" s="3" t="s">
        <v>2885</v>
      </c>
      <c r="F12" s="3" t="s">
        <v>28</v>
      </c>
      <c r="G12" s="3" t="s">
        <v>29</v>
      </c>
      <c r="H12" s="3" t="s">
        <v>30</v>
      </c>
      <c r="I12" s="3" t="s">
        <v>42</v>
      </c>
      <c r="J12" s="3">
        <v>2019</v>
      </c>
      <c r="K12" s="3" t="s">
        <v>1813</v>
      </c>
      <c r="L12" s="3" t="s">
        <v>42</v>
      </c>
      <c r="M12" s="3" t="s">
        <v>35</v>
      </c>
      <c r="N12" s="3" t="s">
        <v>35</v>
      </c>
      <c r="O12" s="3" t="s">
        <v>34</v>
      </c>
      <c r="P12" s="3">
        <v>7918292</v>
      </c>
      <c r="Q12" s="3" t="s">
        <v>42</v>
      </c>
      <c r="R12" s="3" t="s">
        <v>42</v>
      </c>
      <c r="S12" s="5">
        <v>45602</v>
      </c>
      <c r="T12" s="3">
        <v>14</v>
      </c>
      <c r="U12" s="20">
        <v>7777777777777770</v>
      </c>
      <c r="V12" s="3" t="s">
        <v>89</v>
      </c>
      <c r="W12" s="20">
        <v>4.06591097977652E+16</v>
      </c>
    </row>
    <row r="13" spans="1:23" ht="12.5" x14ac:dyDescent="0.25">
      <c r="A13" s="3" t="s">
        <v>212</v>
      </c>
      <c r="B13" s="3" t="s">
        <v>25</v>
      </c>
      <c r="C13" s="3" t="s">
        <v>26</v>
      </c>
      <c r="D13" s="3" t="s">
        <v>2922</v>
      </c>
      <c r="E13" s="3" t="s">
        <v>28</v>
      </c>
      <c r="F13" s="3" t="s">
        <v>29</v>
      </c>
      <c r="G13" s="3" t="s">
        <v>30</v>
      </c>
      <c r="H13" s="3" t="s">
        <v>30</v>
      </c>
      <c r="I13" s="3">
        <v>19</v>
      </c>
      <c r="J13" s="3">
        <v>19</v>
      </c>
      <c r="K13" s="3" t="s">
        <v>2923</v>
      </c>
      <c r="L13" s="3" t="s">
        <v>2924</v>
      </c>
      <c r="M13" s="3" t="s">
        <v>34</v>
      </c>
      <c r="N13" s="3" t="s">
        <v>35</v>
      </c>
      <c r="O13" s="3" t="s">
        <v>34</v>
      </c>
      <c r="P13" s="3">
        <v>2019</v>
      </c>
      <c r="Q13" s="3" t="s">
        <v>36</v>
      </c>
      <c r="R13" s="3" t="s">
        <v>2925</v>
      </c>
      <c r="S13" s="5">
        <v>45602</v>
      </c>
      <c r="T13" s="3">
        <v>18</v>
      </c>
      <c r="U13" s="3" t="s">
        <v>260</v>
      </c>
      <c r="V13" s="3" t="s">
        <v>38</v>
      </c>
      <c r="W13" s="20">
        <v>8750796044913690</v>
      </c>
    </row>
    <row r="14" spans="1:23" ht="12.5" x14ac:dyDescent="0.25">
      <c r="A14" s="3" t="s">
        <v>122</v>
      </c>
      <c r="B14" s="3" t="s">
        <v>2926</v>
      </c>
      <c r="C14" s="3" t="s">
        <v>2927</v>
      </c>
      <c r="D14" s="3" t="s">
        <v>2928</v>
      </c>
      <c r="E14" s="3" t="s">
        <v>28</v>
      </c>
      <c r="F14" s="3" t="s">
        <v>2929</v>
      </c>
      <c r="G14" s="3" t="s">
        <v>2930</v>
      </c>
      <c r="H14" s="3">
        <v>110</v>
      </c>
      <c r="I14" s="3">
        <v>111305379</v>
      </c>
      <c r="J14" s="3">
        <v>110</v>
      </c>
      <c r="K14" s="3" t="s">
        <v>2931</v>
      </c>
      <c r="L14" s="3" t="s">
        <v>42</v>
      </c>
      <c r="M14" s="3" t="s">
        <v>191</v>
      </c>
      <c r="N14" s="3" t="s">
        <v>35</v>
      </c>
      <c r="O14" s="3" t="s">
        <v>130</v>
      </c>
      <c r="P14" s="3">
        <v>15</v>
      </c>
      <c r="Q14" s="3" t="s">
        <v>42</v>
      </c>
      <c r="R14" s="3">
        <v>2029195</v>
      </c>
      <c r="S14" s="3" t="s">
        <v>2932</v>
      </c>
      <c r="T14" s="3">
        <v>16</v>
      </c>
      <c r="U14" s="20">
        <v>8888888888888880</v>
      </c>
      <c r="V14" s="3" t="s">
        <v>44</v>
      </c>
      <c r="W14" s="20">
        <v>5846005001190750</v>
      </c>
    </row>
    <row r="15" spans="1:23" ht="12.5" x14ac:dyDescent="0.25">
      <c r="A15" s="3" t="s">
        <v>226</v>
      </c>
      <c r="B15" s="3" t="s">
        <v>2933</v>
      </c>
      <c r="C15" s="3" t="s">
        <v>2927</v>
      </c>
      <c r="D15" s="3" t="s">
        <v>2934</v>
      </c>
      <c r="E15" s="3" t="s">
        <v>28</v>
      </c>
      <c r="F15" s="3" t="s">
        <v>2438</v>
      </c>
      <c r="G15" s="3" t="s">
        <v>30</v>
      </c>
      <c r="H15" s="3" t="s">
        <v>111</v>
      </c>
      <c r="I15" s="3" t="s">
        <v>42</v>
      </c>
      <c r="J15" s="3">
        <v>2015</v>
      </c>
      <c r="K15" s="3" t="s">
        <v>2935</v>
      </c>
      <c r="L15" s="3" t="s">
        <v>2936</v>
      </c>
      <c r="M15" s="3" t="s">
        <v>34</v>
      </c>
      <c r="N15" s="3" t="s">
        <v>897</v>
      </c>
      <c r="O15" s="3" t="s">
        <v>2937</v>
      </c>
      <c r="P15" s="3">
        <v>201</v>
      </c>
      <c r="Q15" s="3" t="s">
        <v>42</v>
      </c>
      <c r="R15" s="3" t="s">
        <v>42</v>
      </c>
      <c r="S15" s="3" t="s">
        <v>42</v>
      </c>
      <c r="T15" s="3">
        <v>14</v>
      </c>
      <c r="U15" s="20">
        <v>7777777777777770</v>
      </c>
      <c r="V15" s="3" t="s">
        <v>89</v>
      </c>
      <c r="W15" s="20">
        <v>605746833146214</v>
      </c>
    </row>
    <row r="16" spans="1:23" ht="12.5" x14ac:dyDescent="0.25">
      <c r="A16" s="3" t="s">
        <v>227</v>
      </c>
      <c r="B16" s="3" t="s">
        <v>2938</v>
      </c>
      <c r="C16" s="3" t="s">
        <v>2939</v>
      </c>
      <c r="D16" s="3" t="s">
        <v>2940</v>
      </c>
      <c r="E16" s="3" t="s">
        <v>28</v>
      </c>
      <c r="F16" s="3" t="s">
        <v>740</v>
      </c>
      <c r="G16" s="3" t="s">
        <v>30</v>
      </c>
      <c r="H16" s="3" t="s">
        <v>111</v>
      </c>
      <c r="I16" s="3">
        <v>2015</v>
      </c>
      <c r="J16" s="3">
        <v>110</v>
      </c>
      <c r="K16" s="3" t="s">
        <v>2941</v>
      </c>
      <c r="L16" s="3" t="s">
        <v>114</v>
      </c>
      <c r="M16" s="3" t="s">
        <v>34</v>
      </c>
      <c r="N16" s="3" t="s">
        <v>2942</v>
      </c>
      <c r="O16" s="3" t="s">
        <v>2943</v>
      </c>
      <c r="P16" s="3">
        <v>2015</v>
      </c>
      <c r="Q16" s="3" t="s">
        <v>42</v>
      </c>
      <c r="R16" s="3" t="s">
        <v>2944</v>
      </c>
      <c r="S16" s="3" t="s">
        <v>2945</v>
      </c>
      <c r="T16" s="3">
        <v>17</v>
      </c>
      <c r="U16" s="20">
        <v>9444444444444440</v>
      </c>
      <c r="V16" s="3" t="s">
        <v>328</v>
      </c>
      <c r="W16" s="20">
        <v>652230456364494</v>
      </c>
    </row>
    <row r="17" spans="1:23" ht="12.5" x14ac:dyDescent="0.25">
      <c r="A17" s="3" t="s">
        <v>228</v>
      </c>
      <c r="B17" s="3" t="s">
        <v>2946</v>
      </c>
      <c r="C17" s="3" t="s">
        <v>2947</v>
      </c>
      <c r="D17" s="3" t="s">
        <v>2948</v>
      </c>
      <c r="E17" s="3" t="s">
        <v>28</v>
      </c>
      <c r="F17" s="3" t="s">
        <v>2949</v>
      </c>
      <c r="G17" s="3" t="s">
        <v>30</v>
      </c>
      <c r="H17" s="3" t="s">
        <v>2433</v>
      </c>
      <c r="I17" s="3">
        <v>2015</v>
      </c>
      <c r="J17" s="3">
        <v>110</v>
      </c>
      <c r="K17" s="3" t="s">
        <v>2950</v>
      </c>
      <c r="L17" s="3" t="s">
        <v>2430</v>
      </c>
      <c r="M17" s="3" t="s">
        <v>34</v>
      </c>
      <c r="N17" s="3" t="s">
        <v>2951</v>
      </c>
      <c r="O17" s="3" t="s">
        <v>42</v>
      </c>
      <c r="P17" s="3" t="s">
        <v>42</v>
      </c>
      <c r="Q17" s="3" t="s">
        <v>42</v>
      </c>
      <c r="R17" s="3" t="s">
        <v>42</v>
      </c>
      <c r="S17" s="3" t="s">
        <v>2952</v>
      </c>
      <c r="T17" s="3">
        <v>14</v>
      </c>
      <c r="U17" s="20">
        <v>7777777777777770</v>
      </c>
      <c r="V17" s="3" t="s">
        <v>89</v>
      </c>
      <c r="W17" s="20">
        <v>6586888601594480</v>
      </c>
    </row>
    <row r="18" spans="1:23" ht="12.5" x14ac:dyDescent="0.25">
      <c r="A18" s="3" t="s">
        <v>229</v>
      </c>
      <c r="B18" s="3" t="s">
        <v>2953</v>
      </c>
      <c r="C18" s="3" t="s">
        <v>2954</v>
      </c>
      <c r="D18" s="3" t="s">
        <v>2955</v>
      </c>
      <c r="E18" s="3" t="s">
        <v>28</v>
      </c>
      <c r="F18" s="3" t="s">
        <v>2956</v>
      </c>
      <c r="G18" s="3" t="s">
        <v>582</v>
      </c>
      <c r="H18" s="3" t="s">
        <v>1843</v>
      </c>
      <c r="I18" s="3">
        <v>2015</v>
      </c>
      <c r="J18" s="3">
        <v>110</v>
      </c>
      <c r="K18" s="3" t="s">
        <v>2957</v>
      </c>
      <c r="L18" s="3" t="s">
        <v>2958</v>
      </c>
      <c r="M18" s="3" t="s">
        <v>191</v>
      </c>
      <c r="N18" s="3" t="s">
        <v>191</v>
      </c>
      <c r="O18" s="3" t="s">
        <v>190</v>
      </c>
      <c r="P18" s="3" t="s">
        <v>42</v>
      </c>
      <c r="Q18" s="3" t="s">
        <v>42</v>
      </c>
      <c r="R18" s="3" t="s">
        <v>42</v>
      </c>
      <c r="S18" s="3" t="s">
        <v>42</v>
      </c>
      <c r="T18" s="3">
        <v>14</v>
      </c>
      <c r="U18" s="20">
        <v>7777777777777770</v>
      </c>
      <c r="V18" s="3" t="s">
        <v>89</v>
      </c>
      <c r="W18" s="20">
        <v>4560524614704180</v>
      </c>
    </row>
    <row r="19" spans="1:23" ht="12.5" x14ac:dyDescent="0.25">
      <c r="A19" s="3" t="s">
        <v>132</v>
      </c>
      <c r="B19" s="3" t="s">
        <v>2554</v>
      </c>
      <c r="C19" s="3" t="s">
        <v>738</v>
      </c>
      <c r="D19" s="3" t="s">
        <v>2959</v>
      </c>
      <c r="E19" s="3" t="s">
        <v>28</v>
      </c>
      <c r="F19" s="3" t="s">
        <v>2438</v>
      </c>
      <c r="G19" s="3" t="s">
        <v>49</v>
      </c>
      <c r="H19" s="3" t="s">
        <v>2433</v>
      </c>
      <c r="I19" s="3">
        <v>2015</v>
      </c>
      <c r="J19" s="3">
        <v>110</v>
      </c>
      <c r="K19" s="3" t="s">
        <v>2960</v>
      </c>
      <c r="L19" s="3" t="s">
        <v>2440</v>
      </c>
      <c r="M19" s="3" t="s">
        <v>2961</v>
      </c>
      <c r="N19" s="3" t="s">
        <v>35</v>
      </c>
      <c r="O19" s="3" t="s">
        <v>34</v>
      </c>
      <c r="P19" s="3">
        <v>2015</v>
      </c>
      <c r="Q19" s="3" t="s">
        <v>42</v>
      </c>
      <c r="R19" s="3" t="s">
        <v>881</v>
      </c>
      <c r="S19" s="3" t="s">
        <v>2962</v>
      </c>
      <c r="T19" s="3">
        <v>17</v>
      </c>
      <c r="U19" s="20">
        <v>9444444444444440</v>
      </c>
      <c r="V19" s="3" t="s">
        <v>328</v>
      </c>
      <c r="W19" s="20">
        <v>7857022446987840</v>
      </c>
    </row>
    <row r="20" spans="1:23" ht="12.5" x14ac:dyDescent="0.25">
      <c r="A20" s="3" t="s">
        <v>230</v>
      </c>
      <c r="B20" s="3" t="s">
        <v>864</v>
      </c>
      <c r="C20" s="3" t="s">
        <v>2963</v>
      </c>
      <c r="D20" s="3" t="s">
        <v>28</v>
      </c>
      <c r="E20" s="3" t="s">
        <v>2964</v>
      </c>
      <c r="F20" s="3" t="s">
        <v>28</v>
      </c>
      <c r="G20" s="3" t="s">
        <v>2581</v>
      </c>
      <c r="H20" s="3" t="s">
        <v>2965</v>
      </c>
      <c r="I20" s="3">
        <v>2015</v>
      </c>
      <c r="J20" s="3">
        <v>110</v>
      </c>
      <c r="K20" s="3" t="s">
        <v>2510</v>
      </c>
      <c r="L20" s="3" t="s">
        <v>42</v>
      </c>
      <c r="M20" s="3" t="s">
        <v>42</v>
      </c>
      <c r="N20" s="3" t="s">
        <v>42</v>
      </c>
      <c r="O20" s="3" t="s">
        <v>42</v>
      </c>
      <c r="P20" s="3" t="s">
        <v>42</v>
      </c>
      <c r="Q20" s="3" t="s">
        <v>42</v>
      </c>
      <c r="R20" s="3" t="s">
        <v>42</v>
      </c>
      <c r="S20" s="3" t="s">
        <v>42</v>
      </c>
      <c r="T20" s="3">
        <v>10</v>
      </c>
      <c r="U20" s="20">
        <v>5555555555555550</v>
      </c>
      <c r="V20" s="3" t="s">
        <v>203</v>
      </c>
      <c r="W20" s="20">
        <v>3.11266968325791E+16</v>
      </c>
    </row>
    <row r="21" spans="1:23" ht="12.5" x14ac:dyDescent="0.25">
      <c r="A21" s="3" t="s">
        <v>231</v>
      </c>
      <c r="B21" s="3" t="s">
        <v>123</v>
      </c>
      <c r="C21" s="3" t="s">
        <v>2927</v>
      </c>
      <c r="D21" s="3" t="s">
        <v>2966</v>
      </c>
      <c r="E21" s="3" t="s">
        <v>28</v>
      </c>
      <c r="F21" s="3" t="s">
        <v>875</v>
      </c>
      <c r="G21" s="3" t="s">
        <v>30</v>
      </c>
      <c r="H21" s="3" t="s">
        <v>111</v>
      </c>
      <c r="I21" s="3">
        <v>2015</v>
      </c>
      <c r="J21" s="3">
        <v>110</v>
      </c>
      <c r="K21" s="3" t="s">
        <v>2967</v>
      </c>
      <c r="L21" s="3" t="s">
        <v>2968</v>
      </c>
      <c r="M21" s="3" t="s">
        <v>172</v>
      </c>
      <c r="N21" s="3" t="s">
        <v>897</v>
      </c>
      <c r="O21" s="3" t="s">
        <v>2969</v>
      </c>
      <c r="P21" s="3">
        <v>1112025</v>
      </c>
      <c r="Q21" s="3" t="s">
        <v>2970</v>
      </c>
      <c r="R21" s="3" t="s">
        <v>42</v>
      </c>
      <c r="S21" s="3" t="s">
        <v>2971</v>
      </c>
      <c r="T21" s="3">
        <v>17</v>
      </c>
      <c r="U21" s="20">
        <v>9444444444444440</v>
      </c>
      <c r="V21" s="3" t="s">
        <v>328</v>
      </c>
      <c r="W21" s="20">
        <v>683337069050054</v>
      </c>
    </row>
    <row r="22" spans="1:23" ht="12.5" x14ac:dyDescent="0.25">
      <c r="A22" s="3" t="s">
        <v>166</v>
      </c>
      <c r="B22" s="3" t="s">
        <v>2972</v>
      </c>
      <c r="C22" s="3" t="s">
        <v>1840</v>
      </c>
      <c r="D22" s="3" t="s">
        <v>2973</v>
      </c>
      <c r="E22" s="3" t="s">
        <v>28</v>
      </c>
      <c r="F22" s="3" t="s">
        <v>28</v>
      </c>
      <c r="G22" s="3" t="s">
        <v>2974</v>
      </c>
      <c r="H22" s="3" t="s">
        <v>1982</v>
      </c>
      <c r="I22" s="3">
        <v>110</v>
      </c>
      <c r="J22" s="3" t="s">
        <v>42</v>
      </c>
      <c r="K22" s="3" t="s">
        <v>42</v>
      </c>
      <c r="L22" s="3" t="s">
        <v>42</v>
      </c>
      <c r="M22" s="3" t="s">
        <v>2536</v>
      </c>
      <c r="N22" s="3" t="s">
        <v>173</v>
      </c>
      <c r="O22" s="3" t="s">
        <v>172</v>
      </c>
      <c r="P22" s="3" t="s">
        <v>42</v>
      </c>
      <c r="Q22" s="3" t="s">
        <v>42</v>
      </c>
      <c r="R22" s="3" t="s">
        <v>42</v>
      </c>
      <c r="S22" s="3" t="s">
        <v>42</v>
      </c>
      <c r="T22" s="3">
        <v>11</v>
      </c>
      <c r="U22" s="20">
        <v>6111111111111110</v>
      </c>
      <c r="V22" s="3" t="s">
        <v>182</v>
      </c>
      <c r="W22" s="20">
        <v>426853074685892</v>
      </c>
    </row>
    <row r="23" spans="1:23" ht="12.5" x14ac:dyDescent="0.25">
      <c r="A23" s="3" t="s">
        <v>193</v>
      </c>
      <c r="B23" s="3" t="s">
        <v>2975</v>
      </c>
      <c r="C23" s="3" t="s">
        <v>2976</v>
      </c>
      <c r="D23" s="3" t="s">
        <v>2977</v>
      </c>
      <c r="E23" s="3" t="s">
        <v>28</v>
      </c>
      <c r="F23" s="3" t="s">
        <v>2978</v>
      </c>
      <c r="G23" s="3" t="s">
        <v>30</v>
      </c>
      <c r="H23" s="3" t="s">
        <v>2979</v>
      </c>
      <c r="I23" s="3" t="s">
        <v>42</v>
      </c>
      <c r="J23" s="3" t="s">
        <v>42</v>
      </c>
      <c r="K23" s="3" t="s">
        <v>2980</v>
      </c>
      <c r="L23" s="3" t="s">
        <v>2980</v>
      </c>
      <c r="M23" s="3" t="s">
        <v>2981</v>
      </c>
      <c r="N23" s="3" t="s">
        <v>2536</v>
      </c>
      <c r="O23" s="3" t="s">
        <v>190</v>
      </c>
      <c r="P23" s="3" t="s">
        <v>42</v>
      </c>
      <c r="Q23" s="3" t="s">
        <v>42</v>
      </c>
      <c r="R23" s="3" t="s">
        <v>42</v>
      </c>
      <c r="S23" s="3" t="s">
        <v>42</v>
      </c>
      <c r="T23" s="3">
        <v>12</v>
      </c>
      <c r="U23" s="20">
        <v>6666666666666660</v>
      </c>
      <c r="V23" s="3" t="s">
        <v>147</v>
      </c>
      <c r="W23" s="20">
        <v>3.38178071498504E+16</v>
      </c>
    </row>
    <row r="24" spans="1:23" ht="12.5" x14ac:dyDescent="0.25">
      <c r="A24" s="3" t="s">
        <v>106</v>
      </c>
      <c r="B24" s="3" t="s">
        <v>912</v>
      </c>
      <c r="C24" s="3" t="s">
        <v>2982</v>
      </c>
      <c r="D24" s="3" t="s">
        <v>2983</v>
      </c>
      <c r="E24" s="3" t="s">
        <v>28</v>
      </c>
      <c r="F24" s="3" t="s">
        <v>28</v>
      </c>
      <c r="G24" s="3" t="s">
        <v>2581</v>
      </c>
      <c r="H24" s="3" t="s">
        <v>2984</v>
      </c>
      <c r="I24" s="3">
        <v>2015</v>
      </c>
      <c r="J24" s="3">
        <v>110</v>
      </c>
      <c r="K24" s="3" t="s">
        <v>2985</v>
      </c>
      <c r="L24" s="3" t="s">
        <v>2986</v>
      </c>
      <c r="M24" s="3" t="s">
        <v>42</v>
      </c>
      <c r="N24" s="3" t="s">
        <v>42</v>
      </c>
      <c r="O24" s="3" t="s">
        <v>42</v>
      </c>
      <c r="P24" s="3" t="s">
        <v>42</v>
      </c>
      <c r="Q24" s="3" t="s">
        <v>42</v>
      </c>
      <c r="R24" s="3" t="s">
        <v>42</v>
      </c>
      <c r="S24" s="3" t="s">
        <v>42</v>
      </c>
      <c r="T24" s="3">
        <v>11</v>
      </c>
      <c r="U24" s="20">
        <v>6111111111111110</v>
      </c>
      <c r="V24" s="3" t="s">
        <v>182</v>
      </c>
      <c r="W24" s="20">
        <v>3926284757554100</v>
      </c>
    </row>
    <row r="25" spans="1:23" ht="12.5" x14ac:dyDescent="0.25">
      <c r="A25" s="3" t="s">
        <v>45</v>
      </c>
      <c r="B25" s="3">
        <v>889</v>
      </c>
      <c r="C25" s="3" t="s">
        <v>2987</v>
      </c>
      <c r="D25" s="3" t="s">
        <v>2988</v>
      </c>
      <c r="E25" s="3" t="s">
        <v>2989</v>
      </c>
      <c r="F25" s="3" t="s">
        <v>740</v>
      </c>
      <c r="G25" s="3" t="s">
        <v>30</v>
      </c>
      <c r="H25" s="3" t="s">
        <v>111</v>
      </c>
      <c r="I25" s="3">
        <v>2015</v>
      </c>
      <c r="J25" s="3">
        <v>110</v>
      </c>
      <c r="K25" s="3" t="s">
        <v>1862</v>
      </c>
      <c r="L25" s="3" t="s">
        <v>2990</v>
      </c>
      <c r="M25" s="3">
        <v>411</v>
      </c>
      <c r="N25" s="3">
        <v>1001</v>
      </c>
      <c r="O25" s="3" t="s">
        <v>1961</v>
      </c>
      <c r="P25" s="3" t="s">
        <v>42</v>
      </c>
      <c r="Q25" s="3" t="s">
        <v>2540</v>
      </c>
      <c r="R25" s="3" t="s">
        <v>42</v>
      </c>
      <c r="S25" s="3" t="s">
        <v>42</v>
      </c>
      <c r="T25" s="3">
        <v>15</v>
      </c>
      <c r="U25" s="20">
        <v>8333333333333330</v>
      </c>
      <c r="V25" s="3" t="s">
        <v>80</v>
      </c>
      <c r="W25" s="20">
        <v>4868455452356380</v>
      </c>
    </row>
    <row r="26" spans="1:23" ht="12.5" x14ac:dyDescent="0.25">
      <c r="A26" s="3" t="s">
        <v>232</v>
      </c>
      <c r="B26" s="3" t="s">
        <v>2991</v>
      </c>
      <c r="C26" s="3" t="s">
        <v>176</v>
      </c>
      <c r="D26" s="3" t="s">
        <v>2992</v>
      </c>
      <c r="E26" s="3" t="s">
        <v>2993</v>
      </c>
      <c r="F26" s="3" t="s">
        <v>1868</v>
      </c>
      <c r="G26" s="3" t="s">
        <v>2994</v>
      </c>
      <c r="H26" s="3" t="s">
        <v>2993</v>
      </c>
      <c r="I26" s="3" t="s">
        <v>42</v>
      </c>
      <c r="J26" s="3" t="s">
        <v>42</v>
      </c>
      <c r="K26" s="3" t="s">
        <v>187</v>
      </c>
      <c r="L26" s="3" t="s">
        <v>2995</v>
      </c>
      <c r="M26" s="3" t="s">
        <v>189</v>
      </c>
      <c r="N26" s="3" t="s">
        <v>2996</v>
      </c>
      <c r="O26" s="3" t="s">
        <v>173</v>
      </c>
      <c r="P26" s="3">
        <v>181</v>
      </c>
      <c r="Q26" s="3" t="s">
        <v>42</v>
      </c>
      <c r="R26" s="3" t="s">
        <v>42</v>
      </c>
      <c r="S26" s="3" t="s">
        <v>2997</v>
      </c>
      <c r="T26" s="3">
        <v>14</v>
      </c>
      <c r="U26" s="20">
        <v>7777777777777770</v>
      </c>
      <c r="V26" s="3" t="s">
        <v>89</v>
      </c>
      <c r="W26" s="20">
        <v>249502108535722</v>
      </c>
    </row>
    <row r="27" spans="1:23" ht="12.5" x14ac:dyDescent="0.25">
      <c r="A27" s="3" t="s">
        <v>233</v>
      </c>
      <c r="B27" s="3">
        <v>21</v>
      </c>
      <c r="C27" s="3" t="s">
        <v>2998</v>
      </c>
      <c r="D27" s="3" t="s">
        <v>2999</v>
      </c>
      <c r="E27" s="3" t="s">
        <v>2998</v>
      </c>
      <c r="F27" s="3" t="s">
        <v>61</v>
      </c>
      <c r="G27" s="3" t="s">
        <v>481</v>
      </c>
      <c r="H27" s="3" t="s">
        <v>3000</v>
      </c>
      <c r="I27" s="3" t="s">
        <v>42</v>
      </c>
      <c r="J27" s="3" t="s">
        <v>3001</v>
      </c>
      <c r="K27" s="3" t="s">
        <v>3002</v>
      </c>
      <c r="L27" s="3" t="s">
        <v>3003</v>
      </c>
      <c r="M27" s="3" t="s">
        <v>153</v>
      </c>
      <c r="N27" s="3" t="s">
        <v>153</v>
      </c>
      <c r="O27" s="3" t="s">
        <v>3004</v>
      </c>
      <c r="P27" s="3">
        <v>21</v>
      </c>
      <c r="Q27" s="3" t="s">
        <v>42</v>
      </c>
      <c r="R27" s="3" t="s">
        <v>42</v>
      </c>
      <c r="S27" s="25">
        <v>46300</v>
      </c>
      <c r="T27" s="3">
        <v>15</v>
      </c>
      <c r="U27" s="20">
        <v>8333333333333330</v>
      </c>
      <c r="V27" s="3" t="s">
        <v>80</v>
      </c>
      <c r="W27" s="20">
        <v>2.58352007469654E+16</v>
      </c>
    </row>
    <row r="28" spans="1:23" ht="12.5" x14ac:dyDescent="0.25">
      <c r="A28" s="3" t="s">
        <v>175</v>
      </c>
      <c r="B28" s="3" t="s">
        <v>488</v>
      </c>
      <c r="C28" s="3" t="s">
        <v>176</v>
      </c>
      <c r="D28" s="3" t="s">
        <v>3005</v>
      </c>
      <c r="E28" s="3" t="s">
        <v>3006</v>
      </c>
      <c r="F28" s="3" t="s">
        <v>3007</v>
      </c>
      <c r="G28" s="3" t="s">
        <v>3008</v>
      </c>
      <c r="H28" s="3" t="s">
        <v>3009</v>
      </c>
      <c r="I28" s="3" t="s">
        <v>42</v>
      </c>
      <c r="J28" s="3" t="s">
        <v>3010</v>
      </c>
      <c r="K28" s="3" t="s">
        <v>3011</v>
      </c>
      <c r="L28" s="3" t="s">
        <v>3012</v>
      </c>
      <c r="M28" s="3" t="s">
        <v>67</v>
      </c>
      <c r="N28" s="3" t="s">
        <v>35</v>
      </c>
      <c r="O28" s="3" t="s">
        <v>34</v>
      </c>
      <c r="P28" s="3" t="s">
        <v>42</v>
      </c>
      <c r="Q28" s="3" t="s">
        <v>42</v>
      </c>
      <c r="R28" s="3" t="s">
        <v>42</v>
      </c>
      <c r="S28" s="3" t="s">
        <v>3013</v>
      </c>
      <c r="T28" s="3">
        <v>14</v>
      </c>
      <c r="U28" s="20">
        <v>7777777777777770</v>
      </c>
      <c r="V28" s="3" t="s">
        <v>89</v>
      </c>
      <c r="W28" s="20">
        <v>5759869332348320</v>
      </c>
    </row>
    <row r="29" spans="1:23" ht="12.5" x14ac:dyDescent="0.25">
      <c r="A29" s="3" t="s">
        <v>148</v>
      </c>
      <c r="B29" s="3" t="s">
        <v>3014</v>
      </c>
      <c r="C29" s="3" t="s">
        <v>2338</v>
      </c>
      <c r="D29" s="3" t="s">
        <v>3015</v>
      </c>
      <c r="E29" s="3" t="s">
        <v>61</v>
      </c>
      <c r="F29" s="3" t="s">
        <v>3016</v>
      </c>
      <c r="G29" s="3" t="s">
        <v>3017</v>
      </c>
      <c r="H29" s="3" t="s">
        <v>3018</v>
      </c>
      <c r="I29" s="3" t="s">
        <v>42</v>
      </c>
      <c r="J29" s="3" t="s">
        <v>3017</v>
      </c>
      <c r="K29" s="3" t="s">
        <v>3018</v>
      </c>
      <c r="L29" s="3" t="s">
        <v>3019</v>
      </c>
      <c r="M29" s="3" t="s">
        <v>3020</v>
      </c>
      <c r="N29" s="3" t="s">
        <v>42</v>
      </c>
      <c r="O29" s="3" t="s">
        <v>42</v>
      </c>
      <c r="P29" s="3" t="s">
        <v>42</v>
      </c>
      <c r="Q29" s="3" t="s">
        <v>42</v>
      </c>
      <c r="R29" s="3" t="s">
        <v>42</v>
      </c>
      <c r="S29" s="3" t="s">
        <v>42</v>
      </c>
      <c r="T29" s="3">
        <v>11</v>
      </c>
      <c r="U29" s="20">
        <v>6111111111111110</v>
      </c>
      <c r="V29" s="3" t="s">
        <v>182</v>
      </c>
      <c r="W29" s="20">
        <v>3524465730348080</v>
      </c>
    </row>
    <row r="30" spans="1:23" ht="12.5" x14ac:dyDescent="0.25">
      <c r="A30" s="3" t="s">
        <v>234</v>
      </c>
      <c r="B30" s="3" t="s">
        <v>3021</v>
      </c>
      <c r="C30" s="3" t="s">
        <v>3022</v>
      </c>
      <c r="D30" s="3" t="s">
        <v>42</v>
      </c>
      <c r="E30" s="3" t="s">
        <v>3023</v>
      </c>
      <c r="F30" s="3" t="s">
        <v>3024</v>
      </c>
      <c r="G30" s="3" t="s">
        <v>3025</v>
      </c>
      <c r="H30" s="3" t="s">
        <v>1779</v>
      </c>
      <c r="I30" s="3" t="s">
        <v>42</v>
      </c>
      <c r="J30" s="3" t="s">
        <v>3026</v>
      </c>
      <c r="K30" s="3" t="s">
        <v>42</v>
      </c>
      <c r="L30" s="3" t="s">
        <v>42</v>
      </c>
      <c r="M30" s="3" t="s">
        <v>3027</v>
      </c>
      <c r="N30" s="3" t="s">
        <v>3028</v>
      </c>
      <c r="O30" s="3" t="s">
        <v>70</v>
      </c>
      <c r="P30" s="3" t="s">
        <v>42</v>
      </c>
      <c r="Q30" s="3" t="s">
        <v>42</v>
      </c>
      <c r="R30" s="3" t="s">
        <v>42</v>
      </c>
      <c r="S30" s="3" t="s">
        <v>42</v>
      </c>
      <c r="T30" s="3">
        <v>10</v>
      </c>
      <c r="U30" s="20">
        <v>5555555555555550</v>
      </c>
      <c r="V30" s="3" t="s">
        <v>203</v>
      </c>
      <c r="W30" s="20">
        <v>1.24695108812755E+16</v>
      </c>
    </row>
    <row r="31" spans="1:23" ht="12.5" x14ac:dyDescent="0.25">
      <c r="A31" s="3" t="s">
        <v>183</v>
      </c>
      <c r="B31" s="3" t="s">
        <v>3029</v>
      </c>
      <c r="C31" s="3" t="s">
        <v>1535</v>
      </c>
      <c r="D31" s="3" t="s">
        <v>3030</v>
      </c>
      <c r="E31" s="3" t="s">
        <v>2722</v>
      </c>
      <c r="F31" s="3" t="s">
        <v>3031</v>
      </c>
      <c r="G31" s="3" t="s">
        <v>3031</v>
      </c>
      <c r="H31" s="3" t="s">
        <v>3032</v>
      </c>
      <c r="I31" s="3" t="s">
        <v>42</v>
      </c>
      <c r="J31" s="3" t="s">
        <v>70</v>
      </c>
      <c r="K31" s="3" t="s">
        <v>2322</v>
      </c>
      <c r="L31" s="3" t="s">
        <v>3033</v>
      </c>
      <c r="M31" s="3" t="s">
        <v>67</v>
      </c>
      <c r="N31" s="3" t="s">
        <v>1140</v>
      </c>
      <c r="O31" s="3" t="s">
        <v>2536</v>
      </c>
      <c r="P31" s="3" t="s">
        <v>42</v>
      </c>
      <c r="Q31" s="3" t="s">
        <v>42</v>
      </c>
      <c r="R31" s="3" t="s">
        <v>42</v>
      </c>
      <c r="S31" s="3" t="s">
        <v>3034</v>
      </c>
      <c r="T31" s="3">
        <v>14</v>
      </c>
      <c r="U31" s="20">
        <v>7777777777777770</v>
      </c>
      <c r="V31" s="3" t="s">
        <v>89</v>
      </c>
      <c r="W31" s="20">
        <v>2679240927140080</v>
      </c>
    </row>
    <row r="32" spans="1:23" ht="12.5" x14ac:dyDescent="0.25">
      <c r="A32" s="3" t="s">
        <v>57</v>
      </c>
      <c r="B32" s="3" t="s">
        <v>42</v>
      </c>
      <c r="C32" s="3" t="s">
        <v>42</v>
      </c>
      <c r="D32" s="3" t="s">
        <v>42</v>
      </c>
      <c r="E32" s="3" t="s">
        <v>42</v>
      </c>
      <c r="F32" s="3" t="s">
        <v>42</v>
      </c>
      <c r="G32" s="3" t="s">
        <v>42</v>
      </c>
      <c r="H32" s="3" t="s">
        <v>42</v>
      </c>
      <c r="I32" s="3" t="s">
        <v>42</v>
      </c>
      <c r="J32" s="3" t="s">
        <v>42</v>
      </c>
      <c r="K32" s="3" t="s">
        <v>42</v>
      </c>
      <c r="L32" s="3" t="s">
        <v>42</v>
      </c>
      <c r="M32" s="3" t="s">
        <v>42</v>
      </c>
      <c r="N32" s="3" t="s">
        <v>42</v>
      </c>
      <c r="O32" s="3" t="s">
        <v>42</v>
      </c>
      <c r="P32" s="3" t="s">
        <v>42</v>
      </c>
      <c r="Q32" s="3" t="s">
        <v>42</v>
      </c>
      <c r="R32" s="3" t="s">
        <v>42</v>
      </c>
      <c r="S32" s="3" t="s">
        <v>42</v>
      </c>
      <c r="T32" s="3">
        <v>0</v>
      </c>
      <c r="U32" s="3" t="s">
        <v>2364</v>
      </c>
      <c r="V32" s="3" t="s">
        <v>221</v>
      </c>
      <c r="W32" s="3" t="s">
        <v>2364</v>
      </c>
    </row>
    <row r="33" spans="1:23" ht="12.5" x14ac:dyDescent="0.25">
      <c r="A33" s="3" t="s">
        <v>157</v>
      </c>
      <c r="B33" s="3" t="s">
        <v>58</v>
      </c>
      <c r="C33" s="3" t="s">
        <v>176</v>
      </c>
      <c r="D33" s="3" t="s">
        <v>3035</v>
      </c>
      <c r="E33" s="3" t="s">
        <v>1151</v>
      </c>
      <c r="F33" s="3" t="s">
        <v>3036</v>
      </c>
      <c r="G33" s="3" t="s">
        <v>3037</v>
      </c>
      <c r="H33" s="3" t="s">
        <v>3038</v>
      </c>
      <c r="I33" s="3">
        <v>5</v>
      </c>
      <c r="J33" s="3" t="s">
        <v>42</v>
      </c>
      <c r="K33" s="3" t="s">
        <v>3039</v>
      </c>
      <c r="L33" s="3" t="s">
        <v>3040</v>
      </c>
      <c r="M33" s="3" t="s">
        <v>67</v>
      </c>
      <c r="N33" s="3" t="s">
        <v>628</v>
      </c>
      <c r="O33" s="3" t="s">
        <v>3041</v>
      </c>
      <c r="P33" s="3" t="s">
        <v>42</v>
      </c>
      <c r="Q33" s="3" t="s">
        <v>42</v>
      </c>
      <c r="R33" s="3" t="s">
        <v>70</v>
      </c>
      <c r="S33" s="3" t="s">
        <v>3042</v>
      </c>
      <c r="T33" s="3">
        <v>15</v>
      </c>
      <c r="U33" s="20">
        <v>8333333333333330</v>
      </c>
      <c r="V33" s="3" t="s">
        <v>80</v>
      </c>
      <c r="W33" s="20">
        <v>4707627666451190</v>
      </c>
    </row>
    <row r="34" spans="1:23" ht="12.5" x14ac:dyDescent="0.25">
      <c r="A34" s="3" t="s">
        <v>235</v>
      </c>
      <c r="B34" s="3" t="s">
        <v>42</v>
      </c>
      <c r="C34" s="3" t="s">
        <v>42</v>
      </c>
      <c r="D34" s="3" t="s">
        <v>42</v>
      </c>
      <c r="E34" s="3" t="s">
        <v>42</v>
      </c>
      <c r="F34" s="3" t="s">
        <v>42</v>
      </c>
      <c r="G34" s="3" t="s">
        <v>42</v>
      </c>
      <c r="H34" s="3" t="s">
        <v>42</v>
      </c>
      <c r="I34" s="3" t="s">
        <v>42</v>
      </c>
      <c r="J34" s="3" t="s">
        <v>42</v>
      </c>
      <c r="K34" s="3" t="s">
        <v>42</v>
      </c>
      <c r="L34" s="3" t="s">
        <v>42</v>
      </c>
      <c r="M34" s="3" t="s">
        <v>42</v>
      </c>
      <c r="N34" s="3" t="s">
        <v>42</v>
      </c>
      <c r="O34" s="3" t="s">
        <v>42</v>
      </c>
      <c r="P34" s="3" t="s">
        <v>42</v>
      </c>
      <c r="Q34" s="3" t="s">
        <v>42</v>
      </c>
      <c r="R34" s="3" t="s">
        <v>42</v>
      </c>
      <c r="S34" s="3" t="s">
        <v>42</v>
      </c>
      <c r="T34" s="3">
        <v>0</v>
      </c>
      <c r="U34" s="3" t="s">
        <v>2364</v>
      </c>
      <c r="V34" s="3" t="s">
        <v>221</v>
      </c>
      <c r="W34" s="3" t="s">
        <v>2364</v>
      </c>
    </row>
    <row r="35" spans="1:23" ht="12.5" x14ac:dyDescent="0.25">
      <c r="A35" s="3" t="s">
        <v>236</v>
      </c>
      <c r="B35" s="3" t="s">
        <v>488</v>
      </c>
      <c r="C35" s="3" t="s">
        <v>176</v>
      </c>
      <c r="D35" s="3" t="s">
        <v>3043</v>
      </c>
      <c r="E35" s="3" t="s">
        <v>61</v>
      </c>
      <c r="F35" s="3" t="s">
        <v>178</v>
      </c>
      <c r="G35" s="3" t="s">
        <v>178</v>
      </c>
      <c r="H35" s="3" t="s">
        <v>3044</v>
      </c>
      <c r="I35" s="3">
        <v>20218495</v>
      </c>
      <c r="J35" s="3" t="s">
        <v>187</v>
      </c>
      <c r="K35" s="3" t="s">
        <v>3045</v>
      </c>
      <c r="L35" s="3" t="s">
        <v>3046</v>
      </c>
      <c r="M35" s="3" t="s">
        <v>2011</v>
      </c>
      <c r="N35" s="3" t="s">
        <v>35</v>
      </c>
      <c r="O35" s="3" t="s">
        <v>34</v>
      </c>
      <c r="P35" s="3">
        <v>2021</v>
      </c>
      <c r="Q35" s="3" t="s">
        <v>42</v>
      </c>
      <c r="R35" s="3" t="s">
        <v>42</v>
      </c>
      <c r="S35" s="3" t="s">
        <v>3047</v>
      </c>
      <c r="T35" s="3">
        <v>16</v>
      </c>
      <c r="U35" s="20">
        <v>8888888888888880</v>
      </c>
      <c r="V35" s="3" t="s">
        <v>44</v>
      </c>
      <c r="W35" s="20">
        <v>5227086026718370</v>
      </c>
    </row>
    <row r="36" spans="1:23" ht="12.5" x14ac:dyDescent="0.25">
      <c r="A36" s="3" t="s">
        <v>237</v>
      </c>
      <c r="B36" s="3" t="s">
        <v>488</v>
      </c>
      <c r="C36" s="3" t="s">
        <v>176</v>
      </c>
      <c r="D36" s="3" t="s">
        <v>185</v>
      </c>
      <c r="E36" s="3" t="s">
        <v>61</v>
      </c>
      <c r="F36" s="3" t="s">
        <v>3048</v>
      </c>
      <c r="G36" s="3" t="s">
        <v>3049</v>
      </c>
      <c r="H36" s="3" t="s">
        <v>3050</v>
      </c>
      <c r="I36" s="3" t="s">
        <v>42</v>
      </c>
      <c r="J36" s="3" t="s">
        <v>42</v>
      </c>
      <c r="K36" s="3" t="s">
        <v>3051</v>
      </c>
      <c r="L36" s="3" t="s">
        <v>42</v>
      </c>
      <c r="M36" s="3" t="s">
        <v>61</v>
      </c>
      <c r="N36" s="3" t="s">
        <v>35</v>
      </c>
      <c r="O36" s="3" t="s">
        <v>34</v>
      </c>
      <c r="P36" s="3" t="s">
        <v>42</v>
      </c>
      <c r="Q36" s="3" t="s">
        <v>42</v>
      </c>
      <c r="R36" s="3" t="s">
        <v>2350</v>
      </c>
      <c r="S36" s="3" t="s">
        <v>42</v>
      </c>
      <c r="T36" s="3">
        <v>12</v>
      </c>
      <c r="U36" s="20">
        <v>6666666666666660</v>
      </c>
      <c r="V36" s="3" t="s">
        <v>147</v>
      </c>
      <c r="W36" s="20">
        <v>6177682611506140</v>
      </c>
    </row>
    <row r="37" spans="1:23" ht="12.5" x14ac:dyDescent="0.25">
      <c r="A37" s="3" t="s">
        <v>238</v>
      </c>
      <c r="B37" s="3" t="s">
        <v>488</v>
      </c>
      <c r="C37" s="3" t="s">
        <v>176</v>
      </c>
      <c r="D37" s="3" t="s">
        <v>3052</v>
      </c>
      <c r="E37" s="3" t="s">
        <v>61</v>
      </c>
      <c r="F37" s="3" t="s">
        <v>3053</v>
      </c>
      <c r="G37" s="3" t="s">
        <v>1130</v>
      </c>
      <c r="H37" s="3" t="s">
        <v>3050</v>
      </c>
      <c r="I37" s="3">
        <v>1352858</v>
      </c>
      <c r="J37" s="3" t="s">
        <v>42</v>
      </c>
      <c r="K37" s="3" t="s">
        <v>3054</v>
      </c>
      <c r="L37" s="3" t="s">
        <v>3055</v>
      </c>
      <c r="M37" s="3" t="s">
        <v>153</v>
      </c>
      <c r="N37" s="3" t="s">
        <v>3056</v>
      </c>
      <c r="O37" s="3" t="s">
        <v>3057</v>
      </c>
      <c r="P37" s="3">
        <v>349001</v>
      </c>
      <c r="Q37" s="3" t="s">
        <v>42</v>
      </c>
      <c r="R37" s="3" t="s">
        <v>155</v>
      </c>
      <c r="S37" s="25">
        <v>46300</v>
      </c>
      <c r="T37" s="3">
        <v>16</v>
      </c>
      <c r="U37" s="20">
        <v>8888888888888880</v>
      </c>
      <c r="V37" s="3" t="s">
        <v>44</v>
      </c>
      <c r="W37" s="20">
        <v>5664444624003440</v>
      </c>
    </row>
    <row r="38" spans="1:23" ht="12.5" x14ac:dyDescent="0.25">
      <c r="A38" s="3" t="s">
        <v>216</v>
      </c>
      <c r="B38" s="3" t="s">
        <v>3058</v>
      </c>
      <c r="C38" s="3" t="s">
        <v>3059</v>
      </c>
      <c r="D38" s="3" t="s">
        <v>3060</v>
      </c>
      <c r="E38" s="3" t="s">
        <v>3061</v>
      </c>
      <c r="F38" s="3" t="s">
        <v>3062</v>
      </c>
      <c r="G38" s="3" t="s">
        <v>3063</v>
      </c>
      <c r="H38" s="3" t="s">
        <v>1707</v>
      </c>
      <c r="I38" s="3">
        <v>1563685</v>
      </c>
      <c r="J38" s="3" t="s">
        <v>42</v>
      </c>
      <c r="K38" s="3" t="s">
        <v>3064</v>
      </c>
      <c r="L38" s="3" t="s">
        <v>1707</v>
      </c>
      <c r="M38" s="3" t="s">
        <v>95</v>
      </c>
      <c r="N38" s="3" t="s">
        <v>35</v>
      </c>
      <c r="O38" s="3" t="s">
        <v>34</v>
      </c>
      <c r="P38" s="3">
        <v>20</v>
      </c>
      <c r="Q38" s="3" t="s">
        <v>42</v>
      </c>
      <c r="R38" s="3" t="s">
        <v>42</v>
      </c>
      <c r="S38" s="3" t="s">
        <v>2374</v>
      </c>
      <c r="T38" s="3">
        <v>15</v>
      </c>
      <c r="U38" s="20">
        <v>8333333333333330</v>
      </c>
      <c r="V38" s="3" t="s">
        <v>80</v>
      </c>
      <c r="W38" s="20">
        <v>5188916312445720</v>
      </c>
    </row>
    <row r="39" spans="1:23" ht="12.5" x14ac:dyDescent="0.25">
      <c r="A39" s="3" t="s">
        <v>141</v>
      </c>
      <c r="B39" s="3" t="s">
        <v>1799</v>
      </c>
      <c r="C39" s="3" t="s">
        <v>142</v>
      </c>
      <c r="D39" s="3" t="s">
        <v>3065</v>
      </c>
      <c r="E39" s="3" t="s">
        <v>28</v>
      </c>
      <c r="F39" s="3" t="s">
        <v>2362</v>
      </c>
      <c r="G39" s="3" t="s">
        <v>30</v>
      </c>
      <c r="H39" s="3" t="s">
        <v>2362</v>
      </c>
      <c r="I39" s="3" t="s">
        <v>42</v>
      </c>
      <c r="J39" s="3" t="s">
        <v>3066</v>
      </c>
      <c r="K39" s="3" t="s">
        <v>3067</v>
      </c>
      <c r="L39" s="3">
        <v>15148</v>
      </c>
      <c r="M39" s="3" t="s">
        <v>95</v>
      </c>
      <c r="N39" s="3" t="s">
        <v>35</v>
      </c>
      <c r="O39" s="3" t="s">
        <v>34</v>
      </c>
      <c r="P39" s="3">
        <v>2020</v>
      </c>
      <c r="Q39" s="3" t="s">
        <v>42</v>
      </c>
      <c r="R39" s="3" t="s">
        <v>146</v>
      </c>
      <c r="S39" s="3">
        <v>2027</v>
      </c>
      <c r="T39" s="3">
        <v>16</v>
      </c>
      <c r="U39" s="20">
        <v>8888888888888880</v>
      </c>
      <c r="V39" s="3" t="s">
        <v>44</v>
      </c>
      <c r="W39" s="20">
        <v>6920227444124500</v>
      </c>
    </row>
    <row r="40" spans="1:23" ht="12.5" x14ac:dyDescent="0.25">
      <c r="A40" s="3" t="s">
        <v>90</v>
      </c>
      <c r="B40" s="3" t="s">
        <v>3068</v>
      </c>
      <c r="C40" s="3" t="s">
        <v>1279</v>
      </c>
      <c r="D40" s="3" t="s">
        <v>3069</v>
      </c>
      <c r="E40" s="3" t="s">
        <v>3070</v>
      </c>
      <c r="F40" s="3" t="s">
        <v>3071</v>
      </c>
      <c r="G40" s="3" t="s">
        <v>3072</v>
      </c>
      <c r="H40" s="3" t="s">
        <v>3073</v>
      </c>
      <c r="I40" s="3" t="s">
        <v>42</v>
      </c>
      <c r="J40" s="3">
        <v>11</v>
      </c>
      <c r="K40" s="3" t="s">
        <v>3074</v>
      </c>
      <c r="L40" s="3" t="s">
        <v>3075</v>
      </c>
      <c r="M40" s="3" t="s">
        <v>3076</v>
      </c>
      <c r="N40" s="3" t="s">
        <v>3077</v>
      </c>
      <c r="O40" s="3" t="s">
        <v>2536</v>
      </c>
      <c r="P40" s="3" t="s">
        <v>42</v>
      </c>
      <c r="Q40" s="3" t="s">
        <v>42</v>
      </c>
      <c r="R40" s="3" t="s">
        <v>42</v>
      </c>
      <c r="S40" s="3" t="s">
        <v>3078</v>
      </c>
      <c r="T40" s="3">
        <v>14</v>
      </c>
      <c r="U40" s="20">
        <v>7777777777777770</v>
      </c>
      <c r="V40" s="3" t="s">
        <v>89</v>
      </c>
      <c r="W40" s="20">
        <v>4977679183561530</v>
      </c>
    </row>
    <row r="41" spans="1:23" ht="12.5" x14ac:dyDescent="0.25">
      <c r="A41" s="3" t="s">
        <v>239</v>
      </c>
      <c r="B41" s="3" t="s">
        <v>3079</v>
      </c>
      <c r="C41" s="3" t="s">
        <v>3080</v>
      </c>
      <c r="D41" s="3" t="s">
        <v>3081</v>
      </c>
      <c r="E41" s="3" t="s">
        <v>3082</v>
      </c>
      <c r="F41" s="3" t="s">
        <v>28</v>
      </c>
      <c r="G41" s="3" t="s">
        <v>3083</v>
      </c>
      <c r="H41" s="3" t="s">
        <v>28</v>
      </c>
      <c r="I41" s="3" t="s">
        <v>42</v>
      </c>
      <c r="J41" s="3" t="s">
        <v>42</v>
      </c>
      <c r="K41" s="3" t="s">
        <v>3084</v>
      </c>
      <c r="L41" s="3" t="s">
        <v>42</v>
      </c>
      <c r="M41" s="3" t="s">
        <v>2711</v>
      </c>
      <c r="N41" s="3" t="s">
        <v>1140</v>
      </c>
      <c r="O41" s="3" t="s">
        <v>42</v>
      </c>
      <c r="P41" s="3" t="s">
        <v>42</v>
      </c>
      <c r="Q41" s="3" t="s">
        <v>42</v>
      </c>
      <c r="R41" s="3" t="s">
        <v>42</v>
      </c>
      <c r="S41" s="3" t="s">
        <v>42</v>
      </c>
      <c r="T41" s="3">
        <v>10</v>
      </c>
      <c r="U41" s="20">
        <v>5555555555555550</v>
      </c>
      <c r="V41" s="3" t="s">
        <v>203</v>
      </c>
      <c r="W41" s="20">
        <v>9379679144385020</v>
      </c>
    </row>
    <row r="42" spans="1:23" ht="12.5" x14ac:dyDescent="0.25">
      <c r="A42" s="3" t="s">
        <v>240</v>
      </c>
      <c r="B42" s="3">
        <v>20</v>
      </c>
      <c r="C42" s="3" t="s">
        <v>3046</v>
      </c>
      <c r="D42" s="3" t="s">
        <v>3085</v>
      </c>
      <c r="E42" s="3" t="s">
        <v>42</v>
      </c>
      <c r="F42" s="3" t="s">
        <v>42</v>
      </c>
      <c r="G42" s="3" t="s">
        <v>42</v>
      </c>
      <c r="H42" s="3" t="s">
        <v>42</v>
      </c>
      <c r="I42" s="3" t="s">
        <v>42</v>
      </c>
      <c r="J42" s="3" t="s">
        <v>42</v>
      </c>
      <c r="K42" s="3" t="s">
        <v>42</v>
      </c>
      <c r="L42" s="3" t="s">
        <v>42</v>
      </c>
      <c r="M42" s="3" t="s">
        <v>95</v>
      </c>
      <c r="N42" s="3" t="s">
        <v>35</v>
      </c>
      <c r="O42" s="3" t="s">
        <v>121</v>
      </c>
      <c r="P42" s="3">
        <v>20</v>
      </c>
      <c r="Q42" s="3" t="s">
        <v>3085</v>
      </c>
      <c r="R42" s="3" t="s">
        <v>42</v>
      </c>
      <c r="S42" s="3" t="s">
        <v>3086</v>
      </c>
      <c r="T42" s="3">
        <v>9</v>
      </c>
      <c r="U42" s="3" t="s">
        <v>911</v>
      </c>
      <c r="V42" s="3" t="s">
        <v>215</v>
      </c>
      <c r="W42" s="20">
        <v>3971388089035140</v>
      </c>
    </row>
    <row r="43" spans="1:23" ht="12.5" x14ac:dyDescent="0.25">
      <c r="A43" s="3" t="s">
        <v>199</v>
      </c>
      <c r="B43" s="3" t="s">
        <v>1292</v>
      </c>
      <c r="C43" s="3" t="s">
        <v>1293</v>
      </c>
      <c r="D43" s="3" t="s">
        <v>3087</v>
      </c>
      <c r="E43" s="3" t="s">
        <v>42</v>
      </c>
      <c r="F43" s="3" t="s">
        <v>42</v>
      </c>
      <c r="G43" s="3" t="s">
        <v>42</v>
      </c>
      <c r="H43" s="3" t="s">
        <v>42</v>
      </c>
      <c r="I43" s="3" t="s">
        <v>42</v>
      </c>
      <c r="J43" s="3" t="s">
        <v>42</v>
      </c>
      <c r="K43" s="3" t="s">
        <v>42</v>
      </c>
      <c r="L43" s="3" t="s">
        <v>42</v>
      </c>
      <c r="M43" s="3" t="s">
        <v>95</v>
      </c>
      <c r="N43" s="3" t="s">
        <v>35</v>
      </c>
      <c r="O43" s="3" t="s">
        <v>121</v>
      </c>
      <c r="P43" s="3">
        <v>20</v>
      </c>
      <c r="Q43" s="3" t="s">
        <v>42</v>
      </c>
      <c r="R43" s="3" t="s">
        <v>1276</v>
      </c>
      <c r="S43" s="65">
        <v>46419</v>
      </c>
      <c r="T43" s="3">
        <v>9</v>
      </c>
      <c r="U43" s="3" t="s">
        <v>911</v>
      </c>
      <c r="V43" s="3" t="s">
        <v>215</v>
      </c>
      <c r="W43" s="20">
        <v>5138557520910460</v>
      </c>
    </row>
    <row r="44" spans="1:23" ht="12.5" x14ac:dyDescent="0.25">
      <c r="A44" s="3" t="s">
        <v>241</v>
      </c>
      <c r="B44" s="3" t="s">
        <v>892</v>
      </c>
      <c r="C44" s="3" t="s">
        <v>2070</v>
      </c>
      <c r="D44" s="3" t="s">
        <v>3088</v>
      </c>
      <c r="E44" s="3" t="s">
        <v>28</v>
      </c>
      <c r="F44" s="3" t="s">
        <v>3089</v>
      </c>
      <c r="G44" s="3" t="s">
        <v>191</v>
      </c>
      <c r="H44" s="3" t="s">
        <v>42</v>
      </c>
      <c r="I44" s="3">
        <v>3685</v>
      </c>
      <c r="J44" s="3" t="s">
        <v>3090</v>
      </c>
      <c r="K44" s="3" t="s">
        <v>3091</v>
      </c>
      <c r="L44" s="3" t="s">
        <v>3092</v>
      </c>
      <c r="M44" s="3" t="s">
        <v>28</v>
      </c>
      <c r="N44" s="3" t="s">
        <v>35</v>
      </c>
      <c r="O44" s="3" t="s">
        <v>363</v>
      </c>
      <c r="P44" s="3">
        <v>1802</v>
      </c>
      <c r="Q44" s="3" t="s">
        <v>42</v>
      </c>
      <c r="R44" s="3" t="s">
        <v>42</v>
      </c>
      <c r="S44" s="3" t="s">
        <v>42</v>
      </c>
      <c r="T44" s="3">
        <v>14</v>
      </c>
      <c r="U44" s="20">
        <v>7777777777777770</v>
      </c>
      <c r="V44" s="3" t="s">
        <v>89</v>
      </c>
      <c r="W44" s="20">
        <v>2.73817359111476E+16</v>
      </c>
    </row>
    <row r="45" spans="1:23" ht="12.5" x14ac:dyDescent="0.25">
      <c r="A45" s="3" t="s">
        <v>116</v>
      </c>
      <c r="B45" s="3" t="s">
        <v>42</v>
      </c>
      <c r="C45" s="3" t="s">
        <v>42</v>
      </c>
      <c r="D45" s="3" t="s">
        <v>42</v>
      </c>
      <c r="E45" s="3" t="s">
        <v>42</v>
      </c>
      <c r="F45" s="3" t="s">
        <v>42</v>
      </c>
      <c r="G45" s="3" t="s">
        <v>42</v>
      </c>
      <c r="H45" s="3" t="s">
        <v>42</v>
      </c>
      <c r="I45" s="3" t="s">
        <v>42</v>
      </c>
      <c r="J45" s="3" t="s">
        <v>42</v>
      </c>
      <c r="K45" s="3" t="s">
        <v>42</v>
      </c>
      <c r="L45" s="3" t="s">
        <v>42</v>
      </c>
      <c r="M45" s="3" t="s">
        <v>42</v>
      </c>
      <c r="N45" s="3" t="s">
        <v>42</v>
      </c>
      <c r="O45" s="3" t="s">
        <v>42</v>
      </c>
      <c r="P45" s="3" t="s">
        <v>42</v>
      </c>
      <c r="Q45" s="3" t="s">
        <v>42</v>
      </c>
      <c r="R45" s="3" t="s">
        <v>42</v>
      </c>
      <c r="S45" s="3" t="s">
        <v>42</v>
      </c>
      <c r="T45" s="3">
        <v>0</v>
      </c>
      <c r="U45" s="3" t="s">
        <v>2364</v>
      </c>
      <c r="V45" s="3" t="s">
        <v>221</v>
      </c>
      <c r="W45" s="3" t="s">
        <v>2364</v>
      </c>
    </row>
    <row r="46" spans="1:23" ht="12.5" x14ac:dyDescent="0.25">
      <c r="A46" s="3" t="s">
        <v>242</v>
      </c>
      <c r="B46" s="3">
        <v>506</v>
      </c>
      <c r="C46" s="3" t="s">
        <v>1295</v>
      </c>
      <c r="D46" s="3" t="s">
        <v>3093</v>
      </c>
      <c r="E46" s="3" t="s">
        <v>2657</v>
      </c>
      <c r="F46" s="3" t="s">
        <v>3089</v>
      </c>
      <c r="G46" s="3" t="s">
        <v>3094</v>
      </c>
      <c r="H46" s="3" t="s">
        <v>42</v>
      </c>
      <c r="I46" s="3">
        <v>4906</v>
      </c>
      <c r="J46" s="3" t="s">
        <v>42</v>
      </c>
      <c r="K46" s="3" t="s">
        <v>3095</v>
      </c>
      <c r="L46" s="3">
        <v>148</v>
      </c>
      <c r="M46" s="3" t="s">
        <v>95</v>
      </c>
      <c r="N46" s="3" t="s">
        <v>173</v>
      </c>
      <c r="O46" s="3" t="s">
        <v>191</v>
      </c>
      <c r="P46" s="3" t="s">
        <v>42</v>
      </c>
      <c r="Q46" s="3" t="s">
        <v>42</v>
      </c>
      <c r="R46" s="3" t="s">
        <v>42</v>
      </c>
      <c r="S46" s="3">
        <v>20</v>
      </c>
      <c r="T46" s="3">
        <v>13</v>
      </c>
      <c r="U46" s="20">
        <v>7222222222222220</v>
      </c>
      <c r="V46" s="3" t="s">
        <v>140</v>
      </c>
      <c r="W46" s="20">
        <v>4.2446075794492E+16</v>
      </c>
    </row>
    <row r="47" spans="1:23" ht="12.5" x14ac:dyDescent="0.25">
      <c r="A47" s="3" t="s">
        <v>207</v>
      </c>
      <c r="B47" s="3">
        <v>2020</v>
      </c>
      <c r="C47" s="3" t="s">
        <v>142</v>
      </c>
      <c r="D47" s="3" t="s">
        <v>3096</v>
      </c>
      <c r="E47" s="3" t="s">
        <v>644</v>
      </c>
      <c r="F47" s="3" t="s">
        <v>30</v>
      </c>
      <c r="G47" s="3" t="s">
        <v>3097</v>
      </c>
      <c r="H47" s="3" t="s">
        <v>28</v>
      </c>
      <c r="I47" s="3">
        <v>1802122</v>
      </c>
      <c r="J47" s="3" t="s">
        <v>42</v>
      </c>
      <c r="K47" s="3">
        <v>475</v>
      </c>
      <c r="L47" s="3">
        <v>15148</v>
      </c>
      <c r="M47" s="3" t="s">
        <v>95</v>
      </c>
      <c r="N47" s="3" t="s">
        <v>2290</v>
      </c>
      <c r="O47" s="3" t="s">
        <v>363</v>
      </c>
      <c r="P47" s="3" t="s">
        <v>42</v>
      </c>
      <c r="Q47" s="3" t="s">
        <v>42</v>
      </c>
      <c r="R47" s="3" t="s">
        <v>1276</v>
      </c>
      <c r="S47" s="10">
        <v>46442</v>
      </c>
      <c r="T47" s="3">
        <v>15</v>
      </c>
      <c r="U47" s="20">
        <v>8333333333333330</v>
      </c>
      <c r="V47" s="3" t="s">
        <v>80</v>
      </c>
      <c r="W47" s="20">
        <v>2523054070112890</v>
      </c>
    </row>
    <row r="48" spans="1:23" ht="12.5" x14ac:dyDescent="0.25">
      <c r="A48" s="3" t="s">
        <v>204</v>
      </c>
      <c r="B48" s="3" t="s">
        <v>3098</v>
      </c>
      <c r="C48" s="3" t="s">
        <v>142</v>
      </c>
      <c r="D48" s="3" t="s">
        <v>28</v>
      </c>
      <c r="E48" s="3" t="s">
        <v>28</v>
      </c>
      <c r="F48" s="3" t="s">
        <v>3099</v>
      </c>
      <c r="G48" s="3" t="s">
        <v>30</v>
      </c>
      <c r="H48" s="3" t="s">
        <v>3100</v>
      </c>
      <c r="I48" s="3" t="s">
        <v>42</v>
      </c>
      <c r="J48" s="3" t="s">
        <v>42</v>
      </c>
      <c r="K48" s="3">
        <v>5148</v>
      </c>
      <c r="L48" s="3" t="s">
        <v>42</v>
      </c>
      <c r="M48" s="3" t="s">
        <v>95</v>
      </c>
      <c r="N48" s="3" t="s">
        <v>35</v>
      </c>
      <c r="O48" s="3" t="s">
        <v>201</v>
      </c>
      <c r="P48" s="3">
        <v>984906311</v>
      </c>
      <c r="Q48" s="3" t="s">
        <v>201</v>
      </c>
      <c r="R48" s="3" t="s">
        <v>3101</v>
      </c>
      <c r="S48" s="3" t="s">
        <v>42</v>
      </c>
      <c r="T48" s="3">
        <v>14</v>
      </c>
      <c r="U48" s="20">
        <v>7777777777777770</v>
      </c>
      <c r="V48" s="3" t="s">
        <v>89</v>
      </c>
      <c r="W48" s="20">
        <v>5587115498880200</v>
      </c>
    </row>
    <row r="49" spans="1:23" ht="12.5" x14ac:dyDescent="0.25">
      <c r="A49" s="3" t="s">
        <v>243</v>
      </c>
      <c r="B49" s="3" t="s">
        <v>3102</v>
      </c>
      <c r="C49" s="3" t="s">
        <v>142</v>
      </c>
      <c r="D49" s="3" t="s">
        <v>3103</v>
      </c>
      <c r="E49" s="3" t="s">
        <v>28</v>
      </c>
      <c r="F49" s="3" t="s">
        <v>2362</v>
      </c>
      <c r="G49" s="3" t="s">
        <v>1772</v>
      </c>
      <c r="H49" s="3" t="s">
        <v>1707</v>
      </c>
      <c r="I49" s="3" t="s">
        <v>42</v>
      </c>
      <c r="J49" s="3" t="s">
        <v>3104</v>
      </c>
      <c r="K49" s="3" t="s">
        <v>3105</v>
      </c>
      <c r="L49" s="3">
        <v>5148</v>
      </c>
      <c r="M49" s="3" t="s">
        <v>95</v>
      </c>
      <c r="N49" s="3" t="s">
        <v>35</v>
      </c>
      <c r="O49" s="3" t="s">
        <v>3106</v>
      </c>
      <c r="P49" s="3">
        <v>2020</v>
      </c>
      <c r="Q49" s="3" t="s">
        <v>3107</v>
      </c>
      <c r="R49" s="3" t="s">
        <v>42</v>
      </c>
      <c r="S49" s="3" t="s">
        <v>42</v>
      </c>
      <c r="T49" s="3">
        <v>15</v>
      </c>
      <c r="U49" s="20">
        <v>8333333333333330</v>
      </c>
      <c r="V49" s="3" t="s">
        <v>80</v>
      </c>
      <c r="W49" s="20">
        <v>539364230540701</v>
      </c>
    </row>
    <row r="51" spans="1:23" ht="12.5" x14ac:dyDescent="0.25">
      <c r="B51" s="12"/>
      <c r="T51" s="13" t="s">
        <v>244</v>
      </c>
    </row>
    <row r="52" spans="1:23" ht="14.5" x14ac:dyDescent="0.35">
      <c r="A52" s="13" t="s">
        <v>245</v>
      </c>
      <c r="B52" s="14">
        <f>COUNTIF(B2:B13,"F 3472 WAB")</f>
        <v>1</v>
      </c>
      <c r="C52" s="14">
        <f>COUNTIF(C2:C13,"BOBI AULIA SYAFIQ")</f>
        <v>5</v>
      </c>
      <c r="D52" s="14">
        <f>COUNTIF(D2:D13,"CLUSTER PRAMUKA REGENCY BLOK D6 KARANGTENGAH CIANJUR")</f>
        <v>0</v>
      </c>
      <c r="E52" s="14">
        <f>COUNTIF(E2:E13,"HONDA")</f>
        <v>7</v>
      </c>
      <c r="F52" s="14">
        <f>COUNTIF(F2:F13,"X1HO2N35M1 A/T")</f>
        <v>3</v>
      </c>
      <c r="G52" s="14">
        <f t="shared" ref="G52:H52" si="0">COUNTIF(G2:G13,"SEPEDA MOTOR")</f>
        <v>4</v>
      </c>
      <c r="H52" s="14">
        <f t="shared" si="0"/>
        <v>6</v>
      </c>
      <c r="I52" s="14">
        <f>COUNTIF(I2:I13,"2019")</f>
        <v>7</v>
      </c>
      <c r="J52" s="14">
        <f>COUNTIF(J2:J13,"149 CC")</f>
        <v>3</v>
      </c>
      <c r="K52" s="14">
        <f>COUNTIF(K2:K13,"MH1KF4115KK705996")</f>
        <v>1</v>
      </c>
      <c r="L52" s="14">
        <f>COUNTIF(L2:L13,"KF41E1708686")</f>
        <v>0</v>
      </c>
      <c r="M52" s="14">
        <f>COUNTIF(M2:M13,"HITAM")</f>
        <v>9</v>
      </c>
      <c r="N52" s="14">
        <f>COUNTIF(N2:N13,"BENSIN")</f>
        <v>7</v>
      </c>
      <c r="O52" s="14">
        <f>COUNTIF(O2:O13,"HITAM")</f>
        <v>10</v>
      </c>
      <c r="P52" s="14">
        <f>COUNTIF(P2:P13,"2019")</f>
        <v>5</v>
      </c>
      <c r="Q52" s="14">
        <f>COUNTIF(Q2:Q13,"PO7918292")</f>
        <v>3</v>
      </c>
      <c r="R52" s="14">
        <f>COUNTIF(R2:R13,"10700")</f>
        <v>3</v>
      </c>
      <c r="S52" s="14">
        <f>COUNTIF(S2:S13,"06 NOV 2024")</f>
        <v>7</v>
      </c>
      <c r="T52" s="15">
        <f t="shared" ref="T52:T55" si="1">SUM(B52:S52)</f>
        <v>81</v>
      </c>
    </row>
    <row r="53" spans="1:23" ht="12.5" x14ac:dyDescent="0.25">
      <c r="A53" s="13" t="s">
        <v>246</v>
      </c>
      <c r="B53" s="15">
        <f>COUNTIF(B14:B25,"B 3352 UJV")</f>
        <v>1</v>
      </c>
      <c r="C53" s="15">
        <f>COUNTIF(C14:C25,"DIAN LIESKA OCVIANY")</f>
        <v>1</v>
      </c>
      <c r="D53" s="15">
        <f>COUNTIF(D14:D25,"KOMP PERTAMINA BLOK W/10 RT8/16 JU")</f>
        <v>0</v>
      </c>
      <c r="E53" s="15">
        <f>COUNTIF(E14:E25,"HONDA")</f>
        <v>10</v>
      </c>
      <c r="F53" s="15">
        <f>COUNTIF(F14:F25,"Y1G02N15LO AT")</f>
        <v>2</v>
      </c>
      <c r="G53" s="15">
        <f>COUNTIF(G14:G25,"SEPEDA MOTOR")</f>
        <v>6</v>
      </c>
      <c r="H53" s="15">
        <f>COUNTIF(H14:H25,"SPD. MOTOR")</f>
        <v>4</v>
      </c>
      <c r="I53" s="15">
        <f>COUNTIF(I14:I25,"2015")</f>
        <v>8</v>
      </c>
      <c r="J53" s="15">
        <f>COUNTIF(J14:J25,"110")</f>
        <v>9</v>
      </c>
      <c r="K53" s="15">
        <f>COUNTIF(K14:K25,"MH1JFT113FK053794")</f>
        <v>0</v>
      </c>
      <c r="L53" s="15">
        <f>COUNTIF(L14:L25,"JFT1E1053726")</f>
        <v>1</v>
      </c>
      <c r="M53" s="15">
        <f>COUNTIF(M14:M25,"HITAM")</f>
        <v>3</v>
      </c>
      <c r="N53" s="15">
        <f>COUNTIF(N14:N25,"BENSIN")</f>
        <v>2</v>
      </c>
      <c r="O53" s="15">
        <f>COUNTIF(O14:O25,"HITAM")</f>
        <v>1</v>
      </c>
      <c r="P53" s="15">
        <f>COUNTIF(P14:P25,"2015")</f>
        <v>2</v>
      </c>
      <c r="Q53" s="15">
        <f>COUNTIF(Q14:Q25,"MO2029195")</f>
        <v>0</v>
      </c>
      <c r="R53" s="15">
        <f>COUNTIF(R14:R25,"9B4906FT221DI")</f>
        <v>0</v>
      </c>
      <c r="S53" s="15">
        <f>COUNTIF(S14:S25,"11-11-2025")</f>
        <v>0</v>
      </c>
      <c r="T53" s="15">
        <f t="shared" si="1"/>
        <v>50</v>
      </c>
    </row>
    <row r="54" spans="1:23" ht="12.5" x14ac:dyDescent="0.25">
      <c r="A54" s="13" t="s">
        <v>247</v>
      </c>
      <c r="B54" s="15">
        <f>COUNTIF(B26:B37,"B 2832 BRY")</f>
        <v>4</v>
      </c>
      <c r="C54" s="15">
        <f>COUNTIF(C26:C37,"MICHAEL")</f>
        <v>6</v>
      </c>
      <c r="D54" s="15">
        <f>COUNTIF(D26:D37,"CITRA GARDEN 6 BLK H11/54 RT11/15 JAKBAR")</f>
        <v>0</v>
      </c>
      <c r="E54" s="15">
        <f>COUNTIF(E26:E37,"TOYOTA")</f>
        <v>4</v>
      </c>
      <c r="F54" s="15">
        <f>COUNTIF(F26:F37,"KIJANG INOVA 2.OV")</f>
        <v>0</v>
      </c>
      <c r="G54" s="15">
        <f>COUNTIF(G26:G37,"MOBIL PENUMPANG")</f>
        <v>0</v>
      </c>
      <c r="H54" s="15">
        <f>COUNTIF(H26:H37,"MICRO/MINIBUS")</f>
        <v>0</v>
      </c>
      <c r="I54" s="15">
        <f>COUNTIF(I26:I37,"2021")</f>
        <v>0</v>
      </c>
      <c r="J54" s="15">
        <f>COUNTIF(J26:J37,"1998")</f>
        <v>0</v>
      </c>
      <c r="K54" s="15">
        <f>COUNTIF(K26:K37,"MHFAW8EM2M0218495")</f>
        <v>0</v>
      </c>
      <c r="L54" s="15">
        <f>COUNTIF(L26:L37,"1TRA912677")</f>
        <v>0</v>
      </c>
      <c r="M54" s="15">
        <f>COUNTIF(M26:M37,"SILVER METALIK")</f>
        <v>0</v>
      </c>
      <c r="N54" s="15">
        <f>COUNTIF(N26:N37,"BENSIN")</f>
        <v>3</v>
      </c>
      <c r="O54" s="15">
        <f>COUNTIF(O26:O37,"HITAM")</f>
        <v>3</v>
      </c>
      <c r="P54" s="15">
        <f>COUNTIF(P26:P37,"2021")</f>
        <v>1</v>
      </c>
      <c r="Q54" s="15">
        <f>COUNTIF(Q26:Q37,"R01352858")</f>
        <v>0</v>
      </c>
      <c r="R54" s="15">
        <f>COUNTIF(R26:R37,"3C4900GUYW1WE")</f>
        <v>1</v>
      </c>
      <c r="S54" s="15">
        <f>COUNTIF(S26:S37,"05-10-2026")</f>
        <v>2</v>
      </c>
      <c r="T54" s="15">
        <f t="shared" si="1"/>
        <v>24</v>
      </c>
    </row>
    <row r="55" spans="1:23" ht="12.5" x14ac:dyDescent="0.25">
      <c r="A55" s="13" t="s">
        <v>248</v>
      </c>
      <c r="B55" s="15">
        <f>COUNTIF(B38:B49,"B 4705 BLB")</f>
        <v>0</v>
      </c>
      <c r="C55" s="15">
        <f>COUNTIF(C38:C49,"RICKY GUNAWAN")</f>
        <v>4</v>
      </c>
      <c r="D55" s="15">
        <f>COUNTIF(D38:D49,"JL KEAMANAN DLM RT14/6 TM SHARI JB")</f>
        <v>0</v>
      </c>
      <c r="E55" s="15">
        <f>COUNTIF(E38:E49,"HONDA")</f>
        <v>4</v>
      </c>
      <c r="F55" s="15">
        <f>COUNTIF(F38:F49,"D1B02N12L2")</f>
        <v>0</v>
      </c>
      <c r="G55" s="15">
        <f>COUNTIF(G38:G49,"SEPEDA MOTOR")</f>
        <v>2</v>
      </c>
      <c r="H55" s="15">
        <f>COUNTIF(H38:H49,"SPD. MOTOR")</f>
        <v>0</v>
      </c>
      <c r="I55" s="15">
        <f>COUNTIF(I38:I49,"2017")</f>
        <v>0</v>
      </c>
      <c r="J55" s="15">
        <f>COUNTIF(J38:J49,"110")</f>
        <v>0</v>
      </c>
      <c r="K55" s="15">
        <f>COUNTIF(K38:K49,"MH1JM2112HK213635")</f>
        <v>0</v>
      </c>
      <c r="L55" s="15">
        <f>COUNTIF(L38:L49,"JM21E1215148")</f>
        <v>0</v>
      </c>
      <c r="M55" s="15">
        <f>COUNTIF(M38:M49,"MERAH PUTIH")</f>
        <v>0</v>
      </c>
      <c r="N55" s="15">
        <f>COUNTIF(N38:N49,"BENSIN")</f>
        <v>7</v>
      </c>
      <c r="O55" s="15">
        <f>COUNTIF(O38:O49,"HITAM")</f>
        <v>2</v>
      </c>
      <c r="P55" s="15">
        <f>COUNTIF(P38:P49,"2020")</f>
        <v>2</v>
      </c>
      <c r="Q55" s="15">
        <f>COUNTIF(Q38:Q49,"N01563685")</f>
        <v>0</v>
      </c>
      <c r="R55" s="15">
        <f>COUNTIF(R38:R49,"9B4906ID311AW")</f>
        <v>0</v>
      </c>
      <c r="S55" s="15">
        <f>COUNTIF(S38:S49,"24-02-2027")</f>
        <v>2</v>
      </c>
      <c r="T55" s="15">
        <f t="shared" si="1"/>
        <v>23</v>
      </c>
    </row>
    <row r="56" spans="1:23" ht="16.5" customHeight="1" x14ac:dyDescent="0.3">
      <c r="B56" s="12"/>
      <c r="S56" s="16" t="s">
        <v>249</v>
      </c>
      <c r="T56" s="17">
        <f>SUM(T52:T55)</f>
        <v>178</v>
      </c>
      <c r="U56" s="18">
        <f>T56/(48*18) * 100</f>
        <v>20.601851851851851</v>
      </c>
    </row>
  </sheetData>
  <autoFilter ref="A1:W49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56"/>
  <sheetViews>
    <sheetView workbookViewId="0"/>
  </sheetViews>
  <sheetFormatPr defaultColWidth="12.6328125" defaultRowHeight="15.75" customHeight="1" x14ac:dyDescent="0.25"/>
  <sheetData>
    <row r="1" spans="1:23" ht="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ht="12.5" x14ac:dyDescent="0.25">
      <c r="A2" s="3" t="s">
        <v>85</v>
      </c>
      <c r="B2" s="3" t="s">
        <v>3108</v>
      </c>
      <c r="C2" s="3" t="s">
        <v>3109</v>
      </c>
      <c r="D2" s="3" t="s">
        <v>3110</v>
      </c>
      <c r="E2" s="3" t="s">
        <v>28</v>
      </c>
      <c r="F2" s="3" t="s">
        <v>859</v>
      </c>
      <c r="G2" s="3" t="s">
        <v>1699</v>
      </c>
      <c r="H2" s="3" t="s">
        <v>582</v>
      </c>
      <c r="I2" s="3" t="s">
        <v>42</v>
      </c>
      <c r="J2" s="3" t="s">
        <v>3111</v>
      </c>
      <c r="K2" s="3" t="s">
        <v>32</v>
      </c>
      <c r="L2" s="3" t="s">
        <v>3112</v>
      </c>
      <c r="M2" s="3" t="s">
        <v>3113</v>
      </c>
      <c r="N2" s="3" t="s">
        <v>35</v>
      </c>
      <c r="O2" s="3" t="s">
        <v>34</v>
      </c>
      <c r="P2" s="3">
        <v>2019</v>
      </c>
      <c r="Q2" s="3" t="s">
        <v>42</v>
      </c>
      <c r="R2" s="3" t="s">
        <v>42</v>
      </c>
      <c r="S2" s="3" t="s">
        <v>42</v>
      </c>
      <c r="T2" s="3">
        <v>14</v>
      </c>
      <c r="U2" s="20">
        <v>7777777777777770</v>
      </c>
      <c r="V2" s="3" t="s">
        <v>89</v>
      </c>
      <c r="W2" s="20">
        <v>7898390125280880</v>
      </c>
    </row>
    <row r="3" spans="1:23" ht="12.5" x14ac:dyDescent="0.25">
      <c r="A3" s="3" t="s">
        <v>220</v>
      </c>
      <c r="B3" s="3" t="s">
        <v>42</v>
      </c>
      <c r="C3" s="3" t="s">
        <v>42</v>
      </c>
      <c r="D3" s="3" t="s">
        <v>42</v>
      </c>
      <c r="E3" s="3" t="s">
        <v>28</v>
      </c>
      <c r="F3" s="3" t="s">
        <v>29</v>
      </c>
      <c r="G3" s="3" t="s">
        <v>30</v>
      </c>
      <c r="H3" s="3" t="s">
        <v>30</v>
      </c>
      <c r="I3" s="3">
        <v>2019</v>
      </c>
      <c r="J3" s="3" t="s">
        <v>264</v>
      </c>
      <c r="K3" s="3" t="s">
        <v>3114</v>
      </c>
      <c r="L3" s="3" t="s">
        <v>33</v>
      </c>
      <c r="M3" s="3" t="s">
        <v>3115</v>
      </c>
      <c r="N3" s="3" t="s">
        <v>35</v>
      </c>
      <c r="O3" s="3" t="s">
        <v>34</v>
      </c>
      <c r="P3" s="3">
        <v>2019</v>
      </c>
      <c r="Q3" s="3" t="s">
        <v>42</v>
      </c>
      <c r="R3" s="3" t="s">
        <v>42</v>
      </c>
      <c r="S3" s="3" t="s">
        <v>3116</v>
      </c>
      <c r="T3" s="3">
        <v>13</v>
      </c>
      <c r="U3" s="20">
        <v>7222222222222220</v>
      </c>
      <c r="V3" s="3" t="s">
        <v>140</v>
      </c>
      <c r="W3" s="20">
        <v>834882764294529</v>
      </c>
    </row>
    <row r="4" spans="1:23" ht="12.5" x14ac:dyDescent="0.25">
      <c r="A4" s="3" t="s">
        <v>24</v>
      </c>
      <c r="B4" s="3">
        <v>3472</v>
      </c>
      <c r="C4" s="3" t="s">
        <v>3117</v>
      </c>
      <c r="D4" s="3" t="s">
        <v>3118</v>
      </c>
      <c r="E4" s="3" t="s">
        <v>28</v>
      </c>
      <c r="F4" s="3" t="s">
        <v>3119</v>
      </c>
      <c r="G4" s="3" t="s">
        <v>30</v>
      </c>
      <c r="H4" s="3" t="s">
        <v>30</v>
      </c>
      <c r="I4" s="3">
        <v>2019</v>
      </c>
      <c r="J4" s="3" t="s">
        <v>264</v>
      </c>
      <c r="K4" s="3" t="s">
        <v>32</v>
      </c>
      <c r="L4" s="3" t="s">
        <v>2417</v>
      </c>
      <c r="M4" s="3" t="s">
        <v>34</v>
      </c>
      <c r="N4" s="3" t="s">
        <v>35</v>
      </c>
      <c r="O4" s="3" t="s">
        <v>34</v>
      </c>
      <c r="P4" s="3">
        <v>2019</v>
      </c>
      <c r="Q4" s="3" t="s">
        <v>42</v>
      </c>
      <c r="R4" s="3" t="s">
        <v>42</v>
      </c>
      <c r="S4" s="3" t="s">
        <v>42</v>
      </c>
      <c r="T4" s="3">
        <v>15</v>
      </c>
      <c r="U4" s="20">
        <v>8333333333333330</v>
      </c>
      <c r="V4" s="3" t="s">
        <v>80</v>
      </c>
      <c r="W4" s="20">
        <v>9157609710550880</v>
      </c>
    </row>
    <row r="5" spans="1:23" ht="12.5" x14ac:dyDescent="0.25">
      <c r="A5" s="3" t="s">
        <v>222</v>
      </c>
      <c r="B5" s="3">
        <v>2019</v>
      </c>
      <c r="C5" s="3" t="s">
        <v>3120</v>
      </c>
      <c r="D5" s="3" t="s">
        <v>863</v>
      </c>
      <c r="E5" s="3" t="s">
        <v>28</v>
      </c>
      <c r="F5" s="3" t="s">
        <v>3121</v>
      </c>
      <c r="G5" s="3" t="s">
        <v>30</v>
      </c>
      <c r="H5" s="3" t="s">
        <v>30</v>
      </c>
      <c r="I5" s="3">
        <v>2019</v>
      </c>
      <c r="J5" s="3">
        <v>171</v>
      </c>
      <c r="K5" s="3" t="s">
        <v>32</v>
      </c>
      <c r="L5" s="3" t="s">
        <v>214</v>
      </c>
      <c r="M5" s="3" t="s">
        <v>34</v>
      </c>
      <c r="N5" s="3" t="s">
        <v>35</v>
      </c>
      <c r="O5" s="3" t="s">
        <v>34</v>
      </c>
      <c r="P5" s="3">
        <v>2019</v>
      </c>
      <c r="Q5" s="3" t="s">
        <v>36</v>
      </c>
      <c r="R5" s="3" t="s">
        <v>42</v>
      </c>
      <c r="S5" s="3" t="s">
        <v>42</v>
      </c>
      <c r="T5" s="3">
        <v>16</v>
      </c>
      <c r="U5" s="20">
        <v>8888888888888880</v>
      </c>
      <c r="V5" s="3" t="s">
        <v>44</v>
      </c>
      <c r="W5" s="20">
        <v>8018214016375780</v>
      </c>
    </row>
    <row r="6" spans="1:23" ht="12.5" x14ac:dyDescent="0.25">
      <c r="A6" s="3" t="s">
        <v>39</v>
      </c>
      <c r="B6" s="3" t="s">
        <v>42</v>
      </c>
      <c r="C6" s="3" t="s">
        <v>42</v>
      </c>
      <c r="D6" s="3" t="s">
        <v>42</v>
      </c>
      <c r="E6" s="3" t="s">
        <v>28</v>
      </c>
      <c r="F6" s="3" t="s">
        <v>2247</v>
      </c>
      <c r="G6" s="3" t="s">
        <v>1699</v>
      </c>
      <c r="H6" s="3" t="s">
        <v>3122</v>
      </c>
      <c r="I6" s="3">
        <v>2019</v>
      </c>
      <c r="J6" s="3" t="s">
        <v>264</v>
      </c>
      <c r="K6" s="3" t="s">
        <v>3123</v>
      </c>
      <c r="L6" s="3" t="s">
        <v>2817</v>
      </c>
      <c r="M6" s="3" t="s">
        <v>34</v>
      </c>
      <c r="N6" s="3" t="s">
        <v>35</v>
      </c>
      <c r="O6" s="3" t="s">
        <v>34</v>
      </c>
      <c r="P6" s="3">
        <v>2019</v>
      </c>
      <c r="Q6" s="3" t="s">
        <v>42</v>
      </c>
      <c r="R6" s="3" t="s">
        <v>42</v>
      </c>
      <c r="S6" s="9">
        <v>45597</v>
      </c>
      <c r="T6" s="3">
        <v>13</v>
      </c>
      <c r="U6" s="20">
        <v>7222222222222220</v>
      </c>
      <c r="V6" s="3" t="s">
        <v>140</v>
      </c>
      <c r="W6" s="20">
        <v>774075924075924</v>
      </c>
    </row>
    <row r="7" spans="1:23" ht="12.5" x14ac:dyDescent="0.25">
      <c r="A7" s="3" t="s">
        <v>72</v>
      </c>
      <c r="B7" s="3">
        <v>3472</v>
      </c>
      <c r="C7" s="3" t="s">
        <v>3124</v>
      </c>
      <c r="D7" s="3" t="s">
        <v>3125</v>
      </c>
      <c r="E7" s="3" t="s">
        <v>28</v>
      </c>
      <c r="F7" s="3" t="s">
        <v>29</v>
      </c>
      <c r="G7" s="3" t="s">
        <v>30</v>
      </c>
      <c r="H7" s="3" t="s">
        <v>3126</v>
      </c>
      <c r="I7" s="3">
        <v>2019</v>
      </c>
      <c r="J7" s="3" t="s">
        <v>264</v>
      </c>
      <c r="K7" s="3" t="s">
        <v>32</v>
      </c>
      <c r="L7" s="3" t="s">
        <v>862</v>
      </c>
      <c r="M7" s="3" t="s">
        <v>34</v>
      </c>
      <c r="N7" s="3" t="s">
        <v>35</v>
      </c>
      <c r="O7" s="3" t="s">
        <v>3127</v>
      </c>
      <c r="P7" s="3">
        <v>2019</v>
      </c>
      <c r="Q7" s="3" t="s">
        <v>42</v>
      </c>
      <c r="R7" s="3" t="s">
        <v>42</v>
      </c>
      <c r="S7" s="5">
        <v>45602</v>
      </c>
      <c r="T7" s="3">
        <v>16</v>
      </c>
      <c r="U7" s="20">
        <v>8888888888888880</v>
      </c>
      <c r="V7" s="3" t="s">
        <v>44</v>
      </c>
      <c r="W7" s="20">
        <v>8255184766214170</v>
      </c>
    </row>
    <row r="8" spans="1:23" ht="12.5" x14ac:dyDescent="0.25">
      <c r="A8" s="3" t="s">
        <v>223</v>
      </c>
      <c r="B8" s="3" t="s">
        <v>42</v>
      </c>
      <c r="C8" s="3" t="s">
        <v>42</v>
      </c>
      <c r="D8" s="3" t="s">
        <v>42</v>
      </c>
      <c r="E8" s="3" t="s">
        <v>42</v>
      </c>
      <c r="F8" s="3" t="s">
        <v>42</v>
      </c>
      <c r="G8" s="3" t="s">
        <v>42</v>
      </c>
      <c r="H8" s="3" t="s">
        <v>42</v>
      </c>
      <c r="I8" s="3" t="s">
        <v>42</v>
      </c>
      <c r="J8" s="3" t="s">
        <v>42</v>
      </c>
      <c r="K8" s="3" t="s">
        <v>42</v>
      </c>
      <c r="L8" s="3" t="s">
        <v>42</v>
      </c>
      <c r="M8" s="3" t="s">
        <v>42</v>
      </c>
      <c r="N8" s="3" t="s">
        <v>42</v>
      </c>
      <c r="O8" s="3" t="s">
        <v>42</v>
      </c>
      <c r="P8" s="3" t="s">
        <v>42</v>
      </c>
      <c r="Q8" s="3" t="s">
        <v>42</v>
      </c>
      <c r="R8" s="3" t="s">
        <v>42</v>
      </c>
      <c r="S8" s="3" t="s">
        <v>42</v>
      </c>
      <c r="T8" s="3">
        <v>0</v>
      </c>
      <c r="U8" s="3" t="s">
        <v>2364</v>
      </c>
      <c r="V8" s="3" t="s">
        <v>221</v>
      </c>
      <c r="W8" s="3" t="s">
        <v>2364</v>
      </c>
    </row>
    <row r="9" spans="1:23" ht="12.5" x14ac:dyDescent="0.25">
      <c r="A9" s="3" t="s">
        <v>98</v>
      </c>
      <c r="B9" s="3" t="s">
        <v>852</v>
      </c>
      <c r="C9" s="3" t="s">
        <v>3128</v>
      </c>
      <c r="D9" s="3" t="s">
        <v>3129</v>
      </c>
      <c r="E9" s="3" t="s">
        <v>28</v>
      </c>
      <c r="F9" s="3" t="s">
        <v>29</v>
      </c>
      <c r="G9" s="3" t="s">
        <v>30</v>
      </c>
      <c r="H9" s="3" t="s">
        <v>30</v>
      </c>
      <c r="I9" s="3">
        <v>2019</v>
      </c>
      <c r="J9" s="3" t="s">
        <v>264</v>
      </c>
      <c r="K9" s="3" t="s">
        <v>32</v>
      </c>
      <c r="L9" s="3" t="s">
        <v>2417</v>
      </c>
      <c r="M9" s="3" t="s">
        <v>42</v>
      </c>
      <c r="N9" s="3" t="s">
        <v>42</v>
      </c>
      <c r="O9" s="3" t="s">
        <v>42</v>
      </c>
      <c r="P9" s="3" t="s">
        <v>42</v>
      </c>
      <c r="Q9" s="3" t="s">
        <v>42</v>
      </c>
      <c r="R9" s="3" t="s">
        <v>42</v>
      </c>
      <c r="S9" s="5">
        <v>45602</v>
      </c>
      <c r="T9" s="3">
        <v>12</v>
      </c>
      <c r="U9" s="20">
        <v>6666666666666660</v>
      </c>
      <c r="V9" s="3" t="s">
        <v>147</v>
      </c>
      <c r="W9" s="20">
        <v>8897938662644540</v>
      </c>
    </row>
    <row r="10" spans="1:23" ht="12.5" x14ac:dyDescent="0.25">
      <c r="A10" s="3" t="s">
        <v>224</v>
      </c>
      <c r="B10" s="3">
        <v>3472</v>
      </c>
      <c r="C10" s="3" t="s">
        <v>3130</v>
      </c>
      <c r="D10" s="3" t="s">
        <v>3131</v>
      </c>
      <c r="E10" s="3" t="s">
        <v>28</v>
      </c>
      <c r="F10" s="3" t="s">
        <v>859</v>
      </c>
      <c r="G10" s="3" t="s">
        <v>582</v>
      </c>
      <c r="H10" s="3" t="s">
        <v>582</v>
      </c>
      <c r="I10" s="3">
        <v>2019</v>
      </c>
      <c r="J10" s="3" t="s">
        <v>264</v>
      </c>
      <c r="K10" s="3" t="s">
        <v>32</v>
      </c>
      <c r="L10" s="3" t="s">
        <v>3132</v>
      </c>
      <c r="M10" s="3" t="s">
        <v>3133</v>
      </c>
      <c r="N10" s="3" t="s">
        <v>35</v>
      </c>
      <c r="O10" s="3" t="s">
        <v>34</v>
      </c>
      <c r="P10" s="3">
        <v>2019</v>
      </c>
      <c r="Q10" s="3" t="s">
        <v>42</v>
      </c>
      <c r="R10" s="3" t="s">
        <v>42</v>
      </c>
      <c r="S10" s="3" t="s">
        <v>2818</v>
      </c>
      <c r="T10" s="3">
        <v>16</v>
      </c>
      <c r="U10" s="20">
        <v>8888888888888880</v>
      </c>
      <c r="V10" s="3" t="s">
        <v>44</v>
      </c>
      <c r="W10" s="20">
        <v>7325966925231630</v>
      </c>
    </row>
    <row r="11" spans="1:23" ht="12.5" x14ac:dyDescent="0.25">
      <c r="A11" s="3" t="s">
        <v>81</v>
      </c>
      <c r="B11" s="3" t="s">
        <v>42</v>
      </c>
      <c r="C11" s="3" t="s">
        <v>42</v>
      </c>
      <c r="D11" s="3" t="s">
        <v>42</v>
      </c>
      <c r="E11" s="3" t="s">
        <v>3134</v>
      </c>
      <c r="F11" s="3" t="s">
        <v>30</v>
      </c>
      <c r="G11" s="3" t="s">
        <v>30</v>
      </c>
      <c r="H11" s="3">
        <v>201</v>
      </c>
      <c r="I11" s="3">
        <v>141</v>
      </c>
      <c r="J11" s="3" t="s">
        <v>2253</v>
      </c>
      <c r="K11" s="3" t="s">
        <v>33</v>
      </c>
      <c r="L11" s="3" t="s">
        <v>42</v>
      </c>
      <c r="M11" s="3" t="s">
        <v>34</v>
      </c>
      <c r="N11" s="3" t="s">
        <v>35</v>
      </c>
      <c r="O11" s="3" t="s">
        <v>34</v>
      </c>
      <c r="P11" s="3">
        <v>2019</v>
      </c>
      <c r="Q11" s="3" t="s">
        <v>42</v>
      </c>
      <c r="R11" s="3" t="s">
        <v>42</v>
      </c>
      <c r="S11" s="3" t="s">
        <v>42</v>
      </c>
      <c r="T11" s="3">
        <v>11</v>
      </c>
      <c r="U11" s="20">
        <v>6111111111111110</v>
      </c>
      <c r="V11" s="3" t="s">
        <v>182</v>
      </c>
      <c r="W11" s="20">
        <v>5211993888464470</v>
      </c>
    </row>
    <row r="12" spans="1:23" ht="12.5" x14ac:dyDescent="0.25">
      <c r="A12" s="3" t="s">
        <v>225</v>
      </c>
      <c r="B12" s="3" t="s">
        <v>3135</v>
      </c>
      <c r="C12" s="3" t="s">
        <v>3136</v>
      </c>
      <c r="D12" s="3" t="s">
        <v>863</v>
      </c>
      <c r="E12" s="3" t="s">
        <v>28</v>
      </c>
      <c r="F12" s="3" t="s">
        <v>29</v>
      </c>
      <c r="G12" s="3" t="s">
        <v>30</v>
      </c>
      <c r="H12" s="3" t="s">
        <v>30</v>
      </c>
      <c r="I12" s="3">
        <v>2019</v>
      </c>
      <c r="J12" s="3" t="s">
        <v>3137</v>
      </c>
      <c r="K12" s="3" t="s">
        <v>3138</v>
      </c>
      <c r="L12" s="3" t="s">
        <v>33</v>
      </c>
      <c r="M12" s="3" t="s">
        <v>3113</v>
      </c>
      <c r="N12" s="3" t="s">
        <v>35</v>
      </c>
      <c r="O12" s="3" t="s">
        <v>34</v>
      </c>
      <c r="P12" s="3">
        <v>2019</v>
      </c>
      <c r="Q12" s="3" t="s">
        <v>42</v>
      </c>
      <c r="R12" s="3" t="s">
        <v>42</v>
      </c>
      <c r="S12" s="3" t="s">
        <v>3116</v>
      </c>
      <c r="T12" s="3">
        <v>16</v>
      </c>
      <c r="U12" s="20">
        <v>8888888888888880</v>
      </c>
      <c r="V12" s="3" t="s">
        <v>44</v>
      </c>
      <c r="W12" s="20">
        <v>7756555944055940</v>
      </c>
    </row>
    <row r="13" spans="1:23" ht="12.5" x14ac:dyDescent="0.25">
      <c r="A13" s="3" t="s">
        <v>212</v>
      </c>
      <c r="B13" s="3">
        <v>2019</v>
      </c>
      <c r="C13" s="3" t="s">
        <v>3139</v>
      </c>
      <c r="D13" s="3" t="s">
        <v>3140</v>
      </c>
      <c r="E13" s="3" t="s">
        <v>28</v>
      </c>
      <c r="F13" s="3" t="s">
        <v>3134</v>
      </c>
      <c r="G13" s="3" t="s">
        <v>30</v>
      </c>
      <c r="H13" s="3" t="s">
        <v>30</v>
      </c>
      <c r="I13" s="3">
        <v>2019</v>
      </c>
      <c r="J13" s="3" t="s">
        <v>264</v>
      </c>
      <c r="K13" s="3" t="s">
        <v>32</v>
      </c>
      <c r="L13" s="3" t="s">
        <v>2417</v>
      </c>
      <c r="M13" s="3" t="s">
        <v>34</v>
      </c>
      <c r="N13" s="3" t="s">
        <v>35</v>
      </c>
      <c r="O13" s="3" t="s">
        <v>34</v>
      </c>
      <c r="P13" s="3" t="s">
        <v>42</v>
      </c>
      <c r="Q13" s="3" t="s">
        <v>42</v>
      </c>
      <c r="R13" s="3" t="s">
        <v>42</v>
      </c>
      <c r="S13" s="3" t="s">
        <v>3116</v>
      </c>
      <c r="T13" s="3">
        <v>15</v>
      </c>
      <c r="U13" s="20">
        <v>8333333333333330</v>
      </c>
      <c r="V13" s="3" t="s">
        <v>80</v>
      </c>
      <c r="W13" s="20">
        <v>8757966216789740</v>
      </c>
    </row>
    <row r="14" spans="1:23" ht="12.5" x14ac:dyDescent="0.25">
      <c r="A14" s="3" t="s">
        <v>122</v>
      </c>
      <c r="B14" s="3" t="s">
        <v>864</v>
      </c>
      <c r="C14" s="3" t="s">
        <v>2283</v>
      </c>
      <c r="D14" s="3" t="s">
        <v>3141</v>
      </c>
      <c r="E14" s="3" t="s">
        <v>28</v>
      </c>
      <c r="F14" s="3" t="s">
        <v>3142</v>
      </c>
      <c r="G14" s="3" t="s">
        <v>3143</v>
      </c>
      <c r="H14" s="3" t="s">
        <v>3144</v>
      </c>
      <c r="I14" s="3" t="s">
        <v>42</v>
      </c>
      <c r="J14" s="3" t="s">
        <v>42</v>
      </c>
      <c r="K14" s="3" t="s">
        <v>3145</v>
      </c>
      <c r="L14" s="3" t="s">
        <v>3146</v>
      </c>
      <c r="M14" s="3" t="s">
        <v>3147</v>
      </c>
      <c r="N14" s="3" t="s">
        <v>35</v>
      </c>
      <c r="O14" s="3" t="s">
        <v>3148</v>
      </c>
      <c r="P14" s="3">
        <v>2015</v>
      </c>
      <c r="Q14" s="3" t="s">
        <v>42</v>
      </c>
      <c r="R14" s="3" t="s">
        <v>3149</v>
      </c>
      <c r="S14" s="3" t="s">
        <v>3150</v>
      </c>
      <c r="T14" s="3">
        <v>15</v>
      </c>
      <c r="U14" s="20">
        <v>8333333333333330</v>
      </c>
      <c r="V14" s="3" t="s">
        <v>80</v>
      </c>
      <c r="W14" s="20">
        <v>4805760630838030</v>
      </c>
    </row>
    <row r="15" spans="1:23" ht="12.5" x14ac:dyDescent="0.25">
      <c r="A15" s="3" t="s">
        <v>226</v>
      </c>
      <c r="B15" s="3" t="s">
        <v>3151</v>
      </c>
      <c r="C15" s="3" t="s">
        <v>3152</v>
      </c>
      <c r="D15" s="3" t="s">
        <v>3153</v>
      </c>
      <c r="E15" s="3" t="s">
        <v>28</v>
      </c>
      <c r="F15" s="3" t="s">
        <v>1692</v>
      </c>
      <c r="G15" s="3" t="s">
        <v>30</v>
      </c>
      <c r="H15" s="3" t="s">
        <v>111</v>
      </c>
      <c r="I15" s="3">
        <v>2015</v>
      </c>
      <c r="J15" s="3">
        <v>110</v>
      </c>
      <c r="K15" s="3" t="s">
        <v>741</v>
      </c>
      <c r="L15" s="3" t="s">
        <v>114</v>
      </c>
      <c r="M15" s="3" t="s">
        <v>42</v>
      </c>
      <c r="N15" s="3" t="s">
        <v>42</v>
      </c>
      <c r="O15" s="3" t="s">
        <v>42</v>
      </c>
      <c r="P15" s="3" t="s">
        <v>42</v>
      </c>
      <c r="Q15" s="3" t="s">
        <v>42</v>
      </c>
      <c r="R15" s="3" t="s">
        <v>42</v>
      </c>
      <c r="S15" s="3" t="s">
        <v>42</v>
      </c>
      <c r="T15" s="3">
        <v>11</v>
      </c>
      <c r="U15" s="20">
        <v>6111111111111110</v>
      </c>
      <c r="V15" s="3" t="s">
        <v>182</v>
      </c>
      <c r="W15" s="20">
        <v>8653553876464090</v>
      </c>
    </row>
    <row r="16" spans="1:23" ht="12.5" x14ac:dyDescent="0.25">
      <c r="A16" s="3" t="s">
        <v>227</v>
      </c>
      <c r="B16" s="3" t="s">
        <v>3154</v>
      </c>
      <c r="C16" s="3" t="s">
        <v>3155</v>
      </c>
      <c r="D16" s="3" t="s">
        <v>3156</v>
      </c>
      <c r="E16" s="3" t="s">
        <v>28</v>
      </c>
      <c r="F16" s="3" t="s">
        <v>3157</v>
      </c>
      <c r="G16" s="3" t="s">
        <v>30</v>
      </c>
      <c r="H16" s="3" t="s">
        <v>3158</v>
      </c>
      <c r="I16" s="3">
        <v>2015</v>
      </c>
      <c r="J16" s="3" t="s">
        <v>3159</v>
      </c>
      <c r="K16" s="3" t="s">
        <v>3160</v>
      </c>
      <c r="L16" s="3" t="s">
        <v>114</v>
      </c>
      <c r="M16" s="3" t="s">
        <v>34</v>
      </c>
      <c r="N16" s="3" t="s">
        <v>3161</v>
      </c>
      <c r="O16" s="3" t="s">
        <v>3162</v>
      </c>
      <c r="P16" s="3" t="s">
        <v>42</v>
      </c>
      <c r="Q16" s="3" t="s">
        <v>42</v>
      </c>
      <c r="R16" s="3" t="s">
        <v>42</v>
      </c>
      <c r="S16" s="3" t="s">
        <v>3163</v>
      </c>
      <c r="T16" s="3">
        <v>15</v>
      </c>
      <c r="U16" s="20">
        <v>8333333333333330</v>
      </c>
      <c r="V16" s="3" t="s">
        <v>80</v>
      </c>
      <c r="W16" s="20">
        <v>5933571485274270</v>
      </c>
    </row>
    <row r="17" spans="1:23" ht="12.5" x14ac:dyDescent="0.25">
      <c r="A17" s="3" t="s">
        <v>228</v>
      </c>
      <c r="B17" s="3" t="s">
        <v>42</v>
      </c>
      <c r="C17" s="3" t="s">
        <v>3164</v>
      </c>
      <c r="D17" s="3" t="s">
        <v>2830</v>
      </c>
      <c r="E17" s="3" t="s">
        <v>28</v>
      </c>
      <c r="F17" s="3" t="s">
        <v>3165</v>
      </c>
      <c r="G17" s="3" t="s">
        <v>3166</v>
      </c>
      <c r="H17" s="3" t="s">
        <v>93</v>
      </c>
      <c r="I17" s="3">
        <v>2015</v>
      </c>
      <c r="J17" s="3">
        <v>110</v>
      </c>
      <c r="K17" s="3" t="s">
        <v>3167</v>
      </c>
      <c r="L17" s="3" t="s">
        <v>42</v>
      </c>
      <c r="M17" s="3" t="s">
        <v>3168</v>
      </c>
      <c r="N17" s="3" t="s">
        <v>3169</v>
      </c>
      <c r="O17" s="3" t="s">
        <v>920</v>
      </c>
      <c r="P17" s="3">
        <v>0</v>
      </c>
      <c r="Q17" s="3" t="s">
        <v>42</v>
      </c>
      <c r="R17" s="3" t="s">
        <v>42</v>
      </c>
      <c r="S17" s="8">
        <v>45972</v>
      </c>
      <c r="T17" s="3">
        <v>14</v>
      </c>
      <c r="U17" s="20">
        <v>7777777777777770</v>
      </c>
      <c r="V17" s="3" t="s">
        <v>89</v>
      </c>
      <c r="W17" s="20">
        <v>5306986357295950</v>
      </c>
    </row>
    <row r="18" spans="1:23" ht="12.5" x14ac:dyDescent="0.25">
      <c r="A18" s="3" t="s">
        <v>229</v>
      </c>
      <c r="B18" s="3" t="s">
        <v>42</v>
      </c>
      <c r="C18" s="3" t="s">
        <v>42</v>
      </c>
      <c r="D18" s="3" t="s">
        <v>42</v>
      </c>
      <c r="E18" s="3" t="s">
        <v>42</v>
      </c>
      <c r="F18" s="3" t="s">
        <v>42</v>
      </c>
      <c r="G18" s="3" t="s">
        <v>42</v>
      </c>
      <c r="H18" s="3" t="s">
        <v>42</v>
      </c>
      <c r="I18" s="3" t="s">
        <v>42</v>
      </c>
      <c r="J18" s="3" t="s">
        <v>42</v>
      </c>
      <c r="K18" s="3" t="s">
        <v>42</v>
      </c>
      <c r="L18" s="3" t="s">
        <v>42</v>
      </c>
      <c r="M18" s="3" t="s">
        <v>42</v>
      </c>
      <c r="N18" s="3" t="s">
        <v>42</v>
      </c>
      <c r="O18" s="3" t="s">
        <v>42</v>
      </c>
      <c r="P18" s="3" t="s">
        <v>42</v>
      </c>
      <c r="Q18" s="3" t="s">
        <v>42</v>
      </c>
      <c r="R18" s="3" t="s">
        <v>42</v>
      </c>
      <c r="S18" s="3" t="s">
        <v>42</v>
      </c>
      <c r="T18" s="3">
        <v>0</v>
      </c>
      <c r="U18" s="3" t="s">
        <v>2364</v>
      </c>
      <c r="V18" s="3" t="s">
        <v>221</v>
      </c>
      <c r="W18" s="3" t="s">
        <v>2364</v>
      </c>
    </row>
    <row r="19" spans="1:23" ht="12.5" x14ac:dyDescent="0.25">
      <c r="A19" s="3" t="s">
        <v>132</v>
      </c>
      <c r="B19" s="3" t="s">
        <v>3170</v>
      </c>
      <c r="C19" s="3" t="s">
        <v>3171</v>
      </c>
      <c r="D19" s="3" t="s">
        <v>3172</v>
      </c>
      <c r="E19" s="3" t="s">
        <v>28</v>
      </c>
      <c r="F19" s="3" t="s">
        <v>3173</v>
      </c>
      <c r="G19" s="3" t="s">
        <v>30</v>
      </c>
      <c r="H19" s="3" t="s">
        <v>3174</v>
      </c>
      <c r="I19" s="3">
        <v>201</v>
      </c>
      <c r="J19" s="3">
        <v>110</v>
      </c>
      <c r="K19" s="3" t="s">
        <v>3175</v>
      </c>
      <c r="L19" s="3" t="s">
        <v>3176</v>
      </c>
      <c r="M19" s="3" t="s">
        <v>3177</v>
      </c>
      <c r="N19" s="3" t="s">
        <v>3178</v>
      </c>
      <c r="O19" s="3" t="s">
        <v>3179</v>
      </c>
      <c r="P19" s="3" t="s">
        <v>42</v>
      </c>
      <c r="Q19" s="3" t="s">
        <v>42</v>
      </c>
      <c r="R19" s="3" t="s">
        <v>42</v>
      </c>
      <c r="S19" s="8">
        <v>45972</v>
      </c>
      <c r="T19" s="3">
        <v>15</v>
      </c>
      <c r="U19" s="20">
        <v>8333333333333330</v>
      </c>
      <c r="V19" s="3" t="s">
        <v>80</v>
      </c>
      <c r="W19" s="20">
        <v>6006318964832890</v>
      </c>
    </row>
    <row r="20" spans="1:23" ht="12.5" x14ac:dyDescent="0.25">
      <c r="A20" s="3" t="s">
        <v>230</v>
      </c>
      <c r="B20" s="3">
        <v>3352</v>
      </c>
      <c r="C20" s="3" t="s">
        <v>2283</v>
      </c>
      <c r="D20" s="3" t="s">
        <v>2821</v>
      </c>
      <c r="E20" s="3" t="s">
        <v>28</v>
      </c>
      <c r="F20" s="3" t="s">
        <v>3180</v>
      </c>
      <c r="G20" s="3" t="s">
        <v>3181</v>
      </c>
      <c r="H20" s="3" t="s">
        <v>646</v>
      </c>
      <c r="I20" s="3">
        <v>2015</v>
      </c>
      <c r="J20" s="3" t="s">
        <v>42</v>
      </c>
      <c r="K20" s="3" t="s">
        <v>901</v>
      </c>
      <c r="L20" s="3" t="s">
        <v>3182</v>
      </c>
      <c r="M20" s="3" t="s">
        <v>903</v>
      </c>
      <c r="N20" s="3" t="s">
        <v>35</v>
      </c>
      <c r="O20" s="3">
        <v>201</v>
      </c>
      <c r="P20" s="3">
        <v>200</v>
      </c>
      <c r="Q20" s="3" t="s">
        <v>42</v>
      </c>
      <c r="R20" s="3" t="s">
        <v>42</v>
      </c>
      <c r="S20" s="3" t="s">
        <v>3183</v>
      </c>
      <c r="T20" s="3">
        <v>15</v>
      </c>
      <c r="U20" s="20">
        <v>8333333333333330</v>
      </c>
      <c r="V20" s="3" t="s">
        <v>80</v>
      </c>
      <c r="W20" s="20">
        <v>5340451430234710</v>
      </c>
    </row>
    <row r="21" spans="1:23" ht="12.5" x14ac:dyDescent="0.25">
      <c r="A21" s="3" t="s">
        <v>231</v>
      </c>
      <c r="B21" s="3" t="s">
        <v>42</v>
      </c>
      <c r="C21" s="3" t="s">
        <v>594</v>
      </c>
      <c r="D21" s="3" t="s">
        <v>3184</v>
      </c>
      <c r="E21" s="3" t="s">
        <v>3185</v>
      </c>
      <c r="F21" s="3" t="s">
        <v>2297</v>
      </c>
      <c r="G21" s="3" t="s">
        <v>30</v>
      </c>
      <c r="H21" s="3" t="s">
        <v>93</v>
      </c>
      <c r="I21" s="3">
        <v>2015</v>
      </c>
      <c r="J21" s="3">
        <v>110</v>
      </c>
      <c r="K21" s="3" t="s">
        <v>901</v>
      </c>
      <c r="L21" s="3" t="s">
        <v>3186</v>
      </c>
      <c r="M21" s="3" t="s">
        <v>172</v>
      </c>
      <c r="N21" s="3" t="s">
        <v>1044</v>
      </c>
      <c r="O21" s="3" t="s">
        <v>1632</v>
      </c>
      <c r="P21" s="3">
        <v>1</v>
      </c>
      <c r="Q21" s="3" t="s">
        <v>42</v>
      </c>
      <c r="R21" s="3" t="s">
        <v>42</v>
      </c>
      <c r="S21" s="8">
        <v>45972</v>
      </c>
      <c r="T21" s="3">
        <v>15</v>
      </c>
      <c r="U21" s="20">
        <v>8333333333333330</v>
      </c>
      <c r="V21" s="3" t="s">
        <v>80</v>
      </c>
      <c r="W21" s="20">
        <v>690507792860734</v>
      </c>
    </row>
    <row r="22" spans="1:23" ht="12.5" x14ac:dyDescent="0.25">
      <c r="A22" s="3" t="s">
        <v>166</v>
      </c>
      <c r="B22" s="3" t="s">
        <v>42</v>
      </c>
      <c r="C22" s="3" t="s">
        <v>42</v>
      </c>
      <c r="D22" s="3" t="s">
        <v>42</v>
      </c>
      <c r="E22" s="3" t="s">
        <v>42</v>
      </c>
      <c r="F22" s="3" t="s">
        <v>42</v>
      </c>
      <c r="G22" s="3" t="s">
        <v>42</v>
      </c>
      <c r="H22" s="3" t="s">
        <v>42</v>
      </c>
      <c r="I22" s="3" t="s">
        <v>42</v>
      </c>
      <c r="J22" s="3" t="s">
        <v>42</v>
      </c>
      <c r="K22" s="3" t="s">
        <v>42</v>
      </c>
      <c r="L22" s="3" t="s">
        <v>42</v>
      </c>
      <c r="M22" s="3" t="s">
        <v>42</v>
      </c>
      <c r="N22" s="3" t="s">
        <v>42</v>
      </c>
      <c r="O22" s="3" t="s">
        <v>42</v>
      </c>
      <c r="P22" s="3" t="s">
        <v>42</v>
      </c>
      <c r="Q22" s="3" t="s">
        <v>42</v>
      </c>
      <c r="R22" s="3" t="s">
        <v>42</v>
      </c>
      <c r="S22" s="3" t="s">
        <v>42</v>
      </c>
      <c r="T22" s="3">
        <v>0</v>
      </c>
      <c r="U22" s="3" t="s">
        <v>2364</v>
      </c>
      <c r="V22" s="3" t="s">
        <v>221</v>
      </c>
      <c r="W22" s="3" t="s">
        <v>2364</v>
      </c>
    </row>
    <row r="23" spans="1:23" ht="12.5" x14ac:dyDescent="0.25">
      <c r="A23" s="3" t="s">
        <v>193</v>
      </c>
      <c r="B23" s="3" t="s">
        <v>3187</v>
      </c>
      <c r="C23" s="3" t="s">
        <v>3188</v>
      </c>
      <c r="D23" s="3" t="s">
        <v>3189</v>
      </c>
      <c r="E23" s="3" t="s">
        <v>3190</v>
      </c>
      <c r="F23" s="3" t="s">
        <v>3191</v>
      </c>
      <c r="G23" s="3" t="s">
        <v>3192</v>
      </c>
      <c r="H23" s="3" t="s">
        <v>3193</v>
      </c>
      <c r="I23" s="3" t="s">
        <v>42</v>
      </c>
      <c r="J23" s="3">
        <v>110</v>
      </c>
      <c r="K23" s="3" t="s">
        <v>741</v>
      </c>
      <c r="L23" s="3" t="s">
        <v>3194</v>
      </c>
      <c r="M23" s="3" t="s">
        <v>42</v>
      </c>
      <c r="N23" s="3" t="s">
        <v>42</v>
      </c>
      <c r="O23" s="3" t="s">
        <v>42</v>
      </c>
      <c r="P23" s="3" t="s">
        <v>42</v>
      </c>
      <c r="Q23" s="3" t="s">
        <v>42</v>
      </c>
      <c r="R23" s="3" t="s">
        <v>42</v>
      </c>
      <c r="S23" s="3" t="s">
        <v>42</v>
      </c>
      <c r="T23" s="3">
        <v>10</v>
      </c>
      <c r="U23" s="20">
        <v>5555555555555550</v>
      </c>
      <c r="V23" s="3" t="s">
        <v>203</v>
      </c>
      <c r="W23" s="20">
        <v>6661994919425250</v>
      </c>
    </row>
    <row r="24" spans="1:23" ht="12.5" x14ac:dyDescent="0.25">
      <c r="A24" s="3" t="s">
        <v>106</v>
      </c>
      <c r="B24" s="3" t="s">
        <v>3195</v>
      </c>
      <c r="C24" s="3" t="s">
        <v>2283</v>
      </c>
      <c r="D24" s="3" t="s">
        <v>3196</v>
      </c>
      <c r="E24" s="3" t="s">
        <v>28</v>
      </c>
      <c r="F24" s="3" t="s">
        <v>3197</v>
      </c>
      <c r="G24" s="3" t="s">
        <v>49</v>
      </c>
      <c r="H24" s="3" t="s">
        <v>2298</v>
      </c>
      <c r="I24" s="3">
        <v>2005</v>
      </c>
      <c r="J24" s="3">
        <v>110</v>
      </c>
      <c r="K24" s="3" t="s">
        <v>741</v>
      </c>
      <c r="L24" s="3" t="s">
        <v>3198</v>
      </c>
      <c r="M24" s="3" t="s">
        <v>2293</v>
      </c>
      <c r="N24" s="3" t="s">
        <v>42</v>
      </c>
      <c r="O24" s="3" t="s">
        <v>42</v>
      </c>
      <c r="P24" s="3" t="s">
        <v>42</v>
      </c>
      <c r="Q24" s="3" t="s">
        <v>42</v>
      </c>
      <c r="R24" s="3" t="s">
        <v>42</v>
      </c>
      <c r="S24" s="3" t="s">
        <v>42</v>
      </c>
      <c r="T24" s="3">
        <v>12</v>
      </c>
      <c r="U24" s="20">
        <v>6666666666666660</v>
      </c>
      <c r="V24" s="3" t="s">
        <v>147</v>
      </c>
      <c r="W24" s="20">
        <v>5294028340080970</v>
      </c>
    </row>
    <row r="25" spans="1:23" ht="12.5" x14ac:dyDescent="0.25">
      <c r="A25" s="3" t="s">
        <v>45</v>
      </c>
      <c r="B25" s="3" t="s">
        <v>3199</v>
      </c>
      <c r="C25" s="3" t="s">
        <v>3200</v>
      </c>
      <c r="D25" s="3" t="s">
        <v>3201</v>
      </c>
      <c r="E25" s="3" t="s">
        <v>28</v>
      </c>
      <c r="F25" s="3" t="s">
        <v>3202</v>
      </c>
      <c r="G25" s="3" t="s">
        <v>3203</v>
      </c>
      <c r="H25" s="3" t="s">
        <v>3204</v>
      </c>
      <c r="I25" s="3">
        <v>2015</v>
      </c>
      <c r="J25" s="3">
        <v>110</v>
      </c>
      <c r="K25" s="3" t="s">
        <v>3205</v>
      </c>
      <c r="L25" s="3" t="s">
        <v>3206</v>
      </c>
      <c r="M25" s="3" t="s">
        <v>3207</v>
      </c>
      <c r="N25" s="3" t="s">
        <v>3208</v>
      </c>
      <c r="O25" s="3" t="s">
        <v>42</v>
      </c>
      <c r="P25" s="3" t="s">
        <v>42</v>
      </c>
      <c r="Q25" s="3" t="s">
        <v>42</v>
      </c>
      <c r="R25" s="3" t="s">
        <v>42</v>
      </c>
      <c r="S25" s="3" t="s">
        <v>3209</v>
      </c>
      <c r="T25" s="3">
        <v>14</v>
      </c>
      <c r="U25" s="20">
        <v>7777777777777770</v>
      </c>
      <c r="V25" s="3" t="s">
        <v>89</v>
      </c>
      <c r="W25" s="20">
        <v>4.65115560394198E+16</v>
      </c>
    </row>
    <row r="26" spans="1:23" ht="12.5" x14ac:dyDescent="0.25">
      <c r="A26" s="3" t="s">
        <v>232</v>
      </c>
      <c r="B26" s="3" t="s">
        <v>42</v>
      </c>
      <c r="C26" s="3" t="s">
        <v>42</v>
      </c>
      <c r="D26" s="3" t="s">
        <v>42</v>
      </c>
      <c r="E26" s="3" t="s">
        <v>42</v>
      </c>
      <c r="F26" s="3" t="s">
        <v>42</v>
      </c>
      <c r="G26" s="3" t="s">
        <v>42</v>
      </c>
      <c r="H26" s="3" t="s">
        <v>42</v>
      </c>
      <c r="I26" s="3" t="s">
        <v>42</v>
      </c>
      <c r="J26" s="3" t="s">
        <v>42</v>
      </c>
      <c r="K26" s="3" t="s">
        <v>42</v>
      </c>
      <c r="L26" s="3" t="s">
        <v>42</v>
      </c>
      <c r="M26" s="3" t="s">
        <v>42</v>
      </c>
      <c r="N26" s="3" t="s">
        <v>42</v>
      </c>
      <c r="O26" s="3" t="s">
        <v>42</v>
      </c>
      <c r="P26" s="3" t="s">
        <v>42</v>
      </c>
      <c r="Q26" s="3" t="s">
        <v>42</v>
      </c>
      <c r="R26" s="3" t="s">
        <v>42</v>
      </c>
      <c r="S26" s="3" t="s">
        <v>42</v>
      </c>
      <c r="T26" s="3">
        <v>0</v>
      </c>
      <c r="U26" s="3" t="s">
        <v>2364</v>
      </c>
      <c r="V26" s="3" t="s">
        <v>221</v>
      </c>
      <c r="W26" s="3" t="s">
        <v>2364</v>
      </c>
    </row>
    <row r="27" spans="1:23" ht="12.5" x14ac:dyDescent="0.25">
      <c r="A27" s="3" t="s">
        <v>233</v>
      </c>
      <c r="B27" s="3" t="s">
        <v>3210</v>
      </c>
      <c r="C27" s="3" t="s">
        <v>3211</v>
      </c>
      <c r="D27" s="3" t="s">
        <v>480</v>
      </c>
      <c r="E27" s="3" t="s">
        <v>61</v>
      </c>
      <c r="F27" s="3" t="s">
        <v>3212</v>
      </c>
      <c r="G27" s="3" t="s">
        <v>3213</v>
      </c>
      <c r="H27" s="3" t="s">
        <v>3214</v>
      </c>
      <c r="I27" s="3">
        <v>804</v>
      </c>
      <c r="J27" s="3" t="s">
        <v>3215</v>
      </c>
      <c r="K27" s="3" t="s">
        <v>3216</v>
      </c>
      <c r="L27" s="3" t="s">
        <v>3217</v>
      </c>
      <c r="M27" s="3" t="s">
        <v>42</v>
      </c>
      <c r="N27" s="3" t="s">
        <v>42</v>
      </c>
      <c r="O27" s="3" t="s">
        <v>42</v>
      </c>
      <c r="P27" s="3" t="s">
        <v>42</v>
      </c>
      <c r="Q27" s="3" t="s">
        <v>42</v>
      </c>
      <c r="R27" s="3" t="s">
        <v>42</v>
      </c>
      <c r="S27" s="3" t="s">
        <v>42</v>
      </c>
      <c r="T27" s="3">
        <v>11</v>
      </c>
      <c r="U27" s="20">
        <v>6111111111111110</v>
      </c>
      <c r="V27" s="3" t="s">
        <v>182</v>
      </c>
      <c r="W27" s="20">
        <v>2.72827172827172E+16</v>
      </c>
    </row>
    <row r="28" spans="1:23" ht="12.5" x14ac:dyDescent="0.25">
      <c r="A28" s="3" t="s">
        <v>175</v>
      </c>
      <c r="B28" s="3" t="s">
        <v>3218</v>
      </c>
      <c r="C28" s="3" t="s">
        <v>3219</v>
      </c>
      <c r="D28" s="3" t="s">
        <v>3220</v>
      </c>
      <c r="E28" s="3" t="s">
        <v>61</v>
      </c>
      <c r="F28" s="3" t="s">
        <v>2210</v>
      </c>
      <c r="G28" s="3" t="s">
        <v>3221</v>
      </c>
      <c r="H28" s="3" t="s">
        <v>3222</v>
      </c>
      <c r="I28" s="3">
        <v>2021</v>
      </c>
      <c r="J28" s="3">
        <v>1998</v>
      </c>
      <c r="K28" s="3" t="s">
        <v>3223</v>
      </c>
      <c r="L28" s="3" t="s">
        <v>3224</v>
      </c>
      <c r="M28" s="3" t="s">
        <v>42</v>
      </c>
      <c r="N28" s="3" t="s">
        <v>42</v>
      </c>
      <c r="O28" s="3" t="s">
        <v>42</v>
      </c>
      <c r="P28" s="3" t="s">
        <v>42</v>
      </c>
      <c r="Q28" s="3" t="s">
        <v>42</v>
      </c>
      <c r="R28" s="3" t="s">
        <v>3225</v>
      </c>
      <c r="S28" s="3" t="s">
        <v>42</v>
      </c>
      <c r="T28" s="3">
        <v>12</v>
      </c>
      <c r="U28" s="20">
        <v>6666666666666660</v>
      </c>
      <c r="V28" s="3" t="s">
        <v>147</v>
      </c>
      <c r="W28" s="20">
        <v>5619828700711050</v>
      </c>
    </row>
    <row r="29" spans="1:23" ht="12.5" x14ac:dyDescent="0.25">
      <c r="A29" s="3" t="s">
        <v>148</v>
      </c>
      <c r="B29" s="3" t="s">
        <v>42</v>
      </c>
      <c r="C29" s="3" t="s">
        <v>42</v>
      </c>
      <c r="D29" s="3" t="s">
        <v>42</v>
      </c>
      <c r="E29" s="3" t="s">
        <v>42</v>
      </c>
      <c r="F29" s="3" t="s">
        <v>42</v>
      </c>
      <c r="G29" s="3" t="s">
        <v>42</v>
      </c>
      <c r="H29" s="3" t="s">
        <v>42</v>
      </c>
      <c r="I29" s="3" t="s">
        <v>42</v>
      </c>
      <c r="J29" s="3" t="s">
        <v>42</v>
      </c>
      <c r="K29" s="3" t="s">
        <v>42</v>
      </c>
      <c r="L29" s="3" t="s">
        <v>42</v>
      </c>
      <c r="M29" s="3" t="s">
        <v>42</v>
      </c>
      <c r="N29" s="3" t="s">
        <v>42</v>
      </c>
      <c r="O29" s="3" t="s">
        <v>42</v>
      </c>
      <c r="P29" s="3" t="s">
        <v>42</v>
      </c>
      <c r="Q29" s="3" t="s">
        <v>42</v>
      </c>
      <c r="R29" s="3" t="s">
        <v>42</v>
      </c>
      <c r="S29" s="3" t="s">
        <v>42</v>
      </c>
      <c r="T29" s="3">
        <v>0</v>
      </c>
      <c r="U29" s="3" t="s">
        <v>2364</v>
      </c>
      <c r="V29" s="3" t="s">
        <v>221</v>
      </c>
      <c r="W29" s="3" t="s">
        <v>2364</v>
      </c>
    </row>
    <row r="30" spans="1:23" ht="12.5" x14ac:dyDescent="0.25">
      <c r="A30" s="3" t="s">
        <v>234</v>
      </c>
      <c r="B30" s="3" t="s">
        <v>42</v>
      </c>
      <c r="C30" s="3" t="s">
        <v>42</v>
      </c>
      <c r="D30" s="3" t="s">
        <v>42</v>
      </c>
      <c r="E30" s="3" t="s">
        <v>42</v>
      </c>
      <c r="F30" s="3" t="s">
        <v>42</v>
      </c>
      <c r="G30" s="3" t="s">
        <v>42</v>
      </c>
      <c r="H30" s="3" t="s">
        <v>42</v>
      </c>
      <c r="I30" s="3" t="s">
        <v>42</v>
      </c>
      <c r="J30" s="3" t="s">
        <v>42</v>
      </c>
      <c r="K30" s="3" t="s">
        <v>42</v>
      </c>
      <c r="L30" s="3" t="s">
        <v>42</v>
      </c>
      <c r="M30" s="3" t="s">
        <v>42</v>
      </c>
      <c r="N30" s="3" t="s">
        <v>42</v>
      </c>
      <c r="O30" s="3" t="s">
        <v>42</v>
      </c>
      <c r="P30" s="3" t="s">
        <v>42</v>
      </c>
      <c r="Q30" s="3" t="s">
        <v>42</v>
      </c>
      <c r="R30" s="3" t="s">
        <v>42</v>
      </c>
      <c r="S30" s="3" t="s">
        <v>42</v>
      </c>
      <c r="T30" s="3">
        <v>0</v>
      </c>
      <c r="U30" s="3" t="s">
        <v>2364</v>
      </c>
      <c r="V30" s="3" t="s">
        <v>221</v>
      </c>
      <c r="W30" s="3" t="s">
        <v>2364</v>
      </c>
    </row>
    <row r="31" spans="1:23" ht="12.5" x14ac:dyDescent="0.25">
      <c r="A31" s="3" t="s">
        <v>183</v>
      </c>
      <c r="B31" s="3" t="s">
        <v>3226</v>
      </c>
      <c r="C31" s="3" t="s">
        <v>3227</v>
      </c>
      <c r="D31" s="3" t="s">
        <v>3228</v>
      </c>
      <c r="E31" s="3" t="s">
        <v>186</v>
      </c>
      <c r="F31" s="3" t="s">
        <v>3229</v>
      </c>
      <c r="G31" s="3" t="s">
        <v>3230</v>
      </c>
      <c r="H31" s="3" t="s">
        <v>3231</v>
      </c>
      <c r="I31" s="3">
        <v>1352853</v>
      </c>
      <c r="J31" s="3">
        <v>1993</v>
      </c>
      <c r="K31" s="3" t="s">
        <v>3232</v>
      </c>
      <c r="L31" s="3" t="s">
        <v>3233</v>
      </c>
      <c r="M31" s="3" t="s">
        <v>3234</v>
      </c>
      <c r="N31" s="3" t="s">
        <v>1140</v>
      </c>
      <c r="O31" s="3" t="s">
        <v>191</v>
      </c>
      <c r="P31" s="3" t="s">
        <v>42</v>
      </c>
      <c r="Q31" s="3" t="s">
        <v>42</v>
      </c>
      <c r="R31" s="3" t="s">
        <v>42</v>
      </c>
      <c r="S31" s="3">
        <v>2200</v>
      </c>
      <c r="T31" s="3">
        <v>15</v>
      </c>
      <c r="U31" s="20">
        <v>8333333333333330</v>
      </c>
      <c r="V31" s="3" t="s">
        <v>80</v>
      </c>
      <c r="W31" s="20">
        <v>3244293614881850</v>
      </c>
    </row>
    <row r="32" spans="1:23" ht="12.5" x14ac:dyDescent="0.25">
      <c r="A32" s="3" t="s">
        <v>57</v>
      </c>
      <c r="B32" s="3" t="s">
        <v>42</v>
      </c>
      <c r="C32" s="3" t="s">
        <v>42</v>
      </c>
      <c r="D32" s="3" t="s">
        <v>42</v>
      </c>
      <c r="E32" s="3" t="s">
        <v>2852</v>
      </c>
      <c r="F32" s="3" t="s">
        <v>61</v>
      </c>
      <c r="G32" s="3" t="s">
        <v>1116</v>
      </c>
      <c r="H32" s="3" t="s">
        <v>3235</v>
      </c>
      <c r="I32" s="3" t="s">
        <v>42</v>
      </c>
      <c r="J32" s="3" t="s">
        <v>3236</v>
      </c>
      <c r="K32" s="3" t="s">
        <v>2322</v>
      </c>
      <c r="L32" s="3" t="s">
        <v>2462</v>
      </c>
      <c r="M32" s="3" t="s">
        <v>3237</v>
      </c>
      <c r="N32" s="3" t="s">
        <v>191</v>
      </c>
      <c r="O32" s="3" t="s">
        <v>486</v>
      </c>
      <c r="P32" s="3">
        <v>49001</v>
      </c>
      <c r="Q32" s="3" t="s">
        <v>42</v>
      </c>
      <c r="R32" s="3" t="s">
        <v>42</v>
      </c>
      <c r="S32" s="3">
        <v>2026</v>
      </c>
      <c r="T32" s="3">
        <v>12</v>
      </c>
      <c r="U32" s="20">
        <v>6666666666666660</v>
      </c>
      <c r="V32" s="3" t="s">
        <v>147</v>
      </c>
      <c r="W32" s="20">
        <v>1.49218020541549E+16</v>
      </c>
    </row>
    <row r="33" spans="1:23" ht="12.5" x14ac:dyDescent="0.25">
      <c r="A33" s="3" t="s">
        <v>157</v>
      </c>
      <c r="B33" s="3" t="s">
        <v>42</v>
      </c>
      <c r="C33" s="3" t="s">
        <v>42</v>
      </c>
      <c r="D33" s="3" t="s">
        <v>42</v>
      </c>
      <c r="E33" s="3" t="s">
        <v>42</v>
      </c>
      <c r="F33" s="3" t="s">
        <v>42</v>
      </c>
      <c r="G33" s="3" t="s">
        <v>42</v>
      </c>
      <c r="H33" s="3" t="s">
        <v>42</v>
      </c>
      <c r="I33" s="3" t="s">
        <v>42</v>
      </c>
      <c r="J33" s="3" t="s">
        <v>42</v>
      </c>
      <c r="K33" s="3" t="s">
        <v>42</v>
      </c>
      <c r="L33" s="3" t="s">
        <v>42</v>
      </c>
      <c r="M33" s="3" t="s">
        <v>42</v>
      </c>
      <c r="N33" s="3" t="s">
        <v>42</v>
      </c>
      <c r="O33" s="3" t="s">
        <v>42</v>
      </c>
      <c r="P33" s="3" t="s">
        <v>42</v>
      </c>
      <c r="Q33" s="3" t="s">
        <v>42</v>
      </c>
      <c r="R33" s="3" t="s">
        <v>42</v>
      </c>
      <c r="S33" s="3" t="s">
        <v>42</v>
      </c>
      <c r="T33" s="3">
        <v>0</v>
      </c>
      <c r="U33" s="3" t="s">
        <v>2364</v>
      </c>
      <c r="V33" s="3" t="s">
        <v>221</v>
      </c>
      <c r="W33" s="3" t="s">
        <v>2364</v>
      </c>
    </row>
    <row r="34" spans="1:23" ht="12.5" x14ac:dyDescent="0.25">
      <c r="A34" s="3" t="s">
        <v>235</v>
      </c>
      <c r="B34" s="3" t="s">
        <v>42</v>
      </c>
      <c r="C34" s="3" t="s">
        <v>42</v>
      </c>
      <c r="D34" s="3" t="s">
        <v>42</v>
      </c>
      <c r="E34" s="3" t="s">
        <v>42</v>
      </c>
      <c r="F34" s="3" t="s">
        <v>42</v>
      </c>
      <c r="G34" s="3" t="s">
        <v>42</v>
      </c>
      <c r="H34" s="3" t="s">
        <v>42</v>
      </c>
      <c r="I34" s="3" t="s">
        <v>42</v>
      </c>
      <c r="J34" s="3" t="s">
        <v>42</v>
      </c>
      <c r="K34" s="3" t="s">
        <v>42</v>
      </c>
      <c r="L34" s="3" t="s">
        <v>42</v>
      </c>
      <c r="M34" s="3" t="s">
        <v>42</v>
      </c>
      <c r="N34" s="3" t="s">
        <v>42</v>
      </c>
      <c r="O34" s="3" t="s">
        <v>42</v>
      </c>
      <c r="P34" s="3" t="s">
        <v>42</v>
      </c>
      <c r="Q34" s="3" t="s">
        <v>42</v>
      </c>
      <c r="R34" s="3" t="s">
        <v>42</v>
      </c>
      <c r="S34" s="3" t="s">
        <v>42</v>
      </c>
      <c r="T34" s="3">
        <v>0</v>
      </c>
      <c r="U34" s="3" t="s">
        <v>2364</v>
      </c>
      <c r="V34" s="3" t="s">
        <v>221</v>
      </c>
      <c r="W34" s="3" t="s">
        <v>2364</v>
      </c>
    </row>
    <row r="35" spans="1:23" ht="12.5" x14ac:dyDescent="0.25">
      <c r="A35" s="3" t="s">
        <v>236</v>
      </c>
      <c r="B35" s="3" t="s">
        <v>3238</v>
      </c>
      <c r="C35" s="3" t="s">
        <v>3239</v>
      </c>
      <c r="D35" s="3" t="s">
        <v>3240</v>
      </c>
      <c r="E35" s="3" t="s">
        <v>61</v>
      </c>
      <c r="F35" s="3" t="s">
        <v>3241</v>
      </c>
      <c r="G35" s="3" t="s">
        <v>3242</v>
      </c>
      <c r="H35" s="3" t="s">
        <v>3243</v>
      </c>
      <c r="I35" s="3">
        <v>202</v>
      </c>
      <c r="J35" s="3">
        <v>1998</v>
      </c>
      <c r="K35" s="3" t="s">
        <v>3244</v>
      </c>
      <c r="L35" s="3" t="s">
        <v>42</v>
      </c>
      <c r="M35" s="3" t="s">
        <v>3245</v>
      </c>
      <c r="N35" s="3" t="s">
        <v>35</v>
      </c>
      <c r="O35" s="3" t="s">
        <v>3246</v>
      </c>
      <c r="P35" s="3">
        <v>2021</v>
      </c>
      <c r="Q35" s="3" t="s">
        <v>69</v>
      </c>
      <c r="R35" s="3" t="s">
        <v>42</v>
      </c>
      <c r="S35" s="3" t="s">
        <v>3247</v>
      </c>
      <c r="T35" s="3">
        <v>16</v>
      </c>
      <c r="U35" s="20">
        <v>8888888888888880</v>
      </c>
      <c r="V35" s="3" t="s">
        <v>44</v>
      </c>
      <c r="W35" s="20">
        <v>6342527876535220</v>
      </c>
    </row>
    <row r="36" spans="1:23" ht="12.5" x14ac:dyDescent="0.25">
      <c r="A36" s="3" t="s">
        <v>237</v>
      </c>
      <c r="B36" s="3" t="s">
        <v>42</v>
      </c>
      <c r="C36" s="3" t="s">
        <v>42</v>
      </c>
      <c r="D36" s="3" t="s">
        <v>42</v>
      </c>
      <c r="E36" s="3" t="s">
        <v>42</v>
      </c>
      <c r="F36" s="3" t="s">
        <v>42</v>
      </c>
      <c r="G36" s="3" t="s">
        <v>42</v>
      </c>
      <c r="H36" s="3" t="s">
        <v>42</v>
      </c>
      <c r="I36" s="3" t="s">
        <v>42</v>
      </c>
      <c r="J36" s="3" t="s">
        <v>42</v>
      </c>
      <c r="K36" s="3" t="s">
        <v>42</v>
      </c>
      <c r="L36" s="3" t="s">
        <v>42</v>
      </c>
      <c r="M36" s="3" t="s">
        <v>42</v>
      </c>
      <c r="N36" s="3" t="s">
        <v>42</v>
      </c>
      <c r="O36" s="3" t="s">
        <v>42</v>
      </c>
      <c r="P36" s="3" t="s">
        <v>42</v>
      </c>
      <c r="Q36" s="3" t="s">
        <v>42</v>
      </c>
      <c r="R36" s="3" t="s">
        <v>42</v>
      </c>
      <c r="S36" s="3" t="s">
        <v>42</v>
      </c>
      <c r="T36" s="3">
        <v>0</v>
      </c>
      <c r="U36" s="3" t="s">
        <v>2364</v>
      </c>
      <c r="V36" s="3" t="s">
        <v>221</v>
      </c>
      <c r="W36" s="3" t="s">
        <v>2364</v>
      </c>
    </row>
    <row r="37" spans="1:23" ht="12.5" x14ac:dyDescent="0.25">
      <c r="A37" s="3" t="s">
        <v>238</v>
      </c>
      <c r="B37" s="3" t="s">
        <v>42</v>
      </c>
      <c r="C37" s="3" t="s">
        <v>42</v>
      </c>
      <c r="D37" s="3" t="s">
        <v>42</v>
      </c>
      <c r="E37" s="3" t="s">
        <v>42</v>
      </c>
      <c r="F37" s="3" t="s">
        <v>42</v>
      </c>
      <c r="G37" s="3" t="s">
        <v>42</v>
      </c>
      <c r="H37" s="3" t="s">
        <v>42</v>
      </c>
      <c r="I37" s="3" t="s">
        <v>42</v>
      </c>
      <c r="J37" s="3" t="s">
        <v>42</v>
      </c>
      <c r="K37" s="3" t="s">
        <v>42</v>
      </c>
      <c r="L37" s="3" t="s">
        <v>42</v>
      </c>
      <c r="M37" s="3" t="s">
        <v>42</v>
      </c>
      <c r="N37" s="3" t="s">
        <v>42</v>
      </c>
      <c r="O37" s="3" t="s">
        <v>42</v>
      </c>
      <c r="P37" s="3" t="s">
        <v>42</v>
      </c>
      <c r="Q37" s="3" t="s">
        <v>42</v>
      </c>
      <c r="R37" s="3" t="s">
        <v>42</v>
      </c>
      <c r="S37" s="3" t="s">
        <v>42</v>
      </c>
      <c r="T37" s="3">
        <v>0</v>
      </c>
      <c r="U37" s="3" t="s">
        <v>2364</v>
      </c>
      <c r="V37" s="3" t="s">
        <v>221</v>
      </c>
      <c r="W37" s="3" t="s">
        <v>2364</v>
      </c>
    </row>
    <row r="38" spans="1:23" ht="12.5" x14ac:dyDescent="0.25">
      <c r="A38" s="3" t="s">
        <v>216</v>
      </c>
      <c r="B38" s="3" t="s">
        <v>1695</v>
      </c>
      <c r="C38" s="3" t="s">
        <v>1695</v>
      </c>
      <c r="D38" s="3" t="s">
        <v>3248</v>
      </c>
      <c r="E38" s="3" t="s">
        <v>3249</v>
      </c>
      <c r="F38" s="3" t="s">
        <v>3250</v>
      </c>
      <c r="G38" s="3" t="s">
        <v>1274</v>
      </c>
      <c r="H38" s="3" t="s">
        <v>126</v>
      </c>
      <c r="I38" s="3">
        <v>1563685</v>
      </c>
      <c r="J38" s="3" t="s">
        <v>3251</v>
      </c>
      <c r="K38" s="3" t="s">
        <v>3252</v>
      </c>
      <c r="L38" s="3" t="s">
        <v>3253</v>
      </c>
      <c r="M38" s="3" t="s">
        <v>95</v>
      </c>
      <c r="N38" s="3" t="s">
        <v>3254</v>
      </c>
      <c r="O38" s="3" t="s">
        <v>34</v>
      </c>
      <c r="P38" s="3">
        <v>2220</v>
      </c>
      <c r="Q38" s="3" t="s">
        <v>42</v>
      </c>
      <c r="R38" s="3" t="s">
        <v>42</v>
      </c>
      <c r="S38" s="10">
        <v>46442</v>
      </c>
      <c r="T38" s="3">
        <v>16</v>
      </c>
      <c r="U38" s="20">
        <v>8888888888888880</v>
      </c>
      <c r="V38" s="3" t="s">
        <v>44</v>
      </c>
      <c r="W38" s="20">
        <v>4536271938845460</v>
      </c>
    </row>
    <row r="39" spans="1:23" ht="12.5" x14ac:dyDescent="0.25">
      <c r="A39" s="3" t="s">
        <v>141</v>
      </c>
      <c r="B39" s="3" t="s">
        <v>3255</v>
      </c>
      <c r="C39" s="3" t="s">
        <v>142</v>
      </c>
      <c r="D39" s="3" t="s">
        <v>2734</v>
      </c>
      <c r="E39" s="3" t="s">
        <v>2734</v>
      </c>
      <c r="F39" s="3" t="s">
        <v>28</v>
      </c>
      <c r="G39" s="3" t="s">
        <v>746</v>
      </c>
      <c r="H39" s="3" t="s">
        <v>93</v>
      </c>
      <c r="I39" s="3">
        <v>201</v>
      </c>
      <c r="J39" s="3">
        <v>110</v>
      </c>
      <c r="K39" s="3" t="s">
        <v>3256</v>
      </c>
      <c r="L39" s="3" t="s">
        <v>649</v>
      </c>
      <c r="M39" s="3" t="s">
        <v>42</v>
      </c>
      <c r="N39" s="3" t="s">
        <v>42</v>
      </c>
      <c r="O39" s="3" t="s">
        <v>42</v>
      </c>
      <c r="P39" s="3" t="s">
        <v>42</v>
      </c>
      <c r="Q39" s="3" t="s">
        <v>42</v>
      </c>
      <c r="R39" s="3" t="s">
        <v>42</v>
      </c>
      <c r="S39" s="3" t="s">
        <v>42</v>
      </c>
      <c r="T39" s="3">
        <v>11</v>
      </c>
      <c r="U39" s="20">
        <v>6111111111111110</v>
      </c>
      <c r="V39" s="3" t="s">
        <v>182</v>
      </c>
      <c r="W39" s="20">
        <v>4.9117647058823504E+16</v>
      </c>
    </row>
    <row r="40" spans="1:23" ht="12.5" x14ac:dyDescent="0.25">
      <c r="A40" s="3" t="s">
        <v>90</v>
      </c>
      <c r="B40" s="3" t="s">
        <v>3257</v>
      </c>
      <c r="C40" s="3" t="s">
        <v>142</v>
      </c>
      <c r="D40" s="3" t="s">
        <v>3258</v>
      </c>
      <c r="E40" s="3" t="s">
        <v>28</v>
      </c>
      <c r="F40" s="3" t="s">
        <v>3259</v>
      </c>
      <c r="G40" s="3" t="s">
        <v>111</v>
      </c>
      <c r="H40" s="3" t="s">
        <v>93</v>
      </c>
      <c r="I40" s="3">
        <v>201</v>
      </c>
      <c r="J40" s="3">
        <v>110</v>
      </c>
      <c r="K40" s="3" t="s">
        <v>3260</v>
      </c>
      <c r="L40" s="3" t="s">
        <v>3261</v>
      </c>
      <c r="M40" s="3" t="s">
        <v>3262</v>
      </c>
      <c r="N40" s="3" t="s">
        <v>35</v>
      </c>
      <c r="O40" s="3" t="s">
        <v>3115</v>
      </c>
      <c r="P40" s="3">
        <v>2200</v>
      </c>
      <c r="Q40" s="3" t="s">
        <v>42</v>
      </c>
      <c r="R40" s="3" t="s">
        <v>42</v>
      </c>
      <c r="S40" s="3">
        <v>22027</v>
      </c>
      <c r="T40" s="3">
        <v>16</v>
      </c>
      <c r="U40" s="20">
        <v>8888888888888880</v>
      </c>
      <c r="V40" s="3" t="s">
        <v>44</v>
      </c>
      <c r="W40" s="20">
        <v>6183767825311940</v>
      </c>
    </row>
    <row r="41" spans="1:23" ht="12.5" x14ac:dyDescent="0.25">
      <c r="A41" s="3" t="s">
        <v>239</v>
      </c>
      <c r="B41" s="3" t="s">
        <v>42</v>
      </c>
      <c r="C41" s="3" t="s">
        <v>42</v>
      </c>
      <c r="D41" s="3" t="s">
        <v>42</v>
      </c>
      <c r="E41" s="3" t="s">
        <v>42</v>
      </c>
      <c r="F41" s="3" t="s">
        <v>42</v>
      </c>
      <c r="G41" s="3" t="s">
        <v>42</v>
      </c>
      <c r="H41" s="3" t="s">
        <v>42</v>
      </c>
      <c r="I41" s="3" t="s">
        <v>42</v>
      </c>
      <c r="J41" s="3" t="s">
        <v>42</v>
      </c>
      <c r="K41" s="3" t="s">
        <v>42</v>
      </c>
      <c r="L41" s="3" t="s">
        <v>42</v>
      </c>
      <c r="M41" s="3" t="s">
        <v>42</v>
      </c>
      <c r="N41" s="3" t="s">
        <v>42</v>
      </c>
      <c r="O41" s="3" t="s">
        <v>42</v>
      </c>
      <c r="P41" s="3" t="s">
        <v>42</v>
      </c>
      <c r="Q41" s="3" t="s">
        <v>42</v>
      </c>
      <c r="R41" s="3" t="s">
        <v>42</v>
      </c>
      <c r="S41" s="3" t="s">
        <v>42</v>
      </c>
      <c r="T41" s="3">
        <v>0</v>
      </c>
      <c r="U41" s="3" t="s">
        <v>2364</v>
      </c>
      <c r="V41" s="3" t="s">
        <v>221</v>
      </c>
      <c r="W41" s="3" t="s">
        <v>2364</v>
      </c>
    </row>
    <row r="42" spans="1:23" ht="12.5" x14ac:dyDescent="0.25">
      <c r="A42" s="3" t="s">
        <v>240</v>
      </c>
      <c r="B42" s="3" t="s">
        <v>42</v>
      </c>
      <c r="C42" s="3" t="s">
        <v>42</v>
      </c>
      <c r="D42" s="3" t="s">
        <v>42</v>
      </c>
      <c r="E42" s="3" t="s">
        <v>42</v>
      </c>
      <c r="F42" s="3" t="s">
        <v>42</v>
      </c>
      <c r="G42" s="3" t="s">
        <v>42</v>
      </c>
      <c r="H42" s="3" t="s">
        <v>42</v>
      </c>
      <c r="I42" s="3" t="s">
        <v>42</v>
      </c>
      <c r="J42" s="3" t="s">
        <v>42</v>
      </c>
      <c r="K42" s="3" t="s">
        <v>42</v>
      </c>
      <c r="L42" s="3" t="s">
        <v>42</v>
      </c>
      <c r="M42" s="3" t="s">
        <v>42</v>
      </c>
      <c r="N42" s="3" t="s">
        <v>42</v>
      </c>
      <c r="O42" s="3" t="s">
        <v>42</v>
      </c>
      <c r="P42" s="3" t="s">
        <v>42</v>
      </c>
      <c r="Q42" s="3" t="s">
        <v>42</v>
      </c>
      <c r="R42" s="3" t="s">
        <v>42</v>
      </c>
      <c r="S42" s="3" t="s">
        <v>42</v>
      </c>
      <c r="T42" s="3">
        <v>0</v>
      </c>
      <c r="U42" s="3" t="s">
        <v>2364</v>
      </c>
      <c r="V42" s="3" t="s">
        <v>221</v>
      </c>
      <c r="W42" s="3" t="s">
        <v>2364</v>
      </c>
    </row>
    <row r="43" spans="1:23" ht="12.5" x14ac:dyDescent="0.25">
      <c r="A43" s="3" t="s">
        <v>199</v>
      </c>
      <c r="B43" s="3" t="s">
        <v>3263</v>
      </c>
      <c r="C43" s="3" t="s">
        <v>1293</v>
      </c>
      <c r="D43" s="3">
        <v>15</v>
      </c>
      <c r="E43" s="3" t="s">
        <v>28</v>
      </c>
      <c r="F43" s="65" t="s">
        <v>3264</v>
      </c>
      <c r="G43" s="3" t="s">
        <v>3265</v>
      </c>
      <c r="H43" s="3" t="s">
        <v>646</v>
      </c>
      <c r="I43" s="3">
        <v>2020</v>
      </c>
      <c r="J43" s="3" t="s">
        <v>3266</v>
      </c>
      <c r="K43" s="3" t="s">
        <v>3267</v>
      </c>
      <c r="L43" s="3" t="s">
        <v>3268</v>
      </c>
      <c r="M43" s="3" t="s">
        <v>95</v>
      </c>
      <c r="N43" s="3" t="s">
        <v>35</v>
      </c>
      <c r="O43" s="3" t="s">
        <v>363</v>
      </c>
      <c r="P43" s="3" t="s">
        <v>42</v>
      </c>
      <c r="Q43" s="3" t="s">
        <v>42</v>
      </c>
      <c r="R43" s="3" t="s">
        <v>42</v>
      </c>
      <c r="S43" s="3" t="s">
        <v>2370</v>
      </c>
      <c r="T43" s="3">
        <v>15</v>
      </c>
      <c r="U43" s="20">
        <v>8333333333333330</v>
      </c>
      <c r="V43" s="3" t="s">
        <v>80</v>
      </c>
      <c r="W43" s="20">
        <v>3573330590977640</v>
      </c>
    </row>
    <row r="44" spans="1:23" ht="12.5" x14ac:dyDescent="0.25">
      <c r="A44" s="3" t="s">
        <v>241</v>
      </c>
      <c r="B44" s="3">
        <v>7020</v>
      </c>
      <c r="C44" s="3" t="s">
        <v>1295</v>
      </c>
      <c r="D44" s="3" t="s">
        <v>2739</v>
      </c>
      <c r="E44" s="3" t="s">
        <v>28</v>
      </c>
      <c r="F44" s="3" t="s">
        <v>3269</v>
      </c>
      <c r="G44" s="3" t="s">
        <v>3270</v>
      </c>
      <c r="H44" s="3" t="s">
        <v>3271</v>
      </c>
      <c r="I44" s="3">
        <v>10</v>
      </c>
      <c r="J44" s="3">
        <v>201</v>
      </c>
      <c r="K44" s="3">
        <v>0</v>
      </c>
      <c r="L44" s="3">
        <v>15148</v>
      </c>
      <c r="M44" s="3" t="s">
        <v>3272</v>
      </c>
      <c r="N44" s="3" t="s">
        <v>3273</v>
      </c>
      <c r="O44" s="3" t="s">
        <v>311</v>
      </c>
      <c r="P44" s="3">
        <v>80122</v>
      </c>
      <c r="Q44" s="3" t="s">
        <v>42</v>
      </c>
      <c r="R44" s="3" t="s">
        <v>42</v>
      </c>
      <c r="S44" s="10">
        <v>46442</v>
      </c>
      <c r="T44" s="3">
        <v>16</v>
      </c>
      <c r="U44" s="20">
        <v>8888888888888880</v>
      </c>
      <c r="V44" s="3" t="s">
        <v>44</v>
      </c>
      <c r="W44" s="20">
        <v>377455693815988</v>
      </c>
    </row>
    <row r="45" spans="1:23" ht="12.5" x14ac:dyDescent="0.25">
      <c r="A45" s="3" t="s">
        <v>116</v>
      </c>
      <c r="B45" s="3" t="s">
        <v>3274</v>
      </c>
      <c r="C45" s="3" t="s">
        <v>3275</v>
      </c>
      <c r="D45" s="3" t="s">
        <v>3276</v>
      </c>
      <c r="E45" s="3" t="s">
        <v>28</v>
      </c>
      <c r="F45" s="3" t="s">
        <v>3277</v>
      </c>
      <c r="G45" s="3" t="s">
        <v>30</v>
      </c>
      <c r="H45" s="3" t="s">
        <v>3278</v>
      </c>
      <c r="I45" s="3">
        <v>201</v>
      </c>
      <c r="J45" s="3">
        <v>111</v>
      </c>
      <c r="K45" s="3" t="s">
        <v>3279</v>
      </c>
      <c r="L45" s="3" t="s">
        <v>3280</v>
      </c>
      <c r="M45" s="3" t="s">
        <v>3281</v>
      </c>
      <c r="N45" s="3" t="s">
        <v>3282</v>
      </c>
      <c r="O45" s="3" t="s">
        <v>172</v>
      </c>
      <c r="P45" s="3">
        <v>26</v>
      </c>
      <c r="Q45" s="3" t="s">
        <v>42</v>
      </c>
      <c r="R45" s="3" t="s">
        <v>42</v>
      </c>
      <c r="S45" s="3" t="s">
        <v>3283</v>
      </c>
      <c r="T45" s="3">
        <v>16</v>
      </c>
      <c r="U45" s="20">
        <v>8888888888888880</v>
      </c>
      <c r="V45" s="3" t="s">
        <v>44</v>
      </c>
      <c r="W45" s="20">
        <v>488557520910462</v>
      </c>
    </row>
    <row r="46" spans="1:23" ht="12.5" x14ac:dyDescent="0.25">
      <c r="A46" s="3" t="s">
        <v>242</v>
      </c>
      <c r="B46" s="3" t="s">
        <v>3284</v>
      </c>
      <c r="C46" s="3" t="s">
        <v>1295</v>
      </c>
      <c r="D46" s="3" t="s">
        <v>3285</v>
      </c>
      <c r="E46" s="3" t="s">
        <v>28</v>
      </c>
      <c r="F46" s="3" t="s">
        <v>3286</v>
      </c>
      <c r="G46" s="3" t="s">
        <v>3287</v>
      </c>
      <c r="H46" s="3" t="s">
        <v>3288</v>
      </c>
      <c r="I46" s="3" t="s">
        <v>42</v>
      </c>
      <c r="J46" s="3">
        <v>201</v>
      </c>
      <c r="K46" s="3">
        <v>110</v>
      </c>
      <c r="L46" s="3" t="s">
        <v>3289</v>
      </c>
      <c r="M46" s="3" t="s">
        <v>42</v>
      </c>
      <c r="N46" s="3" t="s">
        <v>42</v>
      </c>
      <c r="O46" s="3" t="s">
        <v>42</v>
      </c>
      <c r="P46" s="3" t="s">
        <v>42</v>
      </c>
      <c r="Q46" s="3" t="s">
        <v>42</v>
      </c>
      <c r="R46" s="3" t="s">
        <v>42</v>
      </c>
      <c r="S46" s="10">
        <v>46442</v>
      </c>
      <c r="T46" s="3">
        <v>11</v>
      </c>
      <c r="U46" s="20">
        <v>6111111111111110</v>
      </c>
      <c r="V46" s="3" t="s">
        <v>182</v>
      </c>
      <c r="W46" s="20">
        <v>5265665706842170</v>
      </c>
    </row>
    <row r="47" spans="1:23" ht="12.5" x14ac:dyDescent="0.25">
      <c r="A47" s="3" t="s">
        <v>207</v>
      </c>
      <c r="B47" s="3" t="s">
        <v>42</v>
      </c>
      <c r="C47" s="3" t="s">
        <v>42</v>
      </c>
      <c r="D47" s="3" t="s">
        <v>42</v>
      </c>
      <c r="E47" s="3" t="s">
        <v>1285</v>
      </c>
      <c r="F47" s="3" t="s">
        <v>30</v>
      </c>
      <c r="G47" s="3" t="s">
        <v>93</v>
      </c>
      <c r="H47" s="3">
        <v>201</v>
      </c>
      <c r="I47" s="3">
        <v>110</v>
      </c>
      <c r="J47" s="3" t="s">
        <v>3290</v>
      </c>
      <c r="K47" s="3" t="s">
        <v>649</v>
      </c>
      <c r="L47" s="3" t="s">
        <v>3253</v>
      </c>
      <c r="M47" s="3" t="s">
        <v>95</v>
      </c>
      <c r="N47" s="3" t="s">
        <v>35</v>
      </c>
      <c r="O47" s="3" t="s">
        <v>34</v>
      </c>
      <c r="P47" s="3">
        <v>2020</v>
      </c>
      <c r="Q47" s="3" t="s">
        <v>42</v>
      </c>
      <c r="R47" s="3" t="s">
        <v>1278</v>
      </c>
      <c r="S47" s="26">
        <v>46419</v>
      </c>
      <c r="T47" s="3">
        <v>14</v>
      </c>
      <c r="U47" s="20">
        <v>7777777777777770</v>
      </c>
      <c r="V47" s="3" t="s">
        <v>89</v>
      </c>
      <c r="W47" s="20">
        <v>4.9179350061703E+16</v>
      </c>
    </row>
    <row r="48" spans="1:23" ht="12.5" x14ac:dyDescent="0.25">
      <c r="A48" s="3" t="s">
        <v>204</v>
      </c>
      <c r="B48" s="3" t="s">
        <v>42</v>
      </c>
      <c r="C48" s="3" t="s">
        <v>42</v>
      </c>
      <c r="D48" s="3" t="s">
        <v>42</v>
      </c>
      <c r="E48" s="3" t="s">
        <v>42</v>
      </c>
      <c r="F48" s="3" t="s">
        <v>42</v>
      </c>
      <c r="G48" s="3" t="s">
        <v>42</v>
      </c>
      <c r="H48" s="3" t="s">
        <v>42</v>
      </c>
      <c r="I48" s="3" t="s">
        <v>42</v>
      </c>
      <c r="J48" s="3" t="s">
        <v>42</v>
      </c>
      <c r="K48" s="3" t="s">
        <v>42</v>
      </c>
      <c r="L48" s="3" t="s">
        <v>42</v>
      </c>
      <c r="M48" s="3" t="s">
        <v>42</v>
      </c>
      <c r="N48" s="3" t="s">
        <v>42</v>
      </c>
      <c r="O48" s="3" t="s">
        <v>42</v>
      </c>
      <c r="P48" s="3" t="s">
        <v>42</v>
      </c>
      <c r="Q48" s="3" t="s">
        <v>42</v>
      </c>
      <c r="R48" s="3" t="s">
        <v>42</v>
      </c>
      <c r="S48" s="3" t="s">
        <v>42</v>
      </c>
      <c r="T48" s="3">
        <v>0</v>
      </c>
      <c r="U48" s="3" t="s">
        <v>2364</v>
      </c>
      <c r="V48" s="3" t="s">
        <v>221</v>
      </c>
      <c r="W48" s="3" t="s">
        <v>2364</v>
      </c>
    </row>
    <row r="49" spans="1:23" ht="12.5" x14ac:dyDescent="0.25">
      <c r="A49" s="3" t="s">
        <v>243</v>
      </c>
      <c r="B49" s="3" t="s">
        <v>3291</v>
      </c>
      <c r="C49" s="3" t="s">
        <v>3292</v>
      </c>
      <c r="D49" s="3" t="s">
        <v>3293</v>
      </c>
      <c r="E49" s="3" t="s">
        <v>3294</v>
      </c>
      <c r="F49" s="3" t="s">
        <v>3062</v>
      </c>
      <c r="G49" s="3" t="s">
        <v>30</v>
      </c>
      <c r="H49" s="3" t="s">
        <v>3295</v>
      </c>
      <c r="I49" s="3">
        <v>201</v>
      </c>
      <c r="J49" s="3" t="s">
        <v>3296</v>
      </c>
      <c r="K49" s="3" t="s">
        <v>3297</v>
      </c>
      <c r="L49" s="3" t="s">
        <v>42</v>
      </c>
      <c r="M49" s="3" t="s">
        <v>34</v>
      </c>
      <c r="N49" s="3" t="s">
        <v>3298</v>
      </c>
      <c r="O49" s="3" t="s">
        <v>34</v>
      </c>
      <c r="P49" s="3">
        <v>2202</v>
      </c>
      <c r="Q49" s="3" t="s">
        <v>42</v>
      </c>
      <c r="R49" s="3" t="s">
        <v>42</v>
      </c>
      <c r="S49" s="3" t="s">
        <v>1276</v>
      </c>
      <c r="T49" s="3">
        <v>15</v>
      </c>
      <c r="U49" s="20">
        <v>8333333333333330</v>
      </c>
      <c r="V49" s="3" t="s">
        <v>80</v>
      </c>
      <c r="W49" s="20">
        <v>4290493166963750</v>
      </c>
    </row>
    <row r="51" spans="1:23" ht="12.5" x14ac:dyDescent="0.25">
      <c r="B51" s="12"/>
      <c r="T51" s="13" t="s">
        <v>244</v>
      </c>
    </row>
    <row r="52" spans="1:23" ht="14.5" x14ac:dyDescent="0.35">
      <c r="A52" s="13" t="s">
        <v>245</v>
      </c>
      <c r="B52" s="14">
        <f>COUNTIF(B2:B13,"F 3472 WAB")</f>
        <v>0</v>
      </c>
      <c r="C52" s="14">
        <f>COUNTIF(C2:C13,"BOBI AULIA SYAFIQ")</f>
        <v>0</v>
      </c>
      <c r="D52" s="14">
        <f>COUNTIF(D2:D13,"CLUSTER PRAMUKA REGENCY BLOK D6 KARANGTENGAH CIANJUR")</f>
        <v>0</v>
      </c>
      <c r="E52" s="14">
        <f>COUNTIF(E2:E13,"HONDA")</f>
        <v>10</v>
      </c>
      <c r="F52" s="14">
        <f>COUNTIF(F2:F13,"X1HO2N35M1 A/T")</f>
        <v>4</v>
      </c>
      <c r="G52" s="14">
        <f t="shared" ref="G52:H52" si="0">COUNTIF(G2:G13,"SEPEDA MOTOR")</f>
        <v>8</v>
      </c>
      <c r="H52" s="14">
        <f t="shared" si="0"/>
        <v>6</v>
      </c>
      <c r="I52" s="14">
        <f>COUNTIF(I2:I13,"2019")</f>
        <v>9</v>
      </c>
      <c r="J52" s="14">
        <f>COUNTIF(J2:J13,"149 CC")</f>
        <v>7</v>
      </c>
      <c r="K52" s="14">
        <f>COUNTIF(K2:K13,"MH1KF4115KK705996")</f>
        <v>7</v>
      </c>
      <c r="L52" s="14">
        <f>COUNTIF(L2:L13,"KF41E1708686")</f>
        <v>2</v>
      </c>
      <c r="M52" s="14">
        <f>COUNTIF(M2:M13,"HITAM")</f>
        <v>6</v>
      </c>
      <c r="N52" s="14">
        <f>COUNTIF(N2:N13,"BENSIN")</f>
        <v>10</v>
      </c>
      <c r="O52" s="14">
        <f>COUNTIF(O2:O13,"HITAM")</f>
        <v>9</v>
      </c>
      <c r="P52" s="14">
        <f>COUNTIF(P2:P13,"2019")</f>
        <v>9</v>
      </c>
      <c r="Q52" s="14">
        <f>COUNTIF(Q2:Q13,"PO7918292")</f>
        <v>1</v>
      </c>
      <c r="R52" s="14">
        <f>COUNTIF(R2:R13,"10700")</f>
        <v>0</v>
      </c>
      <c r="S52" s="14">
        <f>COUNTIF(S2:S13,"06 NOV 2024")</f>
        <v>2</v>
      </c>
      <c r="T52" s="15">
        <f t="shared" ref="T52:T55" si="1">SUM(B52:S52)</f>
        <v>90</v>
      </c>
    </row>
    <row r="53" spans="1:23" ht="12.5" x14ac:dyDescent="0.25">
      <c r="A53" s="13" t="s">
        <v>246</v>
      </c>
      <c r="B53" s="15">
        <f>COUNTIF(B14:B25,"B 3352 UJV")</f>
        <v>0</v>
      </c>
      <c r="C53" s="15">
        <f>COUNTIF(C14:C25,"DIAN LIESKA OCVIANY")</f>
        <v>0</v>
      </c>
      <c r="D53" s="15">
        <f>COUNTIF(D14:D25,"KOMP PERTAMINA BLOK W/10 RT8/16 JU")</f>
        <v>0</v>
      </c>
      <c r="E53" s="15">
        <f>COUNTIF(E14:E25,"HONDA")</f>
        <v>8</v>
      </c>
      <c r="F53" s="15">
        <f>COUNTIF(F14:F25,"Y1G02N15LO AT")</f>
        <v>0</v>
      </c>
      <c r="G53" s="15">
        <f>COUNTIF(G14:G25,"SEPEDA MOTOR")</f>
        <v>4</v>
      </c>
      <c r="H53" s="15">
        <f>COUNTIF(H14:H25,"SPD. MOTOR")</f>
        <v>1</v>
      </c>
      <c r="I53" s="15">
        <f>COUNTIF(I14:I25,"2015")</f>
        <v>6</v>
      </c>
      <c r="J53" s="15">
        <f>COUNTIF(J14:J25,"110")</f>
        <v>7</v>
      </c>
      <c r="K53" s="15">
        <f>COUNTIF(K14:K25,"MH1JFT113FK053794")</f>
        <v>3</v>
      </c>
      <c r="L53" s="15">
        <f>COUNTIF(L14:L25,"JFT1E1053726")</f>
        <v>2</v>
      </c>
      <c r="M53" s="15">
        <f>COUNTIF(M14:M25,"HITAM")</f>
        <v>1</v>
      </c>
      <c r="N53" s="15">
        <f>COUNTIF(N14:N25,"BENSIN")</f>
        <v>2</v>
      </c>
      <c r="O53" s="15">
        <f>COUNTIF(O14:O25,"HITAM")</f>
        <v>0</v>
      </c>
      <c r="P53" s="15">
        <f>COUNTIF(P14:P25,"2015")</f>
        <v>1</v>
      </c>
      <c r="Q53" s="15">
        <f>COUNTIF(Q14:Q25,"MO2029195")</f>
        <v>0</v>
      </c>
      <c r="R53" s="15">
        <f>COUNTIF(R14:R25,"9B4906FT221DI")</f>
        <v>0</v>
      </c>
      <c r="S53" s="15">
        <f>COUNTIF(S14:S25,"11-11-2025")</f>
        <v>3</v>
      </c>
      <c r="T53" s="15">
        <f t="shared" si="1"/>
        <v>38</v>
      </c>
    </row>
    <row r="54" spans="1:23" ht="12.5" x14ac:dyDescent="0.25">
      <c r="A54" s="13" t="s">
        <v>247</v>
      </c>
      <c r="B54" s="15">
        <f>COUNTIF(B26:B37,"B 2832 BRY")</f>
        <v>0</v>
      </c>
      <c r="C54" s="15">
        <f>COUNTIF(C26:C37,"MICHAEL")</f>
        <v>0</v>
      </c>
      <c r="D54" s="15">
        <f>COUNTIF(D26:D37,"CITRA GARDEN 6 BLK H11/54 RT11/15 JAKBAR")</f>
        <v>0</v>
      </c>
      <c r="E54" s="15">
        <f>COUNTIF(E26:E37,"TOYOTA")</f>
        <v>3</v>
      </c>
      <c r="F54" s="15">
        <f>COUNTIF(F26:F37,"KIJANG INOVA 2.OV")</f>
        <v>0</v>
      </c>
      <c r="G54" s="15">
        <f>COUNTIF(G26:G37,"MOBIL PENUMPANG")</f>
        <v>0</v>
      </c>
      <c r="H54" s="15">
        <f>COUNTIF(H26:H37,"MICRO/MINIBUS")</f>
        <v>0</v>
      </c>
      <c r="I54" s="15">
        <f>COUNTIF(I26:I37,"2021")</f>
        <v>1</v>
      </c>
      <c r="J54" s="15">
        <f>COUNTIF(J26:J37,"1998")</f>
        <v>2</v>
      </c>
      <c r="K54" s="15">
        <f>COUNTIF(K26:K37,"MHFAW8EM2M0218495")</f>
        <v>0</v>
      </c>
      <c r="L54" s="15">
        <f>COUNTIF(L26:L37,"1TRA912677")</f>
        <v>0</v>
      </c>
      <c r="M54" s="15">
        <f>COUNTIF(M26:M37,"SILVER METALIK")</f>
        <v>0</v>
      </c>
      <c r="N54" s="15">
        <f>COUNTIF(N26:N37,"BENSIN")</f>
        <v>1</v>
      </c>
      <c r="O54" s="15">
        <f>COUNTIF(O26:O37,"HITAM")</f>
        <v>0</v>
      </c>
      <c r="P54" s="15">
        <f>COUNTIF(P26:P37,"2021")</f>
        <v>1</v>
      </c>
      <c r="Q54" s="15">
        <f>COUNTIF(Q26:Q37,"R01352858")</f>
        <v>1</v>
      </c>
      <c r="R54" s="15">
        <f>COUNTIF(R26:R37,"3C4900GUYW1WE")</f>
        <v>0</v>
      </c>
      <c r="S54" s="15">
        <f>COUNTIF(S26:S37,"05-10-2026")</f>
        <v>0</v>
      </c>
      <c r="T54" s="15">
        <f t="shared" si="1"/>
        <v>9</v>
      </c>
    </row>
    <row r="55" spans="1:23" ht="12.5" x14ac:dyDescent="0.25">
      <c r="A55" s="13" t="s">
        <v>248</v>
      </c>
      <c r="B55" s="15">
        <f>COUNTIF(B38:B49,"B 4705 BLB")</f>
        <v>0</v>
      </c>
      <c r="C55" s="15">
        <f>COUNTIF(C38:C49,"RICKY GUNAWAN")</f>
        <v>2</v>
      </c>
      <c r="D55" s="15">
        <f>COUNTIF(D38:D49,"JL KEAMANAN DLM RT14/6 TM SHARI JB")</f>
        <v>0</v>
      </c>
      <c r="E55" s="15">
        <f>COUNTIF(E38:E49,"HONDA")</f>
        <v>5</v>
      </c>
      <c r="F55" s="15">
        <f>COUNTIF(F38:F49,"D1B02N12L2")</f>
        <v>0</v>
      </c>
      <c r="G55" s="15">
        <f>COUNTIF(G38:G49,"SEPEDA MOTOR")</f>
        <v>2</v>
      </c>
      <c r="H55" s="15">
        <f>COUNTIF(H38:H49,"SPD. MOTOR")</f>
        <v>0</v>
      </c>
      <c r="I55" s="15">
        <f>COUNTIF(I38:I49,"2017")</f>
        <v>0</v>
      </c>
      <c r="J55" s="15">
        <f>COUNTIF(J38:J49,"110")</f>
        <v>2</v>
      </c>
      <c r="K55" s="15">
        <f>COUNTIF(K38:K49,"MH1JM2112HK213635")</f>
        <v>0</v>
      </c>
      <c r="L55" s="15">
        <f>COUNTIF(L38:L49,"JM21E1215148")</f>
        <v>1</v>
      </c>
      <c r="M55" s="15">
        <f>COUNTIF(M38:M49,"MERAH PUTIH")</f>
        <v>0</v>
      </c>
      <c r="N55" s="15">
        <f>COUNTIF(N38:N49,"BENSIN")</f>
        <v>3</v>
      </c>
      <c r="O55" s="15">
        <f>COUNTIF(O38:O49,"HITAM")</f>
        <v>3</v>
      </c>
      <c r="P55" s="15">
        <f>COUNTIF(P38:P49,"2020")</f>
        <v>1</v>
      </c>
      <c r="Q55" s="15">
        <f>COUNTIF(Q38:Q49,"N01563685")</f>
        <v>0</v>
      </c>
      <c r="R55" s="15">
        <f>COUNTIF(R38:R49,"9B4906ID311AW")</f>
        <v>0</v>
      </c>
      <c r="S55" s="15">
        <f>COUNTIF(S38:S49,"24-02-2027")</f>
        <v>3</v>
      </c>
      <c r="T55" s="15">
        <f t="shared" si="1"/>
        <v>22</v>
      </c>
    </row>
    <row r="56" spans="1:23" ht="16.5" customHeight="1" x14ac:dyDescent="0.3">
      <c r="B56" s="12"/>
      <c r="S56" s="16" t="s">
        <v>249</v>
      </c>
      <c r="T56" s="17">
        <f>SUM(T52:T55)</f>
        <v>159</v>
      </c>
      <c r="U56" s="18">
        <f>T56/(48*18) * 100</f>
        <v>18.402777777777779</v>
      </c>
      <c r="V56" s="18">
        <f>31.7-U56</f>
        <v>13.297222222222221</v>
      </c>
    </row>
  </sheetData>
  <autoFilter ref="A1:W49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cols>
    <col min="1" max="1" width="18.7265625" customWidth="1"/>
    <col min="2" max="2" width="26.90625" customWidth="1"/>
    <col min="3" max="3" width="24" customWidth="1"/>
    <col min="4" max="4" width="24.26953125" customWidth="1"/>
    <col min="6" max="6" width="20.453125" customWidth="1"/>
    <col min="7" max="7" width="18.36328125" customWidth="1"/>
    <col min="8" max="8" width="21.453125" customWidth="1"/>
  </cols>
  <sheetData>
    <row r="1" spans="1:2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2"/>
      <c r="Y1" s="12"/>
      <c r="Z1" s="12"/>
    </row>
    <row r="2" spans="1:26" ht="15.75" customHeight="1" x14ac:dyDescent="0.25">
      <c r="A2" s="3" t="s">
        <v>85</v>
      </c>
      <c r="B2" s="3" t="s">
        <v>834</v>
      </c>
      <c r="C2" s="3" t="s">
        <v>26</v>
      </c>
      <c r="D2" s="3" t="s">
        <v>3299</v>
      </c>
      <c r="E2" s="3" t="s">
        <v>28</v>
      </c>
      <c r="F2" s="3" t="s">
        <v>88</v>
      </c>
      <c r="G2" s="3" t="s">
        <v>1699</v>
      </c>
      <c r="H2" s="3" t="s">
        <v>1699</v>
      </c>
      <c r="I2" s="3">
        <v>2019</v>
      </c>
      <c r="J2" s="3" t="s">
        <v>264</v>
      </c>
      <c r="K2" s="3" t="s">
        <v>842</v>
      </c>
      <c r="L2" s="5">
        <v>45602</v>
      </c>
      <c r="M2" s="3" t="s">
        <v>34</v>
      </c>
      <c r="N2" s="3" t="s">
        <v>35</v>
      </c>
      <c r="O2" s="3" t="s">
        <v>34</v>
      </c>
      <c r="P2" s="3">
        <v>2019</v>
      </c>
      <c r="Q2" s="3" t="s">
        <v>42</v>
      </c>
      <c r="R2" s="3">
        <v>10700</v>
      </c>
      <c r="S2" s="5">
        <v>45602</v>
      </c>
      <c r="T2" s="3">
        <v>17</v>
      </c>
      <c r="U2" s="20">
        <v>9444444444444440</v>
      </c>
      <c r="V2" s="3" t="s">
        <v>328</v>
      </c>
      <c r="W2" s="20">
        <v>8854753666172350</v>
      </c>
    </row>
    <row r="3" spans="1:26" ht="15.75" customHeight="1" x14ac:dyDescent="0.25">
      <c r="A3" s="3" t="s">
        <v>220</v>
      </c>
      <c r="B3" s="3" t="s">
        <v>2907</v>
      </c>
      <c r="C3" s="3" t="s">
        <v>28</v>
      </c>
      <c r="D3" s="3" t="s">
        <v>30</v>
      </c>
      <c r="E3" s="3" t="s">
        <v>49</v>
      </c>
      <c r="F3" s="3" t="s">
        <v>49</v>
      </c>
      <c r="G3" s="3" t="s">
        <v>3300</v>
      </c>
      <c r="H3" s="3" t="s">
        <v>2649</v>
      </c>
      <c r="I3" s="3" t="s">
        <v>42</v>
      </c>
      <c r="J3" s="3" t="s">
        <v>42</v>
      </c>
      <c r="K3" s="3" t="s">
        <v>42</v>
      </c>
      <c r="L3" s="3" t="s">
        <v>42</v>
      </c>
      <c r="M3" s="3" t="s">
        <v>34</v>
      </c>
      <c r="N3" s="3" t="s">
        <v>36</v>
      </c>
      <c r="O3" s="3">
        <v>2014</v>
      </c>
      <c r="P3" s="3" t="s">
        <v>42</v>
      </c>
      <c r="Q3" s="3" t="s">
        <v>42</v>
      </c>
      <c r="R3" s="3">
        <v>90</v>
      </c>
      <c r="S3" s="3" t="s">
        <v>42</v>
      </c>
      <c r="T3" s="3">
        <v>11</v>
      </c>
      <c r="U3" s="20">
        <v>6111111111111110</v>
      </c>
      <c r="V3" s="3" t="s">
        <v>182</v>
      </c>
      <c r="W3" s="20">
        <v>1.6602319249378E+16</v>
      </c>
    </row>
    <row r="4" spans="1:26" ht="15.75" customHeight="1" x14ac:dyDescent="0.25">
      <c r="A4" s="3" t="s">
        <v>24</v>
      </c>
      <c r="B4" s="3">
        <v>3472</v>
      </c>
      <c r="C4" s="3" t="s">
        <v>26</v>
      </c>
      <c r="D4" s="3" t="s">
        <v>3301</v>
      </c>
      <c r="E4" s="3" t="s">
        <v>28</v>
      </c>
      <c r="F4" s="3" t="s">
        <v>1667</v>
      </c>
      <c r="G4" s="3" t="s">
        <v>30</v>
      </c>
      <c r="H4" s="3" t="s">
        <v>30</v>
      </c>
      <c r="I4" s="3">
        <v>2019</v>
      </c>
      <c r="J4" s="3" t="s">
        <v>264</v>
      </c>
      <c r="K4" s="3" t="s">
        <v>32</v>
      </c>
      <c r="L4" s="3" t="s">
        <v>2417</v>
      </c>
      <c r="M4" s="3" t="s">
        <v>34</v>
      </c>
      <c r="N4" s="3" t="s">
        <v>35</v>
      </c>
      <c r="O4" s="3" t="s">
        <v>34</v>
      </c>
      <c r="P4" s="3">
        <v>2019</v>
      </c>
      <c r="Q4" s="3" t="s">
        <v>42</v>
      </c>
      <c r="R4" s="3">
        <v>10700</v>
      </c>
      <c r="S4" s="5">
        <v>45602</v>
      </c>
      <c r="T4" s="3">
        <v>17</v>
      </c>
      <c r="U4" s="20">
        <v>9444444444444440</v>
      </c>
      <c r="V4" s="3" t="s">
        <v>328</v>
      </c>
      <c r="W4" s="20">
        <v>9302628743805210</v>
      </c>
    </row>
    <row r="5" spans="1:26" ht="15.75" customHeight="1" x14ac:dyDescent="0.25">
      <c r="A5" s="3" t="s">
        <v>222</v>
      </c>
      <c r="B5" s="3" t="s">
        <v>3302</v>
      </c>
      <c r="C5" s="3" t="s">
        <v>3303</v>
      </c>
      <c r="D5" s="3">
        <v>44</v>
      </c>
      <c r="E5" s="3" t="s">
        <v>3304</v>
      </c>
      <c r="F5" s="3" t="s">
        <v>3305</v>
      </c>
      <c r="G5" s="3" t="s">
        <v>3306</v>
      </c>
      <c r="H5" s="3" t="s">
        <v>855</v>
      </c>
      <c r="I5" s="3" t="s">
        <v>42</v>
      </c>
      <c r="J5" s="3" t="s">
        <v>3307</v>
      </c>
      <c r="K5" s="3" t="s">
        <v>1034</v>
      </c>
      <c r="L5" s="3" t="s">
        <v>3308</v>
      </c>
      <c r="M5" s="3" t="s">
        <v>3309</v>
      </c>
      <c r="N5" s="3" t="s">
        <v>3310</v>
      </c>
      <c r="O5" s="3" t="s">
        <v>35</v>
      </c>
      <c r="P5" s="3">
        <v>2019</v>
      </c>
      <c r="Q5" s="3" t="s">
        <v>3311</v>
      </c>
      <c r="R5" s="3" t="s">
        <v>3312</v>
      </c>
      <c r="S5" s="3" t="s">
        <v>856</v>
      </c>
      <c r="T5" s="3">
        <v>17</v>
      </c>
      <c r="U5" s="20">
        <v>9444444444444440</v>
      </c>
      <c r="V5" s="3" t="s">
        <v>328</v>
      </c>
      <c r="W5" s="20">
        <v>8741143516230020</v>
      </c>
    </row>
    <row r="6" spans="1:26" ht="15.75" customHeight="1" x14ac:dyDescent="0.25">
      <c r="A6" s="3" t="s">
        <v>39</v>
      </c>
      <c r="B6" s="3" t="s">
        <v>2913</v>
      </c>
      <c r="C6" s="3" t="s">
        <v>3313</v>
      </c>
      <c r="D6" s="3" t="s">
        <v>3314</v>
      </c>
      <c r="E6" s="3" t="s">
        <v>3315</v>
      </c>
      <c r="F6" s="3" t="s">
        <v>3316</v>
      </c>
      <c r="G6" s="3" t="s">
        <v>3317</v>
      </c>
      <c r="H6" s="3" t="s">
        <v>3318</v>
      </c>
      <c r="I6" s="3" t="s">
        <v>42</v>
      </c>
      <c r="J6" s="3">
        <v>149</v>
      </c>
      <c r="K6" s="3" t="s">
        <v>3319</v>
      </c>
      <c r="L6" s="3" t="s">
        <v>3320</v>
      </c>
      <c r="M6" s="3" t="s">
        <v>2718</v>
      </c>
      <c r="N6" s="3" t="s">
        <v>3321</v>
      </c>
      <c r="O6" s="3" t="s">
        <v>35</v>
      </c>
      <c r="P6" s="3">
        <v>2019</v>
      </c>
      <c r="Q6" s="3">
        <v>2019</v>
      </c>
      <c r="R6" s="3" t="s">
        <v>36</v>
      </c>
      <c r="S6" s="3" t="s">
        <v>3322</v>
      </c>
      <c r="T6" s="3">
        <v>17</v>
      </c>
      <c r="U6" s="20">
        <v>9444444444444440</v>
      </c>
      <c r="V6" s="3" t="s">
        <v>328</v>
      </c>
      <c r="W6" s="20">
        <v>1.80210062909024E+16</v>
      </c>
    </row>
    <row r="7" spans="1:26" ht="15.75" customHeight="1" x14ac:dyDescent="0.25">
      <c r="A7" s="3" t="s">
        <v>72</v>
      </c>
      <c r="B7" s="3" t="s">
        <v>852</v>
      </c>
      <c r="C7" s="3" t="s">
        <v>843</v>
      </c>
      <c r="D7" s="3" t="s">
        <v>3323</v>
      </c>
      <c r="E7" s="3" t="s">
        <v>28</v>
      </c>
      <c r="F7" s="3" t="s">
        <v>29</v>
      </c>
      <c r="G7" s="3" t="s">
        <v>30</v>
      </c>
      <c r="H7" s="3" t="s">
        <v>30</v>
      </c>
      <c r="I7" s="3">
        <v>2019</v>
      </c>
      <c r="J7" s="3" t="s">
        <v>264</v>
      </c>
      <c r="K7" s="3" t="s">
        <v>32</v>
      </c>
      <c r="L7" s="3" t="s">
        <v>2417</v>
      </c>
      <c r="M7" s="3" t="s">
        <v>34</v>
      </c>
      <c r="N7" s="3" t="s">
        <v>35</v>
      </c>
      <c r="O7" s="3" t="s">
        <v>34</v>
      </c>
      <c r="P7" s="3">
        <v>2019</v>
      </c>
      <c r="Q7" s="3" t="s">
        <v>42</v>
      </c>
      <c r="R7" s="3">
        <v>10700</v>
      </c>
      <c r="S7" s="3" t="s">
        <v>42</v>
      </c>
      <c r="T7" s="3">
        <v>16</v>
      </c>
      <c r="U7" s="20">
        <v>8888888888888880</v>
      </c>
      <c r="V7" s="3" t="s">
        <v>44</v>
      </c>
      <c r="W7" s="20">
        <v>9379194947209650</v>
      </c>
    </row>
    <row r="8" spans="1:26" ht="15.75" customHeight="1" x14ac:dyDescent="0.25">
      <c r="A8" s="3" t="s">
        <v>223</v>
      </c>
      <c r="B8" s="3" t="s">
        <v>42</v>
      </c>
      <c r="C8" s="3" t="s">
        <v>42</v>
      </c>
      <c r="D8" s="3" t="s">
        <v>42</v>
      </c>
      <c r="E8" s="3" t="s">
        <v>42</v>
      </c>
      <c r="F8" s="3" t="s">
        <v>42</v>
      </c>
      <c r="G8" s="3" t="s">
        <v>42</v>
      </c>
      <c r="H8" s="3" t="s">
        <v>42</v>
      </c>
      <c r="I8" s="3" t="s">
        <v>42</v>
      </c>
      <c r="J8" s="3" t="s">
        <v>42</v>
      </c>
      <c r="K8" s="3" t="s">
        <v>42</v>
      </c>
      <c r="L8" s="3" t="s">
        <v>42</v>
      </c>
      <c r="M8" s="3" t="s">
        <v>2718</v>
      </c>
      <c r="N8" s="3" t="s">
        <v>34</v>
      </c>
      <c r="O8" s="3" t="s">
        <v>34</v>
      </c>
      <c r="P8" s="3">
        <v>7918</v>
      </c>
      <c r="Q8" s="3" t="s">
        <v>42</v>
      </c>
      <c r="R8" s="3" t="s">
        <v>3324</v>
      </c>
      <c r="S8" s="3" t="s">
        <v>3325</v>
      </c>
      <c r="T8" s="3">
        <v>6</v>
      </c>
      <c r="U8" s="20">
        <v>3333333333333330</v>
      </c>
      <c r="V8" s="3" t="s">
        <v>3326</v>
      </c>
      <c r="W8" s="20">
        <v>2.38636363636363E+16</v>
      </c>
    </row>
    <row r="9" spans="1:26" ht="15.75" customHeight="1" x14ac:dyDescent="0.25">
      <c r="A9" s="3" t="s">
        <v>98</v>
      </c>
      <c r="B9" s="3" t="s">
        <v>3327</v>
      </c>
      <c r="C9" s="3" t="s">
        <v>73</v>
      </c>
      <c r="D9" s="3" t="s">
        <v>3328</v>
      </c>
      <c r="E9" s="3" t="s">
        <v>28</v>
      </c>
      <c r="F9" s="3" t="s">
        <v>1667</v>
      </c>
      <c r="G9" s="3" t="s">
        <v>30</v>
      </c>
      <c r="H9" s="3" t="s">
        <v>30</v>
      </c>
      <c r="I9" s="3">
        <v>2019</v>
      </c>
      <c r="J9" s="3" t="s">
        <v>2882</v>
      </c>
      <c r="K9" s="3" t="s">
        <v>32</v>
      </c>
      <c r="L9" s="3" t="s">
        <v>2417</v>
      </c>
      <c r="M9" s="3" t="s">
        <v>34</v>
      </c>
      <c r="N9" s="3" t="s">
        <v>35</v>
      </c>
      <c r="O9" s="3" t="s">
        <v>34</v>
      </c>
      <c r="P9" s="3">
        <v>2019</v>
      </c>
      <c r="Q9" s="3" t="s">
        <v>42</v>
      </c>
      <c r="R9" s="3">
        <v>10700</v>
      </c>
      <c r="S9" s="5">
        <v>45602</v>
      </c>
      <c r="T9" s="3">
        <v>17</v>
      </c>
      <c r="U9" s="20">
        <v>9444444444444440</v>
      </c>
      <c r="V9" s="3" t="s">
        <v>328</v>
      </c>
      <c r="W9" s="20">
        <v>9066669201617290</v>
      </c>
    </row>
    <row r="10" spans="1:26" ht="15.75" customHeight="1" x14ac:dyDescent="0.25">
      <c r="A10" s="3" t="s">
        <v>224</v>
      </c>
      <c r="B10" s="3" t="s">
        <v>3329</v>
      </c>
      <c r="C10" s="3" t="s">
        <v>3330</v>
      </c>
      <c r="D10" s="3" t="s">
        <v>3331</v>
      </c>
      <c r="E10" s="3" t="s">
        <v>582</v>
      </c>
      <c r="F10" s="3" t="s">
        <v>49</v>
      </c>
      <c r="G10" s="3" t="s">
        <v>582</v>
      </c>
      <c r="H10" s="3" t="s">
        <v>49</v>
      </c>
      <c r="I10" s="3">
        <v>201915705996</v>
      </c>
      <c r="J10" s="3" t="s">
        <v>3332</v>
      </c>
      <c r="K10" s="3" t="s">
        <v>3333</v>
      </c>
      <c r="L10" s="3" t="s">
        <v>42</v>
      </c>
      <c r="M10" s="3" t="s">
        <v>34</v>
      </c>
      <c r="N10" s="3">
        <v>2019</v>
      </c>
      <c r="O10" s="3" t="s">
        <v>36</v>
      </c>
      <c r="P10" s="3">
        <v>47002024</v>
      </c>
      <c r="Q10" s="3" t="s">
        <v>42</v>
      </c>
      <c r="R10" s="3" t="s">
        <v>42</v>
      </c>
      <c r="S10" s="3" t="s">
        <v>42</v>
      </c>
      <c r="T10" s="3">
        <v>14</v>
      </c>
      <c r="U10" s="20">
        <v>7777777777777770</v>
      </c>
      <c r="V10" s="3" t="s">
        <v>89</v>
      </c>
      <c r="W10" s="20">
        <v>2.17987194877951E+16</v>
      </c>
    </row>
    <row r="11" spans="1:26" ht="15.75" customHeight="1" x14ac:dyDescent="0.25">
      <c r="A11" s="3" t="s">
        <v>81</v>
      </c>
      <c r="B11" s="3" t="s">
        <v>25</v>
      </c>
      <c r="C11" s="3" t="s">
        <v>26</v>
      </c>
      <c r="D11" s="3" t="s">
        <v>3334</v>
      </c>
      <c r="E11" s="3" t="s">
        <v>28</v>
      </c>
      <c r="F11" s="3" t="s">
        <v>29</v>
      </c>
      <c r="G11" s="3" t="s">
        <v>30</v>
      </c>
      <c r="H11" s="3" t="s">
        <v>1400</v>
      </c>
      <c r="I11" s="3">
        <v>149</v>
      </c>
      <c r="J11" s="3" t="s">
        <v>1400</v>
      </c>
      <c r="K11" s="3" t="s">
        <v>1813</v>
      </c>
      <c r="L11" s="3" t="s">
        <v>862</v>
      </c>
      <c r="M11" s="3" t="s">
        <v>34</v>
      </c>
      <c r="N11" s="3" t="s">
        <v>35</v>
      </c>
      <c r="O11" s="3" t="s">
        <v>34</v>
      </c>
      <c r="P11" s="3">
        <v>2019</v>
      </c>
      <c r="Q11" s="3" t="s">
        <v>42</v>
      </c>
      <c r="R11" s="3">
        <v>10700</v>
      </c>
      <c r="S11" s="9">
        <v>45597</v>
      </c>
      <c r="T11" s="3">
        <v>17</v>
      </c>
      <c r="U11" s="20">
        <v>9444444444444440</v>
      </c>
      <c r="V11" s="3" t="s">
        <v>328</v>
      </c>
      <c r="W11" s="20">
        <v>7851727280793020</v>
      </c>
    </row>
    <row r="12" spans="1:26" ht="15.75" customHeight="1" x14ac:dyDescent="0.25">
      <c r="A12" s="3" t="s">
        <v>225</v>
      </c>
      <c r="B12" s="3" t="s">
        <v>3335</v>
      </c>
      <c r="C12" s="3" t="s">
        <v>3336</v>
      </c>
      <c r="D12" s="3" t="s">
        <v>3337</v>
      </c>
      <c r="E12" s="3" t="s">
        <v>49</v>
      </c>
      <c r="F12" s="3" t="s">
        <v>3338</v>
      </c>
      <c r="G12" s="3" t="s">
        <v>33</v>
      </c>
      <c r="H12" s="3" t="s">
        <v>3339</v>
      </c>
      <c r="I12" s="3" t="s">
        <v>42</v>
      </c>
      <c r="J12" s="3" t="s">
        <v>42</v>
      </c>
      <c r="K12" s="3" t="s">
        <v>42</v>
      </c>
      <c r="L12" s="3" t="s">
        <v>42</v>
      </c>
      <c r="M12" s="3" t="s">
        <v>35</v>
      </c>
      <c r="N12" s="3" t="s">
        <v>36</v>
      </c>
      <c r="O12" s="3" t="s">
        <v>3340</v>
      </c>
      <c r="P12" s="3" t="s">
        <v>42</v>
      </c>
      <c r="Q12" s="3" t="s">
        <v>42</v>
      </c>
      <c r="R12" s="3" t="s">
        <v>42</v>
      </c>
      <c r="S12" s="21">
        <v>45236</v>
      </c>
      <c r="T12" s="3">
        <v>11</v>
      </c>
      <c r="U12" s="20">
        <v>6111111111111110</v>
      </c>
      <c r="V12" s="3" t="s">
        <v>182</v>
      </c>
      <c r="W12" s="20">
        <v>9094835645637780</v>
      </c>
    </row>
    <row r="13" spans="1:26" ht="15.75" customHeight="1" x14ac:dyDescent="0.25">
      <c r="A13" s="3" t="s">
        <v>212</v>
      </c>
      <c r="B13" s="3" t="s">
        <v>3341</v>
      </c>
      <c r="C13" s="3" t="s">
        <v>26</v>
      </c>
      <c r="D13" s="3" t="s">
        <v>2423</v>
      </c>
      <c r="E13" s="3" t="s">
        <v>28</v>
      </c>
      <c r="F13" s="3" t="s">
        <v>29</v>
      </c>
      <c r="G13" s="3" t="s">
        <v>30</v>
      </c>
      <c r="H13" s="3" t="s">
        <v>30</v>
      </c>
      <c r="I13" s="3">
        <v>2019</v>
      </c>
      <c r="J13" s="3" t="s">
        <v>264</v>
      </c>
      <c r="K13" s="3" t="s">
        <v>32</v>
      </c>
      <c r="L13" s="3" t="s">
        <v>2417</v>
      </c>
      <c r="M13" s="3" t="s">
        <v>34</v>
      </c>
      <c r="N13" s="3" t="s">
        <v>35</v>
      </c>
      <c r="O13" s="3" t="s">
        <v>34</v>
      </c>
      <c r="P13" s="3">
        <v>2019</v>
      </c>
      <c r="Q13" s="3" t="s">
        <v>42</v>
      </c>
      <c r="R13" s="3" t="s">
        <v>42</v>
      </c>
      <c r="S13" s="5">
        <v>45602</v>
      </c>
      <c r="T13" s="3">
        <v>16</v>
      </c>
      <c r="U13" s="20">
        <v>8888888888888880</v>
      </c>
      <c r="V13" s="3" t="s">
        <v>44</v>
      </c>
      <c r="W13" s="20">
        <v>9029647435897430</v>
      </c>
    </row>
    <row r="14" spans="1:26" ht="15.75" customHeight="1" x14ac:dyDescent="0.25">
      <c r="A14" s="3" t="s">
        <v>122</v>
      </c>
      <c r="B14" s="3">
        <v>2015</v>
      </c>
      <c r="C14" s="3" t="s">
        <v>3342</v>
      </c>
      <c r="D14" s="3" t="s">
        <v>3343</v>
      </c>
      <c r="E14" s="3" t="s">
        <v>28</v>
      </c>
      <c r="F14" s="3" t="s">
        <v>2425</v>
      </c>
      <c r="G14" s="3" t="s">
        <v>867</v>
      </c>
      <c r="H14" s="3" t="s">
        <v>50</v>
      </c>
      <c r="I14" s="3">
        <v>110</v>
      </c>
      <c r="J14" s="3" t="s">
        <v>2259</v>
      </c>
      <c r="K14" s="3" t="s">
        <v>1685</v>
      </c>
      <c r="L14" s="3" t="s">
        <v>42</v>
      </c>
      <c r="M14" s="3" t="s">
        <v>191</v>
      </c>
      <c r="N14" s="3" t="s">
        <v>3344</v>
      </c>
      <c r="O14" s="3">
        <v>2015</v>
      </c>
      <c r="P14" s="3">
        <v>2029195</v>
      </c>
      <c r="Q14" s="3" t="s">
        <v>3345</v>
      </c>
      <c r="R14" s="3" t="s">
        <v>3346</v>
      </c>
      <c r="S14" s="3" t="s">
        <v>42</v>
      </c>
      <c r="T14" s="3">
        <v>16</v>
      </c>
      <c r="U14" s="20">
        <v>8888888888888880</v>
      </c>
      <c r="V14" s="3" t="s">
        <v>44</v>
      </c>
      <c r="W14" s="20">
        <v>3.42678068190839E+16</v>
      </c>
    </row>
    <row r="15" spans="1:26" ht="15.75" customHeight="1" x14ac:dyDescent="0.25">
      <c r="A15" s="3" t="s">
        <v>226</v>
      </c>
      <c r="B15" s="3" t="s">
        <v>3347</v>
      </c>
      <c r="C15" s="3" t="s">
        <v>3348</v>
      </c>
      <c r="D15" s="3" t="s">
        <v>3349</v>
      </c>
      <c r="E15" s="3" t="s">
        <v>3350</v>
      </c>
      <c r="F15" s="3" t="s">
        <v>3351</v>
      </c>
      <c r="G15" s="3" t="s">
        <v>646</v>
      </c>
      <c r="H15" s="3" t="s">
        <v>3352</v>
      </c>
      <c r="I15" s="3" t="s">
        <v>42</v>
      </c>
      <c r="J15" s="3" t="s">
        <v>2572</v>
      </c>
      <c r="K15" s="3" t="s">
        <v>114</v>
      </c>
      <c r="L15" s="3" t="s">
        <v>42</v>
      </c>
      <c r="M15" s="3" t="s">
        <v>3353</v>
      </c>
      <c r="N15" s="3" t="s">
        <v>131</v>
      </c>
      <c r="O15" s="3" t="s">
        <v>3354</v>
      </c>
      <c r="P15" s="3">
        <v>906</v>
      </c>
      <c r="Q15" s="3" t="s">
        <v>42</v>
      </c>
      <c r="R15" s="3" t="s">
        <v>42</v>
      </c>
      <c r="S15" s="3" t="s">
        <v>42</v>
      </c>
      <c r="T15" s="3">
        <v>13</v>
      </c>
      <c r="U15" s="20">
        <v>7222222222222220</v>
      </c>
      <c r="V15" s="3" t="s">
        <v>140</v>
      </c>
      <c r="W15" s="20">
        <v>1868650044882480</v>
      </c>
    </row>
    <row r="16" spans="1:26" ht="15.75" customHeight="1" x14ac:dyDescent="0.25">
      <c r="A16" s="3" t="s">
        <v>227</v>
      </c>
      <c r="B16" s="3" t="s">
        <v>3355</v>
      </c>
      <c r="C16" s="3" t="s">
        <v>3356</v>
      </c>
      <c r="D16" s="3" t="s">
        <v>3357</v>
      </c>
      <c r="E16" s="3" t="s">
        <v>28</v>
      </c>
      <c r="F16" s="3" t="s">
        <v>3358</v>
      </c>
      <c r="G16" s="3" t="s">
        <v>30</v>
      </c>
      <c r="H16" s="3" t="s">
        <v>93</v>
      </c>
      <c r="I16" s="3">
        <v>2015</v>
      </c>
      <c r="J16" s="3" t="s">
        <v>1654</v>
      </c>
      <c r="K16" s="3" t="s">
        <v>3359</v>
      </c>
      <c r="L16" s="3" t="s">
        <v>2430</v>
      </c>
      <c r="M16" s="3" t="s">
        <v>3360</v>
      </c>
      <c r="N16" s="3" t="s">
        <v>3361</v>
      </c>
      <c r="O16" s="3" t="s">
        <v>3360</v>
      </c>
      <c r="P16" s="3" t="s">
        <v>42</v>
      </c>
      <c r="Q16" s="3" t="s">
        <v>42</v>
      </c>
      <c r="R16" s="3" t="s">
        <v>3362</v>
      </c>
      <c r="S16" s="3" t="s">
        <v>2162</v>
      </c>
      <c r="T16" s="3">
        <v>16</v>
      </c>
      <c r="U16" s="20">
        <v>8888888888888880</v>
      </c>
      <c r="V16" s="3" t="s">
        <v>44</v>
      </c>
      <c r="W16" s="20">
        <v>5835563527030240</v>
      </c>
    </row>
    <row r="17" spans="1:23" ht="15.75" customHeight="1" x14ac:dyDescent="0.25">
      <c r="A17" s="3" t="s">
        <v>228</v>
      </c>
      <c r="B17" s="3" t="s">
        <v>3363</v>
      </c>
      <c r="C17" s="3" t="s">
        <v>134</v>
      </c>
      <c r="D17" s="3" t="s">
        <v>28</v>
      </c>
      <c r="E17" s="3" t="s">
        <v>3364</v>
      </c>
      <c r="F17" s="3" t="s">
        <v>3365</v>
      </c>
      <c r="G17" s="3" t="s">
        <v>3364</v>
      </c>
      <c r="H17" s="3" t="s">
        <v>3365</v>
      </c>
      <c r="I17" s="3">
        <v>2015</v>
      </c>
      <c r="J17" s="3" t="s">
        <v>2831</v>
      </c>
      <c r="K17" s="3" t="s">
        <v>3366</v>
      </c>
      <c r="L17" s="3" t="s">
        <v>42</v>
      </c>
      <c r="M17" s="3" t="s">
        <v>3367</v>
      </c>
      <c r="N17" s="3" t="s">
        <v>3368</v>
      </c>
      <c r="O17" s="3" t="s">
        <v>2697</v>
      </c>
      <c r="P17" s="3" t="s">
        <v>42</v>
      </c>
      <c r="Q17" s="3" t="s">
        <v>42</v>
      </c>
      <c r="R17" s="3" t="s">
        <v>2697</v>
      </c>
      <c r="S17" s="3" t="s">
        <v>42</v>
      </c>
      <c r="T17" s="3">
        <v>14</v>
      </c>
      <c r="U17" s="20">
        <v>7777777777777770</v>
      </c>
      <c r="V17" s="3" t="s">
        <v>89</v>
      </c>
      <c r="W17" s="20">
        <v>2.12469238707628E+16</v>
      </c>
    </row>
    <row r="18" spans="1:23" ht="15.75" customHeight="1" x14ac:dyDescent="0.25">
      <c r="A18" s="3" t="s">
        <v>229</v>
      </c>
      <c r="B18" s="3" t="s">
        <v>3369</v>
      </c>
      <c r="C18" s="3" t="s">
        <v>3370</v>
      </c>
      <c r="D18" s="3" t="s">
        <v>3371</v>
      </c>
      <c r="E18" s="3" t="s">
        <v>3348</v>
      </c>
      <c r="F18" s="3" t="s">
        <v>3348</v>
      </c>
      <c r="G18" s="3" t="s">
        <v>3372</v>
      </c>
      <c r="H18" s="3" t="s">
        <v>2699</v>
      </c>
      <c r="I18" s="3">
        <v>102</v>
      </c>
      <c r="J18" s="3">
        <v>2015</v>
      </c>
      <c r="K18" s="3" t="s">
        <v>2957</v>
      </c>
      <c r="L18" s="3" t="s">
        <v>3373</v>
      </c>
      <c r="M18" s="3" t="s">
        <v>3374</v>
      </c>
      <c r="N18" s="3" t="s">
        <v>42</v>
      </c>
      <c r="O18" s="3" t="s">
        <v>42</v>
      </c>
      <c r="P18" s="3" t="s">
        <v>42</v>
      </c>
      <c r="Q18" s="3" t="s">
        <v>42</v>
      </c>
      <c r="R18" s="3" t="s">
        <v>1286</v>
      </c>
      <c r="S18" s="3" t="s">
        <v>3375</v>
      </c>
      <c r="T18" s="3">
        <v>14</v>
      </c>
      <c r="U18" s="20">
        <v>7777777777777770</v>
      </c>
      <c r="V18" s="3" t="s">
        <v>89</v>
      </c>
      <c r="W18" s="20">
        <v>1.60860012021002E+16</v>
      </c>
    </row>
    <row r="19" spans="1:23" ht="15.75" customHeight="1" x14ac:dyDescent="0.25">
      <c r="A19" s="3" t="s">
        <v>132</v>
      </c>
      <c r="B19" s="3" t="s">
        <v>892</v>
      </c>
      <c r="C19" s="3" t="s">
        <v>3376</v>
      </c>
      <c r="D19" s="3" t="s">
        <v>3377</v>
      </c>
      <c r="E19" s="3" t="s">
        <v>28</v>
      </c>
      <c r="F19" s="3" t="s">
        <v>3378</v>
      </c>
      <c r="G19" s="3" t="s">
        <v>30</v>
      </c>
      <c r="H19" s="3" t="s">
        <v>562</v>
      </c>
      <c r="I19" s="3">
        <v>2015</v>
      </c>
      <c r="J19" s="3">
        <v>110</v>
      </c>
      <c r="K19" s="3" t="s">
        <v>2267</v>
      </c>
      <c r="L19" s="3" t="s">
        <v>2440</v>
      </c>
      <c r="M19" s="3" t="s">
        <v>34</v>
      </c>
      <c r="N19" s="3" t="s">
        <v>34</v>
      </c>
      <c r="O19" s="3" t="s">
        <v>2436</v>
      </c>
      <c r="P19" s="3">
        <v>61</v>
      </c>
      <c r="Q19" s="3" t="s">
        <v>42</v>
      </c>
      <c r="R19" s="3" t="s">
        <v>42</v>
      </c>
      <c r="S19" s="44">
        <v>45962</v>
      </c>
      <c r="T19" s="3">
        <v>16</v>
      </c>
      <c r="U19" s="20">
        <v>8888888888888880</v>
      </c>
      <c r="V19" s="3" t="s">
        <v>44</v>
      </c>
      <c r="W19" s="20">
        <v>6328252758593310</v>
      </c>
    </row>
    <row r="20" spans="1:23" ht="15.75" customHeight="1" x14ac:dyDescent="0.25">
      <c r="A20" s="3" t="s">
        <v>230</v>
      </c>
      <c r="B20" s="3" t="s">
        <v>42</v>
      </c>
      <c r="C20" s="3" t="s">
        <v>3379</v>
      </c>
      <c r="D20" s="3" t="s">
        <v>2283</v>
      </c>
      <c r="E20" s="3" t="s">
        <v>2283</v>
      </c>
      <c r="F20" s="3">
        <v>3352</v>
      </c>
      <c r="G20" s="3" t="s">
        <v>3380</v>
      </c>
      <c r="H20" s="3" t="s">
        <v>3381</v>
      </c>
      <c r="I20" s="3">
        <v>121</v>
      </c>
      <c r="J20" s="3" t="s">
        <v>3382</v>
      </c>
      <c r="K20" s="3">
        <v>110</v>
      </c>
      <c r="L20" s="3" t="s">
        <v>3383</v>
      </c>
      <c r="M20" s="3" t="s">
        <v>3384</v>
      </c>
      <c r="N20" s="3" t="s">
        <v>3385</v>
      </c>
      <c r="O20" s="3" t="s">
        <v>35</v>
      </c>
      <c r="P20" s="3">
        <v>201</v>
      </c>
      <c r="Q20" s="3" t="s">
        <v>42</v>
      </c>
      <c r="R20" s="3" t="s">
        <v>42</v>
      </c>
      <c r="S20" s="3" t="s">
        <v>3386</v>
      </c>
      <c r="T20" s="3">
        <v>15</v>
      </c>
      <c r="U20" s="20">
        <v>8333333333333330</v>
      </c>
      <c r="V20" s="3" t="s">
        <v>80</v>
      </c>
      <c r="W20" s="20">
        <v>1.53387579053213E+16</v>
      </c>
    </row>
    <row r="21" spans="1:23" ht="15.75" customHeight="1" x14ac:dyDescent="0.25">
      <c r="A21" s="3" t="s">
        <v>231</v>
      </c>
      <c r="B21" s="3">
        <v>1</v>
      </c>
      <c r="C21" s="3" t="s">
        <v>914</v>
      </c>
      <c r="D21" s="3" t="s">
        <v>3387</v>
      </c>
      <c r="E21" s="3" t="s">
        <v>28</v>
      </c>
      <c r="F21" s="3" t="s">
        <v>2286</v>
      </c>
      <c r="G21" s="3" t="s">
        <v>101</v>
      </c>
      <c r="H21" s="3" t="s">
        <v>93</v>
      </c>
      <c r="I21" s="3">
        <v>2015</v>
      </c>
      <c r="J21" s="3">
        <v>110</v>
      </c>
      <c r="K21" s="3" t="s">
        <v>3388</v>
      </c>
      <c r="L21" s="3" t="s">
        <v>2440</v>
      </c>
      <c r="M21" s="3" t="s">
        <v>172</v>
      </c>
      <c r="N21" s="3" t="s">
        <v>35</v>
      </c>
      <c r="O21" s="3" t="s">
        <v>1961</v>
      </c>
      <c r="P21" s="3">
        <v>1</v>
      </c>
      <c r="Q21" s="3">
        <v>2029195</v>
      </c>
      <c r="R21" s="3" t="s">
        <v>910</v>
      </c>
      <c r="S21" s="3" t="s">
        <v>1710</v>
      </c>
      <c r="T21" s="3">
        <v>18</v>
      </c>
      <c r="U21" s="3" t="s">
        <v>260</v>
      </c>
      <c r="V21" s="3" t="s">
        <v>38</v>
      </c>
      <c r="W21" s="20">
        <v>754329808096578</v>
      </c>
    </row>
    <row r="22" spans="1:23" ht="12.5" x14ac:dyDescent="0.25">
      <c r="A22" s="3" t="s">
        <v>166</v>
      </c>
      <c r="B22" s="3" t="s">
        <v>42</v>
      </c>
      <c r="C22" s="3" t="s">
        <v>3389</v>
      </c>
      <c r="D22" s="3" t="s">
        <v>3390</v>
      </c>
      <c r="E22" s="3" t="s">
        <v>42</v>
      </c>
      <c r="F22" s="3" t="s">
        <v>3391</v>
      </c>
      <c r="G22" s="3" t="s">
        <v>3390</v>
      </c>
      <c r="H22" s="3" t="s">
        <v>3392</v>
      </c>
      <c r="I22" s="3">
        <v>1215</v>
      </c>
      <c r="J22" s="3" t="s">
        <v>3393</v>
      </c>
      <c r="K22" s="3">
        <v>110</v>
      </c>
      <c r="L22" s="3" t="s">
        <v>3394</v>
      </c>
      <c r="M22" s="3" t="s">
        <v>3395</v>
      </c>
      <c r="N22" s="3" t="s">
        <v>3395</v>
      </c>
      <c r="O22" s="3" t="s">
        <v>191</v>
      </c>
      <c r="P22" s="3" t="s">
        <v>42</v>
      </c>
      <c r="Q22" s="3" t="s">
        <v>42</v>
      </c>
      <c r="R22" s="3" t="s">
        <v>42</v>
      </c>
      <c r="S22" s="3" t="s">
        <v>3396</v>
      </c>
      <c r="T22" s="3">
        <v>13</v>
      </c>
      <c r="U22" s="20">
        <v>7222222222222220</v>
      </c>
      <c r="V22" s="3" t="s">
        <v>140</v>
      </c>
      <c r="W22" s="20">
        <v>1.31154243073747E+16</v>
      </c>
    </row>
    <row r="23" spans="1:23" ht="12.5" x14ac:dyDescent="0.25">
      <c r="A23" s="3" t="s">
        <v>193</v>
      </c>
      <c r="B23" s="3" t="s">
        <v>913</v>
      </c>
      <c r="C23" s="3" t="s">
        <v>1853</v>
      </c>
      <c r="D23" s="3" t="s">
        <v>3397</v>
      </c>
      <c r="E23" s="3" t="s">
        <v>28</v>
      </c>
      <c r="F23" s="3" t="s">
        <v>740</v>
      </c>
      <c r="G23" s="3" t="s">
        <v>1689</v>
      </c>
      <c r="H23" s="3">
        <v>2015</v>
      </c>
      <c r="I23" s="3">
        <v>110</v>
      </c>
      <c r="J23" s="3">
        <v>110</v>
      </c>
      <c r="K23" s="3" t="s">
        <v>198</v>
      </c>
      <c r="L23" s="3" t="s">
        <v>42</v>
      </c>
      <c r="M23" s="3" t="s">
        <v>2293</v>
      </c>
      <c r="N23" s="3" t="s">
        <v>42</v>
      </c>
      <c r="O23" s="3" t="s">
        <v>42</v>
      </c>
      <c r="P23" s="3" t="s">
        <v>42</v>
      </c>
      <c r="Q23" s="3" t="s">
        <v>42</v>
      </c>
      <c r="R23" s="3" t="s">
        <v>2697</v>
      </c>
      <c r="S23" s="3" t="s">
        <v>3398</v>
      </c>
      <c r="T23" s="3">
        <v>13</v>
      </c>
      <c r="U23" s="20">
        <v>7222222222222220</v>
      </c>
      <c r="V23" s="3" t="s">
        <v>140</v>
      </c>
      <c r="W23" s="20">
        <v>441309896739761</v>
      </c>
    </row>
    <row r="24" spans="1:23" ht="12.5" x14ac:dyDescent="0.25">
      <c r="A24" s="3" t="s">
        <v>106</v>
      </c>
      <c r="B24" s="3" t="s">
        <v>3399</v>
      </c>
      <c r="C24" s="45"/>
      <c r="D24" s="3" t="s">
        <v>3400</v>
      </c>
      <c r="E24" s="3" t="s">
        <v>3401</v>
      </c>
      <c r="F24" s="3" t="s">
        <v>3401</v>
      </c>
      <c r="G24" s="3" t="s">
        <v>28</v>
      </c>
      <c r="H24" s="3" t="s">
        <v>28</v>
      </c>
      <c r="I24" s="3" t="s">
        <v>42</v>
      </c>
      <c r="J24" s="3">
        <v>2015</v>
      </c>
      <c r="K24" s="3" t="s">
        <v>3402</v>
      </c>
      <c r="L24" s="3" t="s">
        <v>3403</v>
      </c>
      <c r="M24" s="3" t="s">
        <v>1752</v>
      </c>
      <c r="N24" s="3">
        <v>2020</v>
      </c>
      <c r="O24" s="3" t="s">
        <v>42</v>
      </c>
      <c r="P24" s="3" t="s">
        <v>42</v>
      </c>
      <c r="Q24" s="3" t="s">
        <v>42</v>
      </c>
      <c r="R24" s="3" t="s">
        <v>3404</v>
      </c>
      <c r="S24" s="3" t="s">
        <v>3405</v>
      </c>
      <c r="T24" s="3">
        <v>14</v>
      </c>
      <c r="U24" s="20">
        <v>7777777777777770</v>
      </c>
      <c r="V24" s="3" t="s">
        <v>89</v>
      </c>
      <c r="W24" s="20">
        <v>9723120017237660</v>
      </c>
    </row>
    <row r="25" spans="1:23" ht="12.5" x14ac:dyDescent="0.25">
      <c r="A25" s="3" t="s">
        <v>45</v>
      </c>
      <c r="B25" s="3" t="s">
        <v>123</v>
      </c>
      <c r="C25" s="3" t="s">
        <v>1958</v>
      </c>
      <c r="D25" s="3" t="s">
        <v>3406</v>
      </c>
      <c r="E25" s="3" t="s">
        <v>28</v>
      </c>
      <c r="F25" s="3" t="s">
        <v>268</v>
      </c>
      <c r="G25" s="3" t="s">
        <v>30</v>
      </c>
      <c r="H25" s="3" t="s">
        <v>918</v>
      </c>
      <c r="I25" s="3">
        <v>2015</v>
      </c>
      <c r="J25" s="3">
        <v>110</v>
      </c>
      <c r="K25" s="3" t="s">
        <v>741</v>
      </c>
      <c r="L25" s="3" t="s">
        <v>2430</v>
      </c>
      <c r="M25" s="3" t="s">
        <v>34</v>
      </c>
      <c r="N25" s="3" t="s">
        <v>190</v>
      </c>
      <c r="O25" s="3" t="s">
        <v>1694</v>
      </c>
      <c r="P25" s="3" t="s">
        <v>42</v>
      </c>
      <c r="Q25" s="3" t="s">
        <v>3407</v>
      </c>
      <c r="R25" s="3" t="s">
        <v>898</v>
      </c>
      <c r="S25" s="3">
        <v>-2025</v>
      </c>
      <c r="T25" s="3">
        <v>17</v>
      </c>
      <c r="U25" s="20">
        <v>9444444444444440</v>
      </c>
      <c r="V25" s="3" t="s">
        <v>328</v>
      </c>
      <c r="W25" s="20">
        <v>7965422050379250</v>
      </c>
    </row>
    <row r="26" spans="1:23" ht="12.5" x14ac:dyDescent="0.25">
      <c r="A26" s="3" t="s">
        <v>232</v>
      </c>
      <c r="B26" s="3" t="s">
        <v>3408</v>
      </c>
      <c r="C26" s="3" t="s">
        <v>176</v>
      </c>
      <c r="D26" s="3" t="s">
        <v>3409</v>
      </c>
      <c r="E26" s="3" t="s">
        <v>2304</v>
      </c>
      <c r="F26" s="3" t="s">
        <v>1502</v>
      </c>
      <c r="G26" s="3" t="s">
        <v>1868</v>
      </c>
      <c r="H26" s="3" t="s">
        <v>2306</v>
      </c>
      <c r="I26" s="3">
        <v>202184959001</v>
      </c>
      <c r="J26" s="3" t="s">
        <v>3410</v>
      </c>
      <c r="K26" s="42">
        <v>46296</v>
      </c>
      <c r="L26" s="3" t="s">
        <v>42</v>
      </c>
      <c r="M26" s="3" t="s">
        <v>2308</v>
      </c>
      <c r="N26" s="3" t="s">
        <v>191</v>
      </c>
      <c r="O26" s="3">
        <v>1352858</v>
      </c>
      <c r="P26" s="3">
        <v>9001</v>
      </c>
      <c r="Q26" s="3" t="s">
        <v>42</v>
      </c>
      <c r="R26" s="3" t="s">
        <v>42</v>
      </c>
      <c r="S26" s="3" t="s">
        <v>3411</v>
      </c>
      <c r="T26" s="3">
        <v>15</v>
      </c>
      <c r="U26" s="20">
        <v>8333333333333330</v>
      </c>
      <c r="V26" s="3" t="s">
        <v>80</v>
      </c>
      <c r="W26" s="20">
        <v>2396125116713350</v>
      </c>
    </row>
    <row r="27" spans="1:23" ht="12.5" x14ac:dyDescent="0.25">
      <c r="A27" s="3" t="s">
        <v>233</v>
      </c>
      <c r="B27" s="3" t="s">
        <v>3303</v>
      </c>
      <c r="C27" s="3" t="s">
        <v>3412</v>
      </c>
      <c r="D27" s="3" t="s">
        <v>3413</v>
      </c>
      <c r="E27" s="3" t="s">
        <v>3412</v>
      </c>
      <c r="F27" s="3" t="s">
        <v>176</v>
      </c>
      <c r="G27" s="3" t="s">
        <v>61</v>
      </c>
      <c r="H27" s="3" t="s">
        <v>61</v>
      </c>
      <c r="I27" s="3" t="s">
        <v>42</v>
      </c>
      <c r="J27" s="3" t="s">
        <v>3414</v>
      </c>
      <c r="K27" s="3" t="s">
        <v>3415</v>
      </c>
      <c r="L27" s="3" t="s">
        <v>3416</v>
      </c>
      <c r="M27" s="3" t="s">
        <v>2718</v>
      </c>
      <c r="N27" s="3" t="s">
        <v>2397</v>
      </c>
      <c r="O27" s="3" t="s">
        <v>3417</v>
      </c>
      <c r="P27" s="3">
        <v>73070387</v>
      </c>
      <c r="Q27" s="3" t="s">
        <v>42</v>
      </c>
      <c r="R27" s="3" t="s">
        <v>3418</v>
      </c>
      <c r="S27" s="3" t="s">
        <v>3419</v>
      </c>
      <c r="T27" s="3">
        <v>16</v>
      </c>
      <c r="U27" s="20">
        <v>8888888888888880</v>
      </c>
      <c r="V27" s="3" t="s">
        <v>44</v>
      </c>
      <c r="W27" s="20">
        <v>5.20722231200172E+16</v>
      </c>
    </row>
    <row r="28" spans="1:23" ht="12.5" x14ac:dyDescent="0.25">
      <c r="A28" s="3" t="s">
        <v>175</v>
      </c>
      <c r="B28" s="3" t="s">
        <v>42</v>
      </c>
      <c r="C28" s="3" t="s">
        <v>42</v>
      </c>
      <c r="D28" s="3" t="s">
        <v>42</v>
      </c>
      <c r="E28" s="3" t="s">
        <v>61</v>
      </c>
      <c r="F28" s="3" t="s">
        <v>2210</v>
      </c>
      <c r="G28" s="3" t="s">
        <v>1130</v>
      </c>
      <c r="H28" s="3" t="s">
        <v>3420</v>
      </c>
      <c r="I28" s="3" t="s">
        <v>42</v>
      </c>
      <c r="J28" s="3">
        <v>2021</v>
      </c>
      <c r="K28" s="3" t="s">
        <v>2452</v>
      </c>
      <c r="L28" s="3" t="s">
        <v>1155</v>
      </c>
      <c r="M28" s="3" t="s">
        <v>153</v>
      </c>
      <c r="N28" s="3" t="s">
        <v>3421</v>
      </c>
      <c r="O28" s="3" t="s">
        <v>34</v>
      </c>
      <c r="P28" s="3">
        <v>2021</v>
      </c>
      <c r="Q28" s="3" t="s">
        <v>42</v>
      </c>
      <c r="R28" s="3" t="s">
        <v>42</v>
      </c>
      <c r="S28" s="25">
        <v>46300</v>
      </c>
      <c r="T28" s="3">
        <v>12</v>
      </c>
      <c r="U28" s="20">
        <v>6666666666666660</v>
      </c>
      <c r="V28" s="3" t="s">
        <v>147</v>
      </c>
      <c r="W28" s="20">
        <v>7059003088414850</v>
      </c>
    </row>
    <row r="29" spans="1:23" ht="12.5" x14ac:dyDescent="0.25">
      <c r="A29" s="3" t="s">
        <v>148</v>
      </c>
      <c r="B29" s="3" t="s">
        <v>3335</v>
      </c>
      <c r="C29" s="3" t="s">
        <v>3422</v>
      </c>
      <c r="D29" s="3">
        <v>285</v>
      </c>
      <c r="E29" s="3" t="s">
        <v>3423</v>
      </c>
      <c r="F29" s="3" t="s">
        <v>3424</v>
      </c>
      <c r="G29" s="3" t="s">
        <v>3423</v>
      </c>
      <c r="H29" s="3" t="s">
        <v>3425</v>
      </c>
      <c r="I29" s="3" t="s">
        <v>42</v>
      </c>
      <c r="J29" s="3" t="s">
        <v>42</v>
      </c>
      <c r="K29" s="3" t="s">
        <v>3426</v>
      </c>
      <c r="L29" s="3" t="s">
        <v>3427</v>
      </c>
      <c r="M29" s="3" t="s">
        <v>42</v>
      </c>
      <c r="N29" s="3" t="s">
        <v>42</v>
      </c>
      <c r="O29" s="3" t="s">
        <v>42</v>
      </c>
      <c r="P29" s="3" t="s">
        <v>42</v>
      </c>
      <c r="Q29" s="3" t="s">
        <v>42</v>
      </c>
      <c r="R29" s="3" t="s">
        <v>42</v>
      </c>
      <c r="S29" s="3" t="s">
        <v>3428</v>
      </c>
      <c r="T29" s="3">
        <v>10</v>
      </c>
      <c r="U29" s="20">
        <v>5555555555555550</v>
      </c>
      <c r="V29" s="3" t="s">
        <v>203</v>
      </c>
      <c r="W29" s="20">
        <v>2.85504201680672E+16</v>
      </c>
    </row>
    <row r="30" spans="1:23" ht="12.5" x14ac:dyDescent="0.25">
      <c r="A30" s="3" t="s">
        <v>234</v>
      </c>
      <c r="B30" s="3" t="s">
        <v>3429</v>
      </c>
      <c r="C30" s="3" t="s">
        <v>2590</v>
      </c>
      <c r="D30" s="3" t="s">
        <v>3430</v>
      </c>
      <c r="E30" s="3" t="s">
        <v>42</v>
      </c>
      <c r="F30" s="3" t="s">
        <v>42</v>
      </c>
      <c r="G30" s="3" t="s">
        <v>42</v>
      </c>
      <c r="H30" s="3" t="s">
        <v>42</v>
      </c>
      <c r="I30" s="3" t="s">
        <v>42</v>
      </c>
      <c r="J30" s="3" t="s">
        <v>42</v>
      </c>
      <c r="K30" s="3" t="s">
        <v>42</v>
      </c>
      <c r="L30" s="3" t="s">
        <v>42</v>
      </c>
      <c r="M30" s="3" t="s">
        <v>42</v>
      </c>
      <c r="N30" s="3" t="s">
        <v>42</v>
      </c>
      <c r="O30" s="3" t="s">
        <v>42</v>
      </c>
      <c r="P30" s="3" t="s">
        <v>42</v>
      </c>
      <c r="Q30" s="3" t="s">
        <v>42</v>
      </c>
      <c r="R30" s="3" t="s">
        <v>3431</v>
      </c>
      <c r="S30" s="3" t="s">
        <v>3432</v>
      </c>
      <c r="T30" s="3">
        <v>5</v>
      </c>
      <c r="U30" s="20">
        <v>2777777777777770</v>
      </c>
      <c r="V30" s="3" t="s">
        <v>3433</v>
      </c>
      <c r="W30" s="20">
        <v>5500000000000000</v>
      </c>
    </row>
    <row r="31" spans="1:23" ht="12.5" x14ac:dyDescent="0.25">
      <c r="A31" s="3" t="s">
        <v>183</v>
      </c>
      <c r="B31" s="3" t="s">
        <v>58</v>
      </c>
      <c r="C31" s="3" t="s">
        <v>1135</v>
      </c>
      <c r="D31" s="3" t="s">
        <v>3434</v>
      </c>
      <c r="E31" s="3" t="s">
        <v>186</v>
      </c>
      <c r="F31" s="3" t="s">
        <v>3435</v>
      </c>
      <c r="G31" s="3" t="s">
        <v>3436</v>
      </c>
      <c r="H31" s="3">
        <v>202</v>
      </c>
      <c r="I31" s="3">
        <v>1998</v>
      </c>
      <c r="J31" s="3">
        <v>202</v>
      </c>
      <c r="K31" s="3" t="s">
        <v>2461</v>
      </c>
      <c r="L31" s="3" t="s">
        <v>3437</v>
      </c>
      <c r="M31" s="3" t="s">
        <v>1883</v>
      </c>
      <c r="N31" s="3" t="s">
        <v>1140</v>
      </c>
      <c r="O31" s="3" t="s">
        <v>42</v>
      </c>
      <c r="P31" s="3" t="s">
        <v>42</v>
      </c>
      <c r="Q31" s="3" t="s">
        <v>42</v>
      </c>
      <c r="R31" s="3" t="s">
        <v>42</v>
      </c>
      <c r="S31" s="3">
        <v>-2026</v>
      </c>
      <c r="T31" s="3">
        <v>14</v>
      </c>
      <c r="U31" s="20">
        <v>7777777777777770</v>
      </c>
      <c r="V31" s="3" t="s">
        <v>89</v>
      </c>
      <c r="W31" s="20">
        <v>4.49604841936774E+16</v>
      </c>
    </row>
    <row r="32" spans="1:23" ht="12.5" x14ac:dyDescent="0.25">
      <c r="A32" s="3" t="s">
        <v>57</v>
      </c>
      <c r="B32" s="3" t="s">
        <v>42</v>
      </c>
      <c r="C32" s="3" t="s">
        <v>42</v>
      </c>
      <c r="D32" s="3" t="s">
        <v>42</v>
      </c>
      <c r="E32" s="3" t="s">
        <v>42</v>
      </c>
      <c r="F32" s="3" t="s">
        <v>3438</v>
      </c>
      <c r="G32" s="3" t="s">
        <v>3439</v>
      </c>
      <c r="H32" s="3" t="s">
        <v>3440</v>
      </c>
      <c r="I32" s="3" t="s">
        <v>42</v>
      </c>
      <c r="J32" s="3" t="s">
        <v>42</v>
      </c>
      <c r="K32" s="3" t="s">
        <v>3441</v>
      </c>
      <c r="L32" s="3" t="s">
        <v>3442</v>
      </c>
      <c r="M32" s="3" t="s">
        <v>3443</v>
      </c>
      <c r="N32" s="3" t="s">
        <v>3444</v>
      </c>
      <c r="O32" s="3" t="s">
        <v>1649</v>
      </c>
      <c r="P32" s="3">
        <v>7</v>
      </c>
      <c r="Q32" s="3" t="s">
        <v>42</v>
      </c>
      <c r="R32" s="3" t="s">
        <v>3445</v>
      </c>
      <c r="S32" s="3">
        <v>1352858</v>
      </c>
      <c r="T32" s="3">
        <v>11</v>
      </c>
      <c r="U32" s="20">
        <v>6111111111111110</v>
      </c>
      <c r="V32" s="3" t="s">
        <v>182</v>
      </c>
      <c r="W32" s="20">
        <v>5.1734539969834E+16</v>
      </c>
    </row>
    <row r="33" spans="1:23" ht="12.5" x14ac:dyDescent="0.25">
      <c r="A33" s="3" t="s">
        <v>157</v>
      </c>
      <c r="B33" s="3" t="s">
        <v>3446</v>
      </c>
      <c r="C33" s="3" t="s">
        <v>2338</v>
      </c>
      <c r="D33" s="3" t="s">
        <v>3447</v>
      </c>
      <c r="E33" s="3" t="s">
        <v>1151</v>
      </c>
      <c r="F33" s="3" t="s">
        <v>3448</v>
      </c>
      <c r="G33" s="3" t="s">
        <v>3449</v>
      </c>
      <c r="H33" s="3" t="s">
        <v>2348</v>
      </c>
      <c r="I33" s="3" t="s">
        <v>42</v>
      </c>
      <c r="J33" s="3" t="s">
        <v>3450</v>
      </c>
      <c r="K33" s="3" t="s">
        <v>2044</v>
      </c>
      <c r="L33" s="3" t="s">
        <v>1750</v>
      </c>
      <c r="M33" s="3" t="s">
        <v>67</v>
      </c>
      <c r="N33" s="3" t="s">
        <v>1163</v>
      </c>
      <c r="O33" s="3" t="s">
        <v>42</v>
      </c>
      <c r="P33" s="3" t="s">
        <v>42</v>
      </c>
      <c r="Q33" s="3" t="s">
        <v>42</v>
      </c>
      <c r="R33" s="3" t="s">
        <v>1156</v>
      </c>
      <c r="S33" s="44">
        <v>46296</v>
      </c>
      <c r="T33" s="3">
        <v>14</v>
      </c>
      <c r="U33" s="20">
        <v>7777777777777770</v>
      </c>
      <c r="V33" s="3" t="s">
        <v>89</v>
      </c>
      <c r="W33" s="20">
        <v>5185435712746630</v>
      </c>
    </row>
    <row r="34" spans="1:23" ht="12.5" x14ac:dyDescent="0.25">
      <c r="A34" s="3" t="s">
        <v>235</v>
      </c>
      <c r="B34" s="3" t="s">
        <v>42</v>
      </c>
      <c r="C34" s="3" t="s">
        <v>42</v>
      </c>
      <c r="D34" s="3" t="s">
        <v>42</v>
      </c>
      <c r="E34" s="3" t="s">
        <v>42</v>
      </c>
      <c r="F34" s="3" t="s">
        <v>42</v>
      </c>
      <c r="G34" s="3" t="s">
        <v>42</v>
      </c>
      <c r="H34" s="3" t="s">
        <v>42</v>
      </c>
      <c r="I34" s="3" t="s">
        <v>42</v>
      </c>
      <c r="J34" s="3" t="s">
        <v>42</v>
      </c>
      <c r="K34" s="3" t="s">
        <v>42</v>
      </c>
      <c r="L34" s="3" t="s">
        <v>42</v>
      </c>
      <c r="M34" s="3" t="s">
        <v>3451</v>
      </c>
      <c r="N34" s="3" t="s">
        <v>3452</v>
      </c>
      <c r="O34" s="3">
        <v>2026</v>
      </c>
      <c r="P34" s="3" t="s">
        <v>42</v>
      </c>
      <c r="Q34" s="3" t="s">
        <v>42</v>
      </c>
      <c r="R34" s="3">
        <v>1352858</v>
      </c>
      <c r="S34" s="3" t="s">
        <v>70</v>
      </c>
      <c r="T34" s="3">
        <v>5</v>
      </c>
      <c r="U34" s="20">
        <v>2777777777777770</v>
      </c>
      <c r="V34" s="3" t="s">
        <v>3433</v>
      </c>
      <c r="W34" s="3" t="s">
        <v>2364</v>
      </c>
    </row>
    <row r="35" spans="1:23" ht="12.5" x14ac:dyDescent="0.25">
      <c r="A35" s="3" t="s">
        <v>236</v>
      </c>
      <c r="B35" s="3" t="s">
        <v>488</v>
      </c>
      <c r="C35" s="3" t="s">
        <v>176</v>
      </c>
      <c r="D35" s="3" t="s">
        <v>3453</v>
      </c>
      <c r="E35" s="3" t="s">
        <v>61</v>
      </c>
      <c r="F35" s="3" t="s">
        <v>481</v>
      </c>
      <c r="G35" s="3" t="s">
        <v>481</v>
      </c>
      <c r="H35" s="3" t="s">
        <v>1130</v>
      </c>
      <c r="I35" s="3">
        <v>202</v>
      </c>
      <c r="J35" s="3">
        <v>1998</v>
      </c>
      <c r="K35" s="3" t="s">
        <v>2345</v>
      </c>
      <c r="L35" s="3" t="s">
        <v>42</v>
      </c>
      <c r="M35" s="3" t="s">
        <v>153</v>
      </c>
      <c r="N35" s="3" t="s">
        <v>35</v>
      </c>
      <c r="O35" s="3" t="s">
        <v>34</v>
      </c>
      <c r="P35" s="3">
        <v>2021</v>
      </c>
      <c r="Q35" s="3" t="s">
        <v>42</v>
      </c>
      <c r="R35" s="3" t="s">
        <v>1121</v>
      </c>
      <c r="S35" s="3" t="s">
        <v>3454</v>
      </c>
      <c r="T35" s="3">
        <v>16</v>
      </c>
      <c r="U35" s="20">
        <v>8888888888888880</v>
      </c>
      <c r="V35" s="3" t="s">
        <v>44</v>
      </c>
      <c r="W35" s="20">
        <v>7007134103641450</v>
      </c>
    </row>
    <row r="36" spans="1:23" ht="12.5" x14ac:dyDescent="0.25">
      <c r="A36" s="3" t="s">
        <v>237</v>
      </c>
      <c r="B36" s="3" t="s">
        <v>3455</v>
      </c>
      <c r="C36" s="3" t="s">
        <v>594</v>
      </c>
      <c r="D36" s="3" t="s">
        <v>3456</v>
      </c>
      <c r="E36" s="3" t="s">
        <v>3457</v>
      </c>
      <c r="F36" s="3" t="s">
        <v>3457</v>
      </c>
      <c r="G36" s="3" t="s">
        <v>61</v>
      </c>
      <c r="H36" s="3" t="s">
        <v>1116</v>
      </c>
      <c r="I36" s="3">
        <v>202</v>
      </c>
      <c r="J36" s="3" t="s">
        <v>42</v>
      </c>
      <c r="K36" s="3">
        <v>1998</v>
      </c>
      <c r="L36" s="3" t="s">
        <v>3458</v>
      </c>
      <c r="M36" s="3" t="s">
        <v>3459</v>
      </c>
      <c r="N36" s="3" t="s">
        <v>897</v>
      </c>
      <c r="O36" s="3" t="s">
        <v>3460</v>
      </c>
      <c r="P36" s="3" t="s">
        <v>42</v>
      </c>
      <c r="Q36" s="3" t="s">
        <v>42</v>
      </c>
      <c r="R36" s="3" t="s">
        <v>42</v>
      </c>
      <c r="S36" s="3" t="s">
        <v>3461</v>
      </c>
      <c r="T36" s="3">
        <v>14</v>
      </c>
      <c r="U36" s="20">
        <v>7777777777777770</v>
      </c>
      <c r="V36" s="3" t="s">
        <v>89</v>
      </c>
      <c r="W36" s="20">
        <v>1.09123264690491E+16</v>
      </c>
    </row>
    <row r="37" spans="1:23" ht="12.5" x14ac:dyDescent="0.25">
      <c r="A37" s="3" t="s">
        <v>238</v>
      </c>
      <c r="B37" s="3" t="s">
        <v>488</v>
      </c>
      <c r="C37" s="3" t="s">
        <v>176</v>
      </c>
      <c r="D37" s="3" t="s">
        <v>3462</v>
      </c>
      <c r="E37" s="3" t="s">
        <v>61</v>
      </c>
      <c r="F37" s="3" t="s">
        <v>1510</v>
      </c>
      <c r="G37" s="3" t="s">
        <v>1145</v>
      </c>
      <c r="H37" s="3" t="s">
        <v>2352</v>
      </c>
      <c r="I37" s="3">
        <v>2021</v>
      </c>
      <c r="J37" s="3" t="s">
        <v>3463</v>
      </c>
      <c r="K37" s="3" t="s">
        <v>2473</v>
      </c>
      <c r="L37" s="3" t="s">
        <v>1514</v>
      </c>
      <c r="M37" s="3" t="s">
        <v>153</v>
      </c>
      <c r="N37" s="3" t="s">
        <v>35</v>
      </c>
      <c r="O37" s="3" t="s">
        <v>34</v>
      </c>
      <c r="P37" s="3">
        <v>2021</v>
      </c>
      <c r="Q37" s="3" t="s">
        <v>42</v>
      </c>
      <c r="R37" s="3" t="s">
        <v>1121</v>
      </c>
      <c r="S37" s="25">
        <v>46300</v>
      </c>
      <c r="T37" s="3">
        <v>17</v>
      </c>
      <c r="U37" s="20">
        <v>9444444444444440</v>
      </c>
      <c r="V37" s="3" t="s">
        <v>328</v>
      </c>
      <c r="W37" s="20">
        <v>8536481108280410</v>
      </c>
    </row>
    <row r="38" spans="1:23" ht="12.5" x14ac:dyDescent="0.25">
      <c r="A38" s="3" t="s">
        <v>216</v>
      </c>
      <c r="B38" s="3" t="s">
        <v>3464</v>
      </c>
      <c r="C38" s="3" t="s">
        <v>2672</v>
      </c>
      <c r="D38" s="3" t="s">
        <v>3465</v>
      </c>
      <c r="E38" s="3" t="s">
        <v>28</v>
      </c>
      <c r="F38" s="3" t="s">
        <v>3466</v>
      </c>
      <c r="G38" s="3" t="s">
        <v>3467</v>
      </c>
      <c r="H38" s="3" t="s">
        <v>3468</v>
      </c>
      <c r="I38" s="3" t="s">
        <v>42</v>
      </c>
      <c r="J38" s="3" t="s">
        <v>206</v>
      </c>
      <c r="K38" s="3" t="s">
        <v>3469</v>
      </c>
      <c r="L38" s="3" t="s">
        <v>42</v>
      </c>
      <c r="M38" s="3" t="s">
        <v>95</v>
      </c>
      <c r="N38" s="3" t="s">
        <v>35</v>
      </c>
      <c r="O38" s="3" t="s">
        <v>34</v>
      </c>
      <c r="P38" s="3">
        <v>2020</v>
      </c>
      <c r="Q38" s="3" t="s">
        <v>42</v>
      </c>
      <c r="R38" s="3" t="s">
        <v>42</v>
      </c>
      <c r="S38" s="3" t="s">
        <v>1787</v>
      </c>
      <c r="T38" s="3">
        <v>14</v>
      </c>
      <c r="U38" s="20">
        <v>7777777777777770</v>
      </c>
      <c r="V38" s="3" t="s">
        <v>89</v>
      </c>
      <c r="W38" s="20">
        <v>576651289886584</v>
      </c>
    </row>
    <row r="39" spans="1:23" ht="12.5" x14ac:dyDescent="0.25">
      <c r="A39" s="3" t="s">
        <v>141</v>
      </c>
      <c r="B39" s="3" t="s">
        <v>3470</v>
      </c>
      <c r="C39" s="3" t="s">
        <v>1919</v>
      </c>
      <c r="D39" s="3" t="s">
        <v>3471</v>
      </c>
      <c r="E39" s="3" t="s">
        <v>3472</v>
      </c>
      <c r="F39" s="3" t="s">
        <v>3472</v>
      </c>
      <c r="G39" s="3" t="s">
        <v>3473</v>
      </c>
      <c r="H39" s="3" t="s">
        <v>3474</v>
      </c>
      <c r="I39" s="3">
        <v>201</v>
      </c>
      <c r="J39" s="3">
        <v>110</v>
      </c>
      <c r="K39" s="3" t="s">
        <v>3475</v>
      </c>
      <c r="L39" s="3" t="s">
        <v>3476</v>
      </c>
      <c r="M39" s="3" t="s">
        <v>3477</v>
      </c>
      <c r="N39" s="3" t="s">
        <v>3478</v>
      </c>
      <c r="O39" s="3" t="s">
        <v>3479</v>
      </c>
      <c r="P39" s="3">
        <v>2020</v>
      </c>
      <c r="Q39" s="3" t="s">
        <v>42</v>
      </c>
      <c r="R39" s="3" t="s">
        <v>42</v>
      </c>
      <c r="S39" s="3" t="s">
        <v>3480</v>
      </c>
      <c r="T39" s="3">
        <v>16</v>
      </c>
      <c r="U39" s="20">
        <v>8888888888888880</v>
      </c>
      <c r="V39" s="3" t="s">
        <v>44</v>
      </c>
      <c r="W39" s="20">
        <v>2.3993426916221E+16</v>
      </c>
    </row>
    <row r="40" spans="1:23" ht="12.5" x14ac:dyDescent="0.25">
      <c r="A40" s="3" t="s">
        <v>90</v>
      </c>
      <c r="B40" s="3" t="s">
        <v>660</v>
      </c>
      <c r="C40" s="3" t="s">
        <v>142</v>
      </c>
      <c r="D40" s="3" t="s">
        <v>3481</v>
      </c>
      <c r="E40" s="3" t="s">
        <v>28</v>
      </c>
      <c r="F40" s="3" t="s">
        <v>1285</v>
      </c>
      <c r="G40" s="3" t="s">
        <v>1775</v>
      </c>
      <c r="H40" s="3" t="s">
        <v>562</v>
      </c>
      <c r="I40" s="3">
        <v>201</v>
      </c>
      <c r="J40" s="3">
        <v>110</v>
      </c>
      <c r="K40" s="3" t="s">
        <v>1776</v>
      </c>
      <c r="L40" s="3" t="s">
        <v>3482</v>
      </c>
      <c r="M40" s="3" t="s">
        <v>2358</v>
      </c>
      <c r="N40" s="3" t="s">
        <v>35</v>
      </c>
      <c r="O40" s="3" t="s">
        <v>191</v>
      </c>
      <c r="P40" s="3">
        <v>2020</v>
      </c>
      <c r="Q40" s="3" t="s">
        <v>42</v>
      </c>
      <c r="R40" s="3" t="s">
        <v>1278</v>
      </c>
      <c r="S40" s="3" t="s">
        <v>2068</v>
      </c>
      <c r="T40" s="3">
        <v>17</v>
      </c>
      <c r="U40" s="20">
        <v>9444444444444440</v>
      </c>
      <c r="V40" s="3" t="s">
        <v>328</v>
      </c>
      <c r="W40" s="20">
        <v>8330655503665880</v>
      </c>
    </row>
    <row r="41" spans="1:23" ht="12.5" x14ac:dyDescent="0.25">
      <c r="A41" s="3" t="s">
        <v>239</v>
      </c>
      <c r="B41" s="3" t="s">
        <v>3483</v>
      </c>
      <c r="C41" s="45"/>
      <c r="D41" s="3" t="s">
        <v>3484</v>
      </c>
      <c r="E41" s="3" t="s">
        <v>3303</v>
      </c>
      <c r="F41" s="3" t="s">
        <v>3485</v>
      </c>
      <c r="G41" s="3" t="s">
        <v>3486</v>
      </c>
      <c r="H41" s="3" t="s">
        <v>3487</v>
      </c>
      <c r="I41" s="3">
        <v>11</v>
      </c>
      <c r="J41" s="3" t="s">
        <v>3488</v>
      </c>
      <c r="K41" s="66" t="s">
        <v>3489</v>
      </c>
      <c r="L41" s="3" t="s">
        <v>3490</v>
      </c>
      <c r="M41" s="3" t="s">
        <v>3491</v>
      </c>
      <c r="N41" s="3" t="s">
        <v>897</v>
      </c>
      <c r="O41" s="3" t="s">
        <v>311</v>
      </c>
      <c r="P41" s="3" t="s">
        <v>42</v>
      </c>
      <c r="Q41" s="3" t="s">
        <v>42</v>
      </c>
      <c r="R41" s="3" t="s">
        <v>42</v>
      </c>
      <c r="S41" s="3" t="s">
        <v>42</v>
      </c>
      <c r="T41" s="3">
        <v>14</v>
      </c>
      <c r="U41" s="20">
        <v>7777777777777770</v>
      </c>
      <c r="V41" s="3" t="s">
        <v>89</v>
      </c>
      <c r="W41" s="20">
        <v>8025210084033610</v>
      </c>
    </row>
    <row r="42" spans="1:23" ht="12.5" x14ac:dyDescent="0.25">
      <c r="A42" s="3" t="s">
        <v>240</v>
      </c>
      <c r="B42" s="3" t="s">
        <v>3492</v>
      </c>
      <c r="C42" s="45"/>
      <c r="D42" s="3" t="s">
        <v>3493</v>
      </c>
      <c r="E42" s="3" t="s">
        <v>42</v>
      </c>
      <c r="F42" s="3" t="s">
        <v>42</v>
      </c>
      <c r="G42" s="3" t="s">
        <v>42</v>
      </c>
      <c r="H42" s="3" t="s">
        <v>42</v>
      </c>
      <c r="I42" s="3" t="s">
        <v>42</v>
      </c>
      <c r="J42" s="3" t="s">
        <v>42</v>
      </c>
      <c r="K42" s="3" t="s">
        <v>42</v>
      </c>
      <c r="L42" s="3" t="s">
        <v>42</v>
      </c>
      <c r="M42" s="3" t="s">
        <v>1287</v>
      </c>
      <c r="N42" s="3" t="s">
        <v>35</v>
      </c>
      <c r="O42" s="3" t="s">
        <v>363</v>
      </c>
      <c r="P42" s="3" t="s">
        <v>42</v>
      </c>
      <c r="Q42" s="3" t="s">
        <v>42</v>
      </c>
      <c r="R42" s="3" t="s">
        <v>42</v>
      </c>
      <c r="S42" s="3" t="s">
        <v>3494</v>
      </c>
      <c r="T42" s="3">
        <v>7</v>
      </c>
      <c r="U42" s="20">
        <v>3888888888888880</v>
      </c>
      <c r="V42" s="3" t="s">
        <v>3495</v>
      </c>
      <c r="W42" s="20">
        <v>1.84033613445378E+16</v>
      </c>
    </row>
    <row r="43" spans="1:23" ht="12.5" x14ac:dyDescent="0.25">
      <c r="A43" s="3" t="s">
        <v>199</v>
      </c>
      <c r="B43" s="3" t="s">
        <v>3496</v>
      </c>
      <c r="C43" s="3" t="s">
        <v>2070</v>
      </c>
      <c r="D43" s="3" t="s">
        <v>200</v>
      </c>
      <c r="E43" s="3" t="s">
        <v>42</v>
      </c>
      <c r="F43" s="3" t="s">
        <v>42</v>
      </c>
      <c r="G43" s="3" t="s">
        <v>42</v>
      </c>
      <c r="H43" s="3" t="s">
        <v>42</v>
      </c>
      <c r="I43" s="3" t="s">
        <v>42</v>
      </c>
      <c r="J43" s="3" t="s">
        <v>42</v>
      </c>
      <c r="K43" s="3" t="s">
        <v>42</v>
      </c>
      <c r="L43" s="3" t="s">
        <v>42</v>
      </c>
      <c r="M43" s="3" t="s">
        <v>95</v>
      </c>
      <c r="N43" s="3" t="s">
        <v>35</v>
      </c>
      <c r="O43" s="3" t="s">
        <v>34</v>
      </c>
      <c r="P43" s="3">
        <v>2020</v>
      </c>
      <c r="Q43" s="3" t="s">
        <v>42</v>
      </c>
      <c r="R43" s="3" t="s">
        <v>211</v>
      </c>
      <c r="S43" s="3" t="s">
        <v>2370</v>
      </c>
      <c r="T43" s="3">
        <v>9</v>
      </c>
      <c r="U43" s="3" t="s">
        <v>911</v>
      </c>
      <c r="V43" s="3" t="s">
        <v>215</v>
      </c>
      <c r="W43" s="20">
        <v>6357511769276470</v>
      </c>
    </row>
    <row r="44" spans="1:23" ht="12.5" x14ac:dyDescent="0.25">
      <c r="A44" s="3" t="s">
        <v>241</v>
      </c>
      <c r="B44" s="3" t="s">
        <v>3497</v>
      </c>
      <c r="C44" s="3" t="s">
        <v>3498</v>
      </c>
      <c r="D44" s="3" t="s">
        <v>3499</v>
      </c>
      <c r="E44" s="3" t="s">
        <v>126</v>
      </c>
      <c r="F44" s="3" t="s">
        <v>3500</v>
      </c>
      <c r="G44" s="3" t="s">
        <v>3501</v>
      </c>
      <c r="H44" s="3">
        <v>0</v>
      </c>
      <c r="I44" s="3">
        <v>15148</v>
      </c>
      <c r="J44" s="3" t="s">
        <v>42</v>
      </c>
      <c r="K44" s="3" t="s">
        <v>42</v>
      </c>
      <c r="L44" s="3" t="s">
        <v>42</v>
      </c>
      <c r="M44" s="3">
        <v>2020</v>
      </c>
      <c r="N44" s="3" t="s">
        <v>3502</v>
      </c>
      <c r="O44" s="3" t="s">
        <v>3503</v>
      </c>
      <c r="P44" s="3" t="s">
        <v>42</v>
      </c>
      <c r="Q44" s="3" t="s">
        <v>42</v>
      </c>
      <c r="R44" s="3" t="s">
        <v>3504</v>
      </c>
      <c r="S44" s="3" t="s">
        <v>42</v>
      </c>
      <c r="T44" s="3">
        <v>12</v>
      </c>
      <c r="U44" s="20">
        <v>6666666666666660</v>
      </c>
      <c r="V44" s="3" t="s">
        <v>147</v>
      </c>
      <c r="W44" s="20">
        <v>3533182503770730</v>
      </c>
    </row>
    <row r="45" spans="1:23" ht="12.5" x14ac:dyDescent="0.25">
      <c r="A45" s="3" t="s">
        <v>116</v>
      </c>
      <c r="B45" s="3" t="s">
        <v>3505</v>
      </c>
      <c r="C45" s="3" t="s">
        <v>117</v>
      </c>
      <c r="D45" s="3" t="s">
        <v>3506</v>
      </c>
      <c r="E45" s="3" t="s">
        <v>28</v>
      </c>
      <c r="F45" s="3" t="s">
        <v>3507</v>
      </c>
      <c r="G45" s="3" t="s">
        <v>30</v>
      </c>
      <c r="H45" s="3" t="s">
        <v>562</v>
      </c>
      <c r="I45" s="3">
        <v>201</v>
      </c>
      <c r="J45" s="3">
        <v>11</v>
      </c>
      <c r="K45" s="3" t="s">
        <v>1300</v>
      </c>
      <c r="L45" s="3" t="s">
        <v>3508</v>
      </c>
      <c r="M45" s="3" t="s">
        <v>95</v>
      </c>
      <c r="N45" s="3" t="s">
        <v>3509</v>
      </c>
      <c r="O45" s="3" t="s">
        <v>172</v>
      </c>
      <c r="P45" s="3">
        <v>20</v>
      </c>
      <c r="Q45" s="3" t="s">
        <v>42</v>
      </c>
      <c r="R45" s="3" t="s">
        <v>1302</v>
      </c>
      <c r="S45" s="3" t="s">
        <v>3510</v>
      </c>
      <c r="T45" s="3">
        <v>17</v>
      </c>
      <c r="U45" s="20">
        <v>9444444444444440</v>
      </c>
      <c r="V45" s="3" t="s">
        <v>328</v>
      </c>
      <c r="W45" s="20">
        <v>6536267653914710</v>
      </c>
    </row>
    <row r="46" spans="1:23" ht="12.5" x14ac:dyDescent="0.25">
      <c r="A46" s="3" t="s">
        <v>242</v>
      </c>
      <c r="B46" s="3" t="s">
        <v>1919</v>
      </c>
      <c r="C46" s="3" t="s">
        <v>3511</v>
      </c>
      <c r="D46" s="3" t="s">
        <v>3512</v>
      </c>
      <c r="E46" s="3" t="s">
        <v>3513</v>
      </c>
      <c r="F46" s="3" t="s">
        <v>3514</v>
      </c>
      <c r="G46" s="3" t="s">
        <v>646</v>
      </c>
      <c r="H46" s="3" t="s">
        <v>3515</v>
      </c>
      <c r="I46" s="3" t="s">
        <v>42</v>
      </c>
      <c r="J46" s="3" t="s">
        <v>42</v>
      </c>
      <c r="K46" s="3" t="s">
        <v>42</v>
      </c>
      <c r="L46" s="3" t="s">
        <v>42</v>
      </c>
      <c r="M46" s="3">
        <v>2020</v>
      </c>
      <c r="N46" s="3">
        <v>2020</v>
      </c>
      <c r="O46" s="3" t="s">
        <v>3516</v>
      </c>
      <c r="P46" s="3" t="s">
        <v>42</v>
      </c>
      <c r="Q46" s="3" t="s">
        <v>42</v>
      </c>
      <c r="R46" s="3" t="s">
        <v>42</v>
      </c>
      <c r="S46" s="10">
        <v>46442</v>
      </c>
      <c r="T46" s="3">
        <v>11</v>
      </c>
      <c r="U46" s="20">
        <v>6111111111111110</v>
      </c>
      <c r="V46" s="3" t="s">
        <v>182</v>
      </c>
      <c r="W46" s="20">
        <v>1.96236116824352E+16</v>
      </c>
    </row>
    <row r="47" spans="1:23" ht="12.5" x14ac:dyDescent="0.25">
      <c r="A47" s="3" t="s">
        <v>207</v>
      </c>
      <c r="B47" s="3" t="s">
        <v>1306</v>
      </c>
      <c r="C47" s="3" t="s">
        <v>142</v>
      </c>
      <c r="D47" s="3" t="s">
        <v>3517</v>
      </c>
      <c r="E47" s="3" t="s">
        <v>1285</v>
      </c>
      <c r="F47" s="3" t="s">
        <v>30</v>
      </c>
      <c r="G47" s="3" t="s">
        <v>1689</v>
      </c>
      <c r="H47" s="3">
        <v>201</v>
      </c>
      <c r="I47" s="3">
        <v>110</v>
      </c>
      <c r="J47" s="3" t="s">
        <v>3518</v>
      </c>
      <c r="K47" s="3" t="s">
        <v>1290</v>
      </c>
      <c r="L47" s="3" t="s">
        <v>42</v>
      </c>
      <c r="M47" s="3" t="s">
        <v>95</v>
      </c>
      <c r="N47" s="3" t="s">
        <v>35</v>
      </c>
      <c r="O47" s="3" t="s">
        <v>34</v>
      </c>
      <c r="P47" s="3">
        <v>2020</v>
      </c>
      <c r="Q47" s="3" t="s">
        <v>42</v>
      </c>
      <c r="R47" s="3" t="s">
        <v>1276</v>
      </c>
      <c r="S47" s="3" t="s">
        <v>3519</v>
      </c>
      <c r="T47" s="3">
        <v>16</v>
      </c>
      <c r="U47" s="20">
        <v>8888888888888880</v>
      </c>
      <c r="V47" s="3" t="s">
        <v>44</v>
      </c>
      <c r="W47" s="20">
        <v>4516098484848480</v>
      </c>
    </row>
    <row r="48" spans="1:23" ht="12.5" x14ac:dyDescent="0.25">
      <c r="A48" s="3" t="s">
        <v>204</v>
      </c>
      <c r="B48" s="3" t="s">
        <v>3520</v>
      </c>
      <c r="C48" s="3" t="s">
        <v>1919</v>
      </c>
      <c r="D48" s="3" t="s">
        <v>3521</v>
      </c>
      <c r="E48" s="3" t="s">
        <v>1279</v>
      </c>
      <c r="F48" s="3" t="s">
        <v>3521</v>
      </c>
      <c r="G48" s="3" t="s">
        <v>3522</v>
      </c>
      <c r="H48" s="3" t="s">
        <v>3523</v>
      </c>
      <c r="I48" s="3">
        <v>201</v>
      </c>
      <c r="J48" s="3" t="s">
        <v>649</v>
      </c>
      <c r="K48" s="3" t="s">
        <v>3524</v>
      </c>
      <c r="L48" s="3" t="s">
        <v>3525</v>
      </c>
      <c r="M48" s="3" t="s">
        <v>1287</v>
      </c>
      <c r="N48" s="3" t="s">
        <v>3526</v>
      </c>
      <c r="O48" s="3" t="s">
        <v>2290</v>
      </c>
      <c r="P48" s="3" t="s">
        <v>42</v>
      </c>
      <c r="Q48" s="3" t="s">
        <v>42</v>
      </c>
      <c r="R48" s="3" t="s">
        <v>42</v>
      </c>
      <c r="S48" s="3" t="s">
        <v>42</v>
      </c>
      <c r="T48" s="3">
        <v>14</v>
      </c>
      <c r="U48" s="20">
        <v>7777777777777770</v>
      </c>
      <c r="V48" s="3" t="s">
        <v>89</v>
      </c>
      <c r="W48" s="20">
        <v>8018207282913160</v>
      </c>
    </row>
    <row r="49" spans="1:23" ht="12.5" x14ac:dyDescent="0.25">
      <c r="A49" s="3" t="s">
        <v>243</v>
      </c>
      <c r="B49" s="3">
        <v>2020</v>
      </c>
      <c r="C49" s="3" t="s">
        <v>142</v>
      </c>
      <c r="D49" s="3" t="s">
        <v>3527</v>
      </c>
      <c r="E49" s="3" t="s">
        <v>28</v>
      </c>
      <c r="F49" s="3" t="s">
        <v>1285</v>
      </c>
      <c r="G49" s="3" t="s">
        <v>30</v>
      </c>
      <c r="H49" s="3" t="s">
        <v>93</v>
      </c>
      <c r="I49" s="3">
        <v>201</v>
      </c>
      <c r="J49" s="3" t="s">
        <v>1282</v>
      </c>
      <c r="K49" s="3" t="s">
        <v>3260</v>
      </c>
      <c r="L49" s="3" t="s">
        <v>2492</v>
      </c>
      <c r="M49" s="3" t="s">
        <v>95</v>
      </c>
      <c r="N49" s="3" t="s">
        <v>1907</v>
      </c>
      <c r="O49" s="3" t="s">
        <v>34</v>
      </c>
      <c r="P49" s="3">
        <v>2020</v>
      </c>
      <c r="Q49" s="3" t="s">
        <v>42</v>
      </c>
      <c r="R49" s="3" t="s">
        <v>1278</v>
      </c>
      <c r="S49" s="3" t="s">
        <v>3528</v>
      </c>
      <c r="T49" s="3">
        <v>17</v>
      </c>
      <c r="U49" s="20">
        <v>9444444444444440</v>
      </c>
      <c r="V49" s="3" t="s">
        <v>328</v>
      </c>
      <c r="W49" s="20">
        <v>6909349013155240</v>
      </c>
    </row>
    <row r="50" spans="1:23" ht="12.5" x14ac:dyDescent="0.25">
      <c r="B50" s="12"/>
    </row>
    <row r="51" spans="1:23" ht="12.5" x14ac:dyDescent="0.25">
      <c r="B51" s="12"/>
      <c r="T51" s="13" t="s">
        <v>244</v>
      </c>
    </row>
    <row r="52" spans="1:23" ht="14.5" x14ac:dyDescent="0.35">
      <c r="A52" s="13" t="s">
        <v>245</v>
      </c>
      <c r="B52" s="14">
        <f>COUNTIF(B2:B13,"F 3472 WAB")</f>
        <v>1</v>
      </c>
      <c r="C52" s="14">
        <f>COUNTIF(C2:C13,"BOBI AULIA SYAFIQ")</f>
        <v>4</v>
      </c>
      <c r="D52" s="14">
        <f>COUNTIF(D2:D13,"CLUSTER PRAMUKA REGENCY BLOK D6 KARANGTENGAH CIANJUR")</f>
        <v>0</v>
      </c>
      <c r="E52" s="14">
        <f>COUNTIF(E2:E13,"HONDA")</f>
        <v>6</v>
      </c>
      <c r="F52" s="14">
        <f>COUNTIF(F2:F13,"X1HO2N35M1 A/T")</f>
        <v>3</v>
      </c>
      <c r="G52" s="14">
        <f t="shared" ref="G52:H52" si="0">COUNTIF(G2:G13,"SEPEDA MOTOR")</f>
        <v>5</v>
      </c>
      <c r="H52" s="14">
        <f t="shared" si="0"/>
        <v>4</v>
      </c>
      <c r="I52" s="14">
        <f>COUNTIF(I2:I13,"2019")</f>
        <v>5</v>
      </c>
      <c r="J52" s="14">
        <f>COUNTIF(J2:J13,"149 CC")</f>
        <v>4</v>
      </c>
      <c r="K52" s="14">
        <f>COUNTIF(K2:K13,"MH1KF4115KK705996")</f>
        <v>4</v>
      </c>
      <c r="L52" s="14">
        <f>COUNTIF(L2:L13,"KF41E1708686")</f>
        <v>0</v>
      </c>
      <c r="M52" s="14">
        <f>COUNTIF(M2:M13,"HITAM")</f>
        <v>8</v>
      </c>
      <c r="N52" s="14">
        <f>COUNTIF(N2:N13,"BENSIN")</f>
        <v>6</v>
      </c>
      <c r="O52" s="14">
        <f>COUNTIF(O2:O13,"HITAM")</f>
        <v>7</v>
      </c>
      <c r="P52" s="14">
        <f>COUNTIF(P2:P13,"2019")</f>
        <v>8</v>
      </c>
      <c r="Q52" s="14">
        <f>COUNTIF(Q2:Q13,"PO7918292")</f>
        <v>0</v>
      </c>
      <c r="R52" s="14">
        <f>COUNTIF(R2:R13,"10700")</f>
        <v>5</v>
      </c>
      <c r="S52" s="14">
        <f>COUNTIF(S2:S13,"06 NOV 2024")</f>
        <v>4</v>
      </c>
      <c r="T52" s="15">
        <f t="shared" ref="T52:T55" si="1">SUM(B52:S52)</f>
        <v>74</v>
      </c>
    </row>
    <row r="53" spans="1:23" ht="12.5" x14ac:dyDescent="0.25">
      <c r="A53" s="13" t="s">
        <v>246</v>
      </c>
      <c r="B53" s="15">
        <f>COUNTIF(B14:B25,"B 3352 UJV")</f>
        <v>1</v>
      </c>
      <c r="C53" s="15">
        <f>COUNTIF(C14:C25,"DIAN LIESKA OCVIANY")</f>
        <v>0</v>
      </c>
      <c r="D53" s="15">
        <f>COUNTIF(D14:D25,"KOMP PERTAMINA BLOK W/10 RT8/16 JU")</f>
        <v>0</v>
      </c>
      <c r="E53" s="15">
        <f>COUNTIF(E14:E25,"HONDA")</f>
        <v>6</v>
      </c>
      <c r="F53" s="15">
        <f>COUNTIF(F14:F25,"Y1G02N15LO AT")</f>
        <v>1</v>
      </c>
      <c r="G53" s="15">
        <f>COUNTIF(G14:G25,"SEPEDA MOTOR")</f>
        <v>3</v>
      </c>
      <c r="H53" s="15">
        <f>COUNTIF(H14:H25,"SPD. MOTOR")</f>
        <v>0</v>
      </c>
      <c r="I53" s="15">
        <f>COUNTIF(I14:I25,"2015")</f>
        <v>5</v>
      </c>
      <c r="J53" s="15">
        <f>COUNTIF(J14:J25,"00110")</f>
        <v>4</v>
      </c>
      <c r="K53" s="15">
        <f>COUNTIF(K14:K25,"MH1JFT113FK053794")</f>
        <v>1</v>
      </c>
      <c r="L53" s="15">
        <f>COUNTIF(L14:L25,"JFT1E1053726")</f>
        <v>0</v>
      </c>
      <c r="M53" s="15">
        <f>COUNTIF(M14:M25,"HITAM")</f>
        <v>2</v>
      </c>
      <c r="N53" s="15">
        <f>COUNTIF(N14:N25,"BENSIN")</f>
        <v>1</v>
      </c>
      <c r="O53" s="15">
        <f>COUNTIF(O14:O25,"HITAM")</f>
        <v>0</v>
      </c>
      <c r="P53" s="15">
        <f>COUNTIF(P14:P25,"2015")</f>
        <v>0</v>
      </c>
      <c r="Q53" s="15">
        <f>COUNTIF(Q14:Q25,"MO2029195")</f>
        <v>0</v>
      </c>
      <c r="R53" s="15">
        <f>COUNTIF(R14:R25,"9B4906FT221DI")</f>
        <v>0</v>
      </c>
      <c r="S53" s="15">
        <f>COUNTIF(S14:S25,"11-11-2025")</f>
        <v>1</v>
      </c>
      <c r="T53" s="15">
        <f t="shared" si="1"/>
        <v>25</v>
      </c>
    </row>
    <row r="54" spans="1:23" ht="12.5" x14ac:dyDescent="0.25">
      <c r="A54" s="13" t="s">
        <v>247</v>
      </c>
      <c r="B54" s="15">
        <f>COUNTIF(B26:B37,"B 2832 BRY")</f>
        <v>2</v>
      </c>
      <c r="C54" s="15">
        <f>COUNTIF(C26:C37,"MICHAEL")</f>
        <v>3</v>
      </c>
      <c r="D54" s="15">
        <f>COUNTIF(D26:D37,"CITRA GARDEN 6 BLK H11/54 RT11/15 JAKBAR")</f>
        <v>0</v>
      </c>
      <c r="E54" s="15">
        <f>COUNTIF(E26:E37,"TOYOTA")</f>
        <v>3</v>
      </c>
      <c r="F54" s="15">
        <f>COUNTIF(F26:F37,"KIJANG INOVA 2.OV")</f>
        <v>0</v>
      </c>
      <c r="G54" s="15">
        <f>COUNTIF(G26:G37,"MOBIL PENUMPANG")</f>
        <v>0</v>
      </c>
      <c r="H54" s="15">
        <f>COUNTIF(H26:H37,"MICRO/MINIBUS")</f>
        <v>0</v>
      </c>
      <c r="I54" s="15">
        <f>COUNTIF(I26:I37,"2021")</f>
        <v>1</v>
      </c>
      <c r="J54" s="15">
        <f>COUNTIF(J26:J37,"01998")</f>
        <v>1</v>
      </c>
      <c r="K54" s="15">
        <f>COUNTIF(K26:K37,"MHFAW8EM2M0218495")</f>
        <v>0</v>
      </c>
      <c r="L54" s="15">
        <f>COUNTIF(L26:L37,"1TRA912677")</f>
        <v>0</v>
      </c>
      <c r="M54" s="15">
        <f>COUNTIF(M26:M37,"SILVER METALIK")</f>
        <v>0</v>
      </c>
      <c r="N54" s="15">
        <f>COUNTIF(N26:N37,"BENSIN")</f>
        <v>2</v>
      </c>
      <c r="O54" s="15">
        <f>COUNTIF(O26:O37,"HITAM")</f>
        <v>3</v>
      </c>
      <c r="P54" s="15">
        <f>COUNTIF(P26:P37,"2021")</f>
        <v>3</v>
      </c>
      <c r="Q54" s="15">
        <f>COUNTIF(Q26:Q37,"R01352858")</f>
        <v>0</v>
      </c>
      <c r="R54" s="15">
        <f>COUNTIF(R26:R37,"3C4900GUYW1WE")</f>
        <v>0</v>
      </c>
      <c r="S54" s="15">
        <f>COUNTIF(S26:S37,"05-10-2026")</f>
        <v>2</v>
      </c>
      <c r="T54" s="15">
        <f t="shared" si="1"/>
        <v>20</v>
      </c>
    </row>
    <row r="55" spans="1:23" ht="12.5" x14ac:dyDescent="0.25">
      <c r="A55" s="13" t="s">
        <v>248</v>
      </c>
      <c r="B55" s="15">
        <f>COUNTIF(B38:B49,"B 4705 BLB")</f>
        <v>0</v>
      </c>
      <c r="C55" s="15">
        <f>COUNTIF(C38:C49,"RICKY GUNAWAN")</f>
        <v>3</v>
      </c>
      <c r="D55" s="15">
        <f>COUNTIF(D38:D49,"JL KEAMANAN DLM RT14/6 TM SHARI JB")</f>
        <v>0</v>
      </c>
      <c r="E55" s="15">
        <f>COUNTIF(E38:E49,"HONDA")</f>
        <v>4</v>
      </c>
      <c r="F55" s="15">
        <f>COUNTIF(F38:F49,"D1B02N12L2")</f>
        <v>0</v>
      </c>
      <c r="G55" s="15">
        <f>COUNTIF(G38:G49,"SEPEDA MOTOR")</f>
        <v>2</v>
      </c>
      <c r="H55" s="15">
        <f>COUNTIF(H38:H49,"SPD. MOTOR")</f>
        <v>0</v>
      </c>
      <c r="I55" s="15">
        <f>COUNTIF(I38:I49,"2017")</f>
        <v>0</v>
      </c>
      <c r="J55" s="15">
        <f>COUNTIF(J38:J49,"00110")</f>
        <v>2</v>
      </c>
      <c r="K55" s="15">
        <f>COUNTIF(K38:K49,"MH1JM2112HK213635")</f>
        <v>0</v>
      </c>
      <c r="L55" s="15">
        <f>COUNTIF(L38:L49,"JM21E1215148")</f>
        <v>0</v>
      </c>
      <c r="M55" s="15">
        <f>COUNTIF(M38:M49,"MERAH PUTIH")</f>
        <v>0</v>
      </c>
      <c r="N55" s="15">
        <f>COUNTIF(N38:N49,"BENSIN")</f>
        <v>5</v>
      </c>
      <c r="O55" s="15">
        <f>COUNTIF(O38:O49,"HITAM")</f>
        <v>4</v>
      </c>
      <c r="P55" s="15">
        <f>COUNTIF(P38:P49,"2020")</f>
        <v>6</v>
      </c>
      <c r="Q55" s="15">
        <f>COUNTIF(Q38:Q49,"N01563685")</f>
        <v>0</v>
      </c>
      <c r="R55" s="15">
        <f>COUNTIF(R38:R49,"9B4906ID311AW")</f>
        <v>0</v>
      </c>
      <c r="S55" s="15">
        <f>COUNTIF(S38:S49,"24-02-2027")</f>
        <v>2</v>
      </c>
      <c r="T55" s="15">
        <f t="shared" si="1"/>
        <v>28</v>
      </c>
    </row>
    <row r="56" spans="1:23" ht="13" x14ac:dyDescent="0.3">
      <c r="B56" s="12"/>
      <c r="S56" s="16" t="s">
        <v>249</v>
      </c>
      <c r="T56" s="17">
        <f>SUM(T52:T55)</f>
        <v>147</v>
      </c>
    </row>
    <row r="57" spans="1:23" ht="12.5" x14ac:dyDescent="0.25">
      <c r="B57" s="12"/>
    </row>
    <row r="58" spans="1:23" ht="12.5" x14ac:dyDescent="0.25">
      <c r="B58" s="12"/>
    </row>
    <row r="59" spans="1:23" ht="12.5" x14ac:dyDescent="0.25">
      <c r="B59" s="12"/>
    </row>
    <row r="60" spans="1:23" ht="12.5" x14ac:dyDescent="0.25">
      <c r="B60" s="12"/>
    </row>
    <row r="61" spans="1:23" ht="12.5" x14ac:dyDescent="0.25">
      <c r="B61" s="12"/>
    </row>
    <row r="62" spans="1:23" ht="12.5" x14ac:dyDescent="0.25">
      <c r="B62" s="12"/>
    </row>
    <row r="63" spans="1:23" ht="12.5" x14ac:dyDescent="0.25">
      <c r="B63" s="12"/>
    </row>
    <row r="64" spans="1:23" ht="12.5" x14ac:dyDescent="0.25">
      <c r="B64" s="12"/>
    </row>
    <row r="65" spans="2:2" ht="12.5" x14ac:dyDescent="0.25">
      <c r="B65" s="12"/>
    </row>
    <row r="66" spans="2:2" ht="12.5" x14ac:dyDescent="0.25">
      <c r="B66" s="12"/>
    </row>
    <row r="67" spans="2:2" ht="12.5" x14ac:dyDescent="0.25">
      <c r="B67" s="12"/>
    </row>
    <row r="68" spans="2:2" ht="12.5" x14ac:dyDescent="0.25">
      <c r="B68" s="12"/>
    </row>
    <row r="69" spans="2:2" ht="12.5" x14ac:dyDescent="0.25">
      <c r="B69" s="12"/>
    </row>
    <row r="70" spans="2:2" ht="12.5" x14ac:dyDescent="0.25">
      <c r="B70" s="12"/>
    </row>
    <row r="71" spans="2:2" ht="12.5" x14ac:dyDescent="0.25">
      <c r="B71" s="12"/>
    </row>
    <row r="72" spans="2:2" ht="12.5" x14ac:dyDescent="0.25">
      <c r="B72" s="12"/>
    </row>
    <row r="73" spans="2:2" ht="12.5" x14ac:dyDescent="0.25">
      <c r="B73" s="12"/>
    </row>
    <row r="74" spans="2:2" ht="12.5" x14ac:dyDescent="0.25">
      <c r="B74" s="12"/>
    </row>
    <row r="75" spans="2:2" ht="12.5" x14ac:dyDescent="0.25">
      <c r="B75" s="12"/>
    </row>
    <row r="76" spans="2:2" ht="12.5" x14ac:dyDescent="0.25">
      <c r="B76" s="12"/>
    </row>
    <row r="77" spans="2:2" ht="12.5" x14ac:dyDescent="0.25">
      <c r="B77" s="12"/>
    </row>
    <row r="78" spans="2:2" ht="12.5" x14ac:dyDescent="0.25">
      <c r="B78" s="12"/>
    </row>
    <row r="79" spans="2:2" ht="12.5" x14ac:dyDescent="0.25">
      <c r="B79" s="12"/>
    </row>
    <row r="80" spans="2:2" ht="12.5" x14ac:dyDescent="0.25">
      <c r="B80" s="12"/>
    </row>
    <row r="81" spans="1:26" ht="12.5" x14ac:dyDescent="0.25">
      <c r="B81" s="12"/>
    </row>
    <row r="82" spans="1:26" ht="12.5" x14ac:dyDescent="0.25">
      <c r="B82" s="12"/>
    </row>
    <row r="83" spans="1:26" ht="12.5" x14ac:dyDescent="0.25">
      <c r="B83" s="12"/>
    </row>
    <row r="84" spans="1:26" ht="12.5" x14ac:dyDescent="0.25">
      <c r="B84" s="12"/>
    </row>
    <row r="85" spans="1:26" ht="12.5" x14ac:dyDescent="0.25">
      <c r="B85" s="12"/>
    </row>
    <row r="86" spans="1:26" ht="14.5" x14ac:dyDescent="0.35">
      <c r="A86" s="13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8"/>
      <c r="T86" s="12"/>
      <c r="U86" s="12"/>
      <c r="V86" s="12"/>
      <c r="W86" s="12"/>
      <c r="X86" s="12"/>
      <c r="Y86" s="12"/>
      <c r="Z86" s="12"/>
    </row>
    <row r="87" spans="1:26" ht="12.5" x14ac:dyDescent="0.25">
      <c r="B87" s="12"/>
    </row>
    <row r="88" spans="1:26" ht="12.5" x14ac:dyDescent="0.25">
      <c r="B88" s="12"/>
    </row>
    <row r="89" spans="1:26" ht="12.5" x14ac:dyDescent="0.25">
      <c r="B89" s="12"/>
    </row>
    <row r="90" spans="1:26" ht="12.5" x14ac:dyDescent="0.25">
      <c r="B90" s="12"/>
    </row>
    <row r="91" spans="1:26" ht="12.5" x14ac:dyDescent="0.25">
      <c r="B91" s="12"/>
    </row>
    <row r="92" spans="1:26" ht="12.5" x14ac:dyDescent="0.25">
      <c r="B92" s="12"/>
    </row>
    <row r="93" spans="1:26" ht="12.5" x14ac:dyDescent="0.25">
      <c r="B93" s="12"/>
    </row>
    <row r="94" spans="1:26" ht="12.5" x14ac:dyDescent="0.25">
      <c r="B94" s="12"/>
    </row>
    <row r="95" spans="1:26" ht="12.5" x14ac:dyDescent="0.25">
      <c r="B95" s="12"/>
    </row>
    <row r="96" spans="1:26" ht="12.5" x14ac:dyDescent="0.25">
      <c r="B96" s="12"/>
    </row>
    <row r="97" spans="2:2" ht="12.5" x14ac:dyDescent="0.25">
      <c r="B97" s="12"/>
    </row>
    <row r="98" spans="2:2" ht="12.5" x14ac:dyDescent="0.25">
      <c r="B98" s="12"/>
    </row>
    <row r="99" spans="2:2" ht="12.5" x14ac:dyDescent="0.25">
      <c r="B99" s="12"/>
    </row>
    <row r="100" spans="2:2" ht="12.5" x14ac:dyDescent="0.25">
      <c r="B100" s="12"/>
    </row>
    <row r="101" spans="2:2" ht="12.5" x14ac:dyDescent="0.25">
      <c r="B101" s="12"/>
    </row>
    <row r="102" spans="2:2" ht="12.5" x14ac:dyDescent="0.25">
      <c r="B102" s="12"/>
    </row>
    <row r="103" spans="2:2" ht="12.5" x14ac:dyDescent="0.25">
      <c r="B103" s="12"/>
    </row>
    <row r="104" spans="2:2" ht="12.5" x14ac:dyDescent="0.25">
      <c r="B104" s="12"/>
    </row>
    <row r="105" spans="2:2" ht="12.5" x14ac:dyDescent="0.25">
      <c r="B105" s="12"/>
    </row>
    <row r="106" spans="2:2" ht="12.5" x14ac:dyDescent="0.25">
      <c r="B106" s="12"/>
    </row>
    <row r="107" spans="2:2" ht="12.5" x14ac:dyDescent="0.25">
      <c r="B107" s="12"/>
    </row>
    <row r="108" spans="2:2" ht="12.5" x14ac:dyDescent="0.25">
      <c r="B108" s="12"/>
    </row>
    <row r="109" spans="2:2" ht="12.5" x14ac:dyDescent="0.25">
      <c r="B109" s="12"/>
    </row>
    <row r="110" spans="2:2" ht="12.5" x14ac:dyDescent="0.25">
      <c r="B110" s="12"/>
    </row>
    <row r="111" spans="2:2" ht="12.5" x14ac:dyDescent="0.25">
      <c r="B111" s="12"/>
    </row>
    <row r="112" spans="2:2" ht="12.5" x14ac:dyDescent="0.25">
      <c r="B112" s="12"/>
    </row>
    <row r="113" spans="2:2" ht="12.5" x14ac:dyDescent="0.25">
      <c r="B113" s="12"/>
    </row>
    <row r="114" spans="2:2" ht="12.5" x14ac:dyDescent="0.25">
      <c r="B114" s="12"/>
    </row>
    <row r="115" spans="2:2" ht="12.5" x14ac:dyDescent="0.25">
      <c r="B115" s="12"/>
    </row>
    <row r="116" spans="2:2" ht="12.5" x14ac:dyDescent="0.25">
      <c r="B116" s="12"/>
    </row>
    <row r="117" spans="2:2" ht="12.5" x14ac:dyDescent="0.25">
      <c r="B117" s="12"/>
    </row>
    <row r="118" spans="2:2" ht="12.5" x14ac:dyDescent="0.25">
      <c r="B118" s="12"/>
    </row>
    <row r="119" spans="2:2" ht="12.5" x14ac:dyDescent="0.25">
      <c r="B119" s="12"/>
    </row>
    <row r="120" spans="2:2" ht="12.5" x14ac:dyDescent="0.25">
      <c r="B120" s="12"/>
    </row>
    <row r="121" spans="2:2" ht="12.5" x14ac:dyDescent="0.25">
      <c r="B121" s="12"/>
    </row>
    <row r="122" spans="2:2" ht="12.5" x14ac:dyDescent="0.25">
      <c r="B122" s="12"/>
    </row>
    <row r="123" spans="2:2" ht="12.5" x14ac:dyDescent="0.25">
      <c r="B123" s="12"/>
    </row>
    <row r="124" spans="2:2" ht="12.5" x14ac:dyDescent="0.25">
      <c r="B124" s="12"/>
    </row>
    <row r="125" spans="2:2" ht="12.5" x14ac:dyDescent="0.25">
      <c r="B125" s="12"/>
    </row>
    <row r="126" spans="2:2" ht="12.5" x14ac:dyDescent="0.25">
      <c r="B126" s="12"/>
    </row>
    <row r="127" spans="2:2" ht="12.5" x14ac:dyDescent="0.25">
      <c r="B127" s="12"/>
    </row>
    <row r="128" spans="2:2" ht="12.5" x14ac:dyDescent="0.25">
      <c r="B128" s="12"/>
    </row>
    <row r="129" spans="2:2" ht="12.5" x14ac:dyDescent="0.25">
      <c r="B129" s="12"/>
    </row>
    <row r="130" spans="2:2" ht="12.5" x14ac:dyDescent="0.25">
      <c r="B130" s="12"/>
    </row>
    <row r="131" spans="2:2" ht="12.5" x14ac:dyDescent="0.25">
      <c r="B131" s="12"/>
    </row>
    <row r="132" spans="2:2" ht="12.5" x14ac:dyDescent="0.25">
      <c r="B132" s="12"/>
    </row>
    <row r="133" spans="2:2" ht="12.5" x14ac:dyDescent="0.25">
      <c r="B133" s="12"/>
    </row>
    <row r="134" spans="2:2" ht="12.5" x14ac:dyDescent="0.25">
      <c r="B134" s="12"/>
    </row>
    <row r="135" spans="2:2" ht="12.5" x14ac:dyDescent="0.25">
      <c r="B135" s="12"/>
    </row>
    <row r="136" spans="2:2" ht="12.5" x14ac:dyDescent="0.25">
      <c r="B136" s="12"/>
    </row>
    <row r="137" spans="2:2" ht="12.5" x14ac:dyDescent="0.25">
      <c r="B137" s="12"/>
    </row>
    <row r="138" spans="2:2" ht="12.5" x14ac:dyDescent="0.25">
      <c r="B138" s="12"/>
    </row>
    <row r="139" spans="2:2" ht="12.5" x14ac:dyDescent="0.25">
      <c r="B139" s="12"/>
    </row>
    <row r="140" spans="2:2" ht="12.5" x14ac:dyDescent="0.25">
      <c r="B140" s="12"/>
    </row>
    <row r="141" spans="2:2" ht="12.5" x14ac:dyDescent="0.25">
      <c r="B141" s="12"/>
    </row>
    <row r="142" spans="2:2" ht="12.5" x14ac:dyDescent="0.25">
      <c r="B142" s="12"/>
    </row>
    <row r="143" spans="2:2" ht="12.5" x14ac:dyDescent="0.25">
      <c r="B143" s="12"/>
    </row>
    <row r="144" spans="2:2" ht="12.5" x14ac:dyDescent="0.25">
      <c r="B144" s="12"/>
    </row>
    <row r="145" spans="2:2" ht="12.5" x14ac:dyDescent="0.25">
      <c r="B145" s="12"/>
    </row>
    <row r="146" spans="2:2" ht="12.5" x14ac:dyDescent="0.25">
      <c r="B146" s="12"/>
    </row>
    <row r="147" spans="2:2" ht="12.5" x14ac:dyDescent="0.25">
      <c r="B147" s="12"/>
    </row>
    <row r="148" spans="2:2" ht="12.5" x14ac:dyDescent="0.25">
      <c r="B148" s="12"/>
    </row>
    <row r="149" spans="2:2" ht="12.5" x14ac:dyDescent="0.25">
      <c r="B149" s="12"/>
    </row>
    <row r="150" spans="2:2" ht="12.5" x14ac:dyDescent="0.25">
      <c r="B150" s="12"/>
    </row>
    <row r="151" spans="2:2" ht="12.5" x14ac:dyDescent="0.25">
      <c r="B151" s="12"/>
    </row>
    <row r="152" spans="2:2" ht="12.5" x14ac:dyDescent="0.25">
      <c r="B152" s="12"/>
    </row>
    <row r="153" spans="2:2" ht="12.5" x14ac:dyDescent="0.25">
      <c r="B153" s="12"/>
    </row>
    <row r="154" spans="2:2" ht="12.5" x14ac:dyDescent="0.25">
      <c r="B154" s="12"/>
    </row>
    <row r="155" spans="2:2" ht="12.5" x14ac:dyDescent="0.25">
      <c r="B155" s="12"/>
    </row>
    <row r="156" spans="2:2" ht="12.5" x14ac:dyDescent="0.25">
      <c r="B156" s="12"/>
    </row>
    <row r="157" spans="2:2" ht="12.5" x14ac:dyDescent="0.25">
      <c r="B157" s="12"/>
    </row>
    <row r="158" spans="2:2" ht="12.5" x14ac:dyDescent="0.25">
      <c r="B158" s="12"/>
    </row>
    <row r="159" spans="2:2" ht="12.5" x14ac:dyDescent="0.25">
      <c r="B159" s="12"/>
    </row>
    <row r="160" spans="2:2" ht="12.5" x14ac:dyDescent="0.25">
      <c r="B160" s="12"/>
    </row>
    <row r="161" spans="2:2" ht="12.5" x14ac:dyDescent="0.25">
      <c r="B161" s="12"/>
    </row>
    <row r="162" spans="2:2" ht="12.5" x14ac:dyDescent="0.25">
      <c r="B162" s="12"/>
    </row>
    <row r="163" spans="2:2" ht="12.5" x14ac:dyDescent="0.25">
      <c r="B163" s="12"/>
    </row>
    <row r="164" spans="2:2" ht="12.5" x14ac:dyDescent="0.25">
      <c r="B164" s="12"/>
    </row>
    <row r="165" spans="2:2" ht="12.5" x14ac:dyDescent="0.25">
      <c r="B165" s="12"/>
    </row>
    <row r="166" spans="2:2" ht="12.5" x14ac:dyDescent="0.25">
      <c r="B166" s="12"/>
    </row>
    <row r="167" spans="2:2" ht="12.5" x14ac:dyDescent="0.25">
      <c r="B167" s="12"/>
    </row>
    <row r="168" spans="2:2" ht="12.5" x14ac:dyDescent="0.25">
      <c r="B168" s="12"/>
    </row>
    <row r="169" spans="2:2" ht="12.5" x14ac:dyDescent="0.25">
      <c r="B169" s="12"/>
    </row>
    <row r="170" spans="2:2" ht="12.5" x14ac:dyDescent="0.25">
      <c r="B170" s="12"/>
    </row>
    <row r="171" spans="2:2" ht="12.5" x14ac:dyDescent="0.25">
      <c r="B171" s="12"/>
    </row>
    <row r="172" spans="2:2" ht="12.5" x14ac:dyDescent="0.25">
      <c r="B172" s="12"/>
    </row>
    <row r="173" spans="2:2" ht="12.5" x14ac:dyDescent="0.25">
      <c r="B173" s="12"/>
    </row>
    <row r="174" spans="2:2" ht="12.5" x14ac:dyDescent="0.25">
      <c r="B174" s="12"/>
    </row>
    <row r="175" spans="2:2" ht="12.5" x14ac:dyDescent="0.25">
      <c r="B175" s="12"/>
    </row>
    <row r="176" spans="2:2" ht="12.5" x14ac:dyDescent="0.25">
      <c r="B176" s="12"/>
    </row>
    <row r="177" spans="2:2" ht="12.5" x14ac:dyDescent="0.25">
      <c r="B177" s="12"/>
    </row>
    <row r="178" spans="2:2" ht="12.5" x14ac:dyDescent="0.25">
      <c r="B178" s="12"/>
    </row>
    <row r="179" spans="2:2" ht="12.5" x14ac:dyDescent="0.25">
      <c r="B179" s="12"/>
    </row>
    <row r="180" spans="2:2" ht="12.5" x14ac:dyDescent="0.25">
      <c r="B180" s="12"/>
    </row>
    <row r="181" spans="2:2" ht="12.5" x14ac:dyDescent="0.25">
      <c r="B181" s="12"/>
    </row>
    <row r="182" spans="2:2" ht="12.5" x14ac:dyDescent="0.25">
      <c r="B182" s="12"/>
    </row>
    <row r="183" spans="2:2" ht="12.5" x14ac:dyDescent="0.25">
      <c r="B183" s="12"/>
    </row>
    <row r="184" spans="2:2" ht="12.5" x14ac:dyDescent="0.25">
      <c r="B184" s="12"/>
    </row>
    <row r="185" spans="2:2" ht="12.5" x14ac:dyDescent="0.25">
      <c r="B185" s="12"/>
    </row>
    <row r="186" spans="2:2" ht="12.5" x14ac:dyDescent="0.25">
      <c r="B186" s="12"/>
    </row>
    <row r="187" spans="2:2" ht="12.5" x14ac:dyDescent="0.25">
      <c r="B187" s="12"/>
    </row>
    <row r="188" spans="2:2" ht="12.5" x14ac:dyDescent="0.25">
      <c r="B188" s="12"/>
    </row>
    <row r="189" spans="2:2" ht="12.5" x14ac:dyDescent="0.25">
      <c r="B189" s="12"/>
    </row>
    <row r="190" spans="2:2" ht="12.5" x14ac:dyDescent="0.25">
      <c r="B190" s="12"/>
    </row>
    <row r="191" spans="2:2" ht="12.5" x14ac:dyDescent="0.25">
      <c r="B191" s="12"/>
    </row>
    <row r="192" spans="2:2" ht="12.5" x14ac:dyDescent="0.25">
      <c r="B192" s="12"/>
    </row>
    <row r="193" spans="2:2" ht="12.5" x14ac:dyDescent="0.25">
      <c r="B193" s="12"/>
    </row>
    <row r="194" spans="2:2" ht="12.5" x14ac:dyDescent="0.25">
      <c r="B194" s="12"/>
    </row>
    <row r="195" spans="2:2" ht="12.5" x14ac:dyDescent="0.25">
      <c r="B195" s="12"/>
    </row>
    <row r="196" spans="2:2" ht="12.5" x14ac:dyDescent="0.25">
      <c r="B196" s="12"/>
    </row>
    <row r="197" spans="2:2" ht="12.5" x14ac:dyDescent="0.25">
      <c r="B197" s="12"/>
    </row>
    <row r="198" spans="2:2" ht="12.5" x14ac:dyDescent="0.25">
      <c r="B198" s="12"/>
    </row>
    <row r="199" spans="2:2" ht="12.5" x14ac:dyDescent="0.25">
      <c r="B199" s="12"/>
    </row>
    <row r="200" spans="2:2" ht="12.5" x14ac:dyDescent="0.25">
      <c r="B200" s="12"/>
    </row>
    <row r="201" spans="2:2" ht="12.5" x14ac:dyDescent="0.25">
      <c r="B201" s="12"/>
    </row>
    <row r="202" spans="2:2" ht="12.5" x14ac:dyDescent="0.25">
      <c r="B202" s="12"/>
    </row>
    <row r="203" spans="2:2" ht="12.5" x14ac:dyDescent="0.25">
      <c r="B203" s="12"/>
    </row>
    <row r="204" spans="2:2" ht="12.5" x14ac:dyDescent="0.25">
      <c r="B204" s="12"/>
    </row>
    <row r="205" spans="2:2" ht="12.5" x14ac:dyDescent="0.25">
      <c r="B205" s="12"/>
    </row>
    <row r="206" spans="2:2" ht="12.5" x14ac:dyDescent="0.25">
      <c r="B206" s="12"/>
    </row>
    <row r="207" spans="2:2" ht="12.5" x14ac:dyDescent="0.25">
      <c r="B207" s="12"/>
    </row>
    <row r="208" spans="2:2" ht="12.5" x14ac:dyDescent="0.25">
      <c r="B208" s="12"/>
    </row>
    <row r="209" spans="2:2" ht="12.5" x14ac:dyDescent="0.25">
      <c r="B209" s="12"/>
    </row>
    <row r="210" spans="2:2" ht="12.5" x14ac:dyDescent="0.25">
      <c r="B210" s="12"/>
    </row>
    <row r="211" spans="2:2" ht="12.5" x14ac:dyDescent="0.25">
      <c r="B211" s="12"/>
    </row>
    <row r="212" spans="2:2" ht="12.5" x14ac:dyDescent="0.25">
      <c r="B212" s="12"/>
    </row>
    <row r="213" spans="2:2" ht="12.5" x14ac:dyDescent="0.25">
      <c r="B213" s="12"/>
    </row>
    <row r="214" spans="2:2" ht="12.5" x14ac:dyDescent="0.25">
      <c r="B214" s="12"/>
    </row>
    <row r="215" spans="2:2" ht="12.5" x14ac:dyDescent="0.25">
      <c r="B215" s="12"/>
    </row>
    <row r="216" spans="2:2" ht="12.5" x14ac:dyDescent="0.25">
      <c r="B216" s="12"/>
    </row>
    <row r="217" spans="2:2" ht="12.5" x14ac:dyDescent="0.25">
      <c r="B217" s="12"/>
    </row>
    <row r="218" spans="2:2" ht="12.5" x14ac:dyDescent="0.25">
      <c r="B218" s="12"/>
    </row>
    <row r="219" spans="2:2" ht="12.5" x14ac:dyDescent="0.25">
      <c r="B219" s="12"/>
    </row>
    <row r="220" spans="2:2" ht="12.5" x14ac:dyDescent="0.25">
      <c r="B220" s="12"/>
    </row>
    <row r="221" spans="2:2" ht="12.5" x14ac:dyDescent="0.25">
      <c r="B221" s="12"/>
    </row>
    <row r="222" spans="2:2" ht="12.5" x14ac:dyDescent="0.25">
      <c r="B222" s="12"/>
    </row>
    <row r="223" spans="2:2" ht="12.5" x14ac:dyDescent="0.25">
      <c r="B223" s="12"/>
    </row>
    <row r="224" spans="2:2" ht="12.5" x14ac:dyDescent="0.25">
      <c r="B224" s="12"/>
    </row>
    <row r="225" spans="2:2" ht="12.5" x14ac:dyDescent="0.25">
      <c r="B225" s="12"/>
    </row>
    <row r="226" spans="2:2" ht="12.5" x14ac:dyDescent="0.25">
      <c r="B226" s="12"/>
    </row>
    <row r="227" spans="2:2" ht="12.5" x14ac:dyDescent="0.25">
      <c r="B227" s="12"/>
    </row>
    <row r="228" spans="2:2" ht="12.5" x14ac:dyDescent="0.25">
      <c r="B228" s="12"/>
    </row>
    <row r="229" spans="2:2" ht="12.5" x14ac:dyDescent="0.25">
      <c r="B229" s="12"/>
    </row>
    <row r="230" spans="2:2" ht="12.5" x14ac:dyDescent="0.25">
      <c r="B230" s="12"/>
    </row>
    <row r="231" spans="2:2" ht="12.5" x14ac:dyDescent="0.25">
      <c r="B231" s="12"/>
    </row>
    <row r="232" spans="2:2" ht="12.5" x14ac:dyDescent="0.25">
      <c r="B232" s="12"/>
    </row>
    <row r="233" spans="2:2" ht="12.5" x14ac:dyDescent="0.25">
      <c r="B233" s="12"/>
    </row>
    <row r="234" spans="2:2" ht="12.5" x14ac:dyDescent="0.25">
      <c r="B234" s="12"/>
    </row>
    <row r="235" spans="2:2" ht="12.5" x14ac:dyDescent="0.25">
      <c r="B235" s="12"/>
    </row>
    <row r="236" spans="2:2" ht="12.5" x14ac:dyDescent="0.25">
      <c r="B236" s="12"/>
    </row>
    <row r="237" spans="2:2" ht="12.5" x14ac:dyDescent="0.25">
      <c r="B237" s="12"/>
    </row>
    <row r="238" spans="2:2" ht="12.5" x14ac:dyDescent="0.25">
      <c r="B238" s="12"/>
    </row>
    <row r="239" spans="2:2" ht="12.5" x14ac:dyDescent="0.25">
      <c r="B239" s="12"/>
    </row>
    <row r="240" spans="2:2" ht="12.5" x14ac:dyDescent="0.25">
      <c r="B240" s="12"/>
    </row>
    <row r="241" spans="2:2" ht="12.5" x14ac:dyDescent="0.25">
      <c r="B241" s="12"/>
    </row>
    <row r="242" spans="2:2" ht="12.5" x14ac:dyDescent="0.25">
      <c r="B242" s="12"/>
    </row>
    <row r="243" spans="2:2" ht="12.5" x14ac:dyDescent="0.25">
      <c r="B243" s="12"/>
    </row>
    <row r="244" spans="2:2" ht="12.5" x14ac:dyDescent="0.25">
      <c r="B244" s="12"/>
    </row>
    <row r="245" spans="2:2" ht="12.5" x14ac:dyDescent="0.25">
      <c r="B245" s="12"/>
    </row>
    <row r="246" spans="2:2" ht="12.5" x14ac:dyDescent="0.25">
      <c r="B246" s="12"/>
    </row>
    <row r="247" spans="2:2" ht="12.5" x14ac:dyDescent="0.25">
      <c r="B247" s="12"/>
    </row>
    <row r="248" spans="2:2" ht="12.5" x14ac:dyDescent="0.25">
      <c r="B248" s="12"/>
    </row>
    <row r="249" spans="2:2" ht="12.5" x14ac:dyDescent="0.25">
      <c r="B249" s="12"/>
    </row>
    <row r="250" spans="2:2" ht="12.5" x14ac:dyDescent="0.25">
      <c r="B250" s="12"/>
    </row>
    <row r="251" spans="2:2" ht="12.5" x14ac:dyDescent="0.25">
      <c r="B251" s="12"/>
    </row>
    <row r="252" spans="2:2" ht="12.5" x14ac:dyDescent="0.25">
      <c r="B252" s="12"/>
    </row>
    <row r="253" spans="2:2" ht="12.5" x14ac:dyDescent="0.25">
      <c r="B253" s="12"/>
    </row>
    <row r="254" spans="2:2" ht="12.5" x14ac:dyDescent="0.25">
      <c r="B254" s="12"/>
    </row>
    <row r="255" spans="2:2" ht="12.5" x14ac:dyDescent="0.25">
      <c r="B255" s="12"/>
    </row>
    <row r="256" spans="2:2" ht="12.5" x14ac:dyDescent="0.25">
      <c r="B256" s="12"/>
    </row>
    <row r="257" spans="2:2" ht="12.5" x14ac:dyDescent="0.25">
      <c r="B257" s="12"/>
    </row>
    <row r="258" spans="2:2" ht="12.5" x14ac:dyDescent="0.25">
      <c r="B258" s="12"/>
    </row>
    <row r="259" spans="2:2" ht="12.5" x14ac:dyDescent="0.25">
      <c r="B259" s="12"/>
    </row>
    <row r="260" spans="2:2" ht="12.5" x14ac:dyDescent="0.25">
      <c r="B260" s="12"/>
    </row>
    <row r="261" spans="2:2" ht="12.5" x14ac:dyDescent="0.25">
      <c r="B261" s="12"/>
    </row>
    <row r="262" spans="2:2" ht="12.5" x14ac:dyDescent="0.25">
      <c r="B262" s="12"/>
    </row>
    <row r="263" spans="2:2" ht="12.5" x14ac:dyDescent="0.25">
      <c r="B263" s="12"/>
    </row>
    <row r="264" spans="2:2" ht="12.5" x14ac:dyDescent="0.25">
      <c r="B264" s="12"/>
    </row>
    <row r="265" spans="2:2" ht="12.5" x14ac:dyDescent="0.25">
      <c r="B265" s="12"/>
    </row>
    <row r="266" spans="2:2" ht="12.5" x14ac:dyDescent="0.25">
      <c r="B266" s="12"/>
    </row>
    <row r="267" spans="2:2" ht="12.5" x14ac:dyDescent="0.25">
      <c r="B267" s="12"/>
    </row>
    <row r="268" spans="2:2" ht="12.5" x14ac:dyDescent="0.25">
      <c r="B268" s="12"/>
    </row>
    <row r="269" spans="2:2" ht="12.5" x14ac:dyDescent="0.25">
      <c r="B269" s="12"/>
    </row>
    <row r="270" spans="2:2" ht="12.5" x14ac:dyDescent="0.25">
      <c r="B270" s="12"/>
    </row>
    <row r="271" spans="2:2" ht="12.5" x14ac:dyDescent="0.25">
      <c r="B271" s="12"/>
    </row>
    <row r="272" spans="2:2" ht="12.5" x14ac:dyDescent="0.25">
      <c r="B272" s="12"/>
    </row>
    <row r="273" spans="2:2" ht="12.5" x14ac:dyDescent="0.25">
      <c r="B273" s="12"/>
    </row>
    <row r="274" spans="2:2" ht="12.5" x14ac:dyDescent="0.25">
      <c r="B274" s="12"/>
    </row>
    <row r="275" spans="2:2" ht="12.5" x14ac:dyDescent="0.25">
      <c r="B275" s="12"/>
    </row>
    <row r="276" spans="2:2" ht="12.5" x14ac:dyDescent="0.25">
      <c r="B276" s="12"/>
    </row>
    <row r="277" spans="2:2" ht="12.5" x14ac:dyDescent="0.25">
      <c r="B277" s="12"/>
    </row>
    <row r="278" spans="2:2" ht="12.5" x14ac:dyDescent="0.25">
      <c r="B278" s="12"/>
    </row>
    <row r="279" spans="2:2" ht="12.5" x14ac:dyDescent="0.25">
      <c r="B279" s="12"/>
    </row>
    <row r="280" spans="2:2" ht="12.5" x14ac:dyDescent="0.25">
      <c r="B280" s="12"/>
    </row>
    <row r="281" spans="2:2" ht="12.5" x14ac:dyDescent="0.25">
      <c r="B281" s="12"/>
    </row>
    <row r="282" spans="2:2" ht="12.5" x14ac:dyDescent="0.25">
      <c r="B282" s="12"/>
    </row>
    <row r="283" spans="2:2" ht="12.5" x14ac:dyDescent="0.25">
      <c r="B283" s="12"/>
    </row>
    <row r="284" spans="2:2" ht="12.5" x14ac:dyDescent="0.25">
      <c r="B284" s="12"/>
    </row>
    <row r="285" spans="2:2" ht="12.5" x14ac:dyDescent="0.25">
      <c r="B285" s="12"/>
    </row>
    <row r="286" spans="2:2" ht="12.5" x14ac:dyDescent="0.25">
      <c r="B286" s="12"/>
    </row>
    <row r="287" spans="2:2" ht="12.5" x14ac:dyDescent="0.25">
      <c r="B287" s="12"/>
    </row>
    <row r="288" spans="2:2" ht="12.5" x14ac:dyDescent="0.25">
      <c r="B288" s="12"/>
    </row>
    <row r="289" spans="2:2" ht="12.5" x14ac:dyDescent="0.25">
      <c r="B289" s="12"/>
    </row>
    <row r="290" spans="2:2" ht="12.5" x14ac:dyDescent="0.25">
      <c r="B290" s="12"/>
    </row>
    <row r="291" spans="2:2" ht="12.5" x14ac:dyDescent="0.25">
      <c r="B291" s="12"/>
    </row>
    <row r="292" spans="2:2" ht="12.5" x14ac:dyDescent="0.25">
      <c r="B292" s="12"/>
    </row>
    <row r="293" spans="2:2" ht="12.5" x14ac:dyDescent="0.25">
      <c r="B293" s="12"/>
    </row>
    <row r="294" spans="2:2" ht="12.5" x14ac:dyDescent="0.25">
      <c r="B294" s="12"/>
    </row>
    <row r="295" spans="2:2" ht="12.5" x14ac:dyDescent="0.25">
      <c r="B295" s="12"/>
    </row>
    <row r="296" spans="2:2" ht="12.5" x14ac:dyDescent="0.25">
      <c r="B296" s="12"/>
    </row>
    <row r="297" spans="2:2" ht="12.5" x14ac:dyDescent="0.25">
      <c r="B297" s="12"/>
    </row>
    <row r="298" spans="2:2" ht="12.5" x14ac:dyDescent="0.25">
      <c r="B298" s="12"/>
    </row>
    <row r="299" spans="2:2" ht="12.5" x14ac:dyDescent="0.25">
      <c r="B299" s="12"/>
    </row>
    <row r="300" spans="2:2" ht="12.5" x14ac:dyDescent="0.25">
      <c r="B300" s="12"/>
    </row>
    <row r="301" spans="2:2" ht="12.5" x14ac:dyDescent="0.25">
      <c r="B301" s="12"/>
    </row>
    <row r="302" spans="2:2" ht="12.5" x14ac:dyDescent="0.25">
      <c r="B302" s="12"/>
    </row>
    <row r="303" spans="2:2" ht="12.5" x14ac:dyDescent="0.25">
      <c r="B303" s="12"/>
    </row>
    <row r="304" spans="2:2" ht="12.5" x14ac:dyDescent="0.25">
      <c r="B304" s="12"/>
    </row>
    <row r="305" spans="2:2" ht="12.5" x14ac:dyDescent="0.25">
      <c r="B305" s="12"/>
    </row>
    <row r="306" spans="2:2" ht="12.5" x14ac:dyDescent="0.25">
      <c r="B306" s="12"/>
    </row>
    <row r="307" spans="2:2" ht="12.5" x14ac:dyDescent="0.25">
      <c r="B307" s="12"/>
    </row>
    <row r="308" spans="2:2" ht="12.5" x14ac:dyDescent="0.25">
      <c r="B308" s="12"/>
    </row>
    <row r="309" spans="2:2" ht="12.5" x14ac:dyDescent="0.25">
      <c r="B309" s="12"/>
    </row>
    <row r="310" spans="2:2" ht="12.5" x14ac:dyDescent="0.25">
      <c r="B310" s="12"/>
    </row>
    <row r="311" spans="2:2" ht="12.5" x14ac:dyDescent="0.25">
      <c r="B311" s="12"/>
    </row>
    <row r="312" spans="2:2" ht="12.5" x14ac:dyDescent="0.25">
      <c r="B312" s="12"/>
    </row>
    <row r="313" spans="2:2" ht="12.5" x14ac:dyDescent="0.25">
      <c r="B313" s="12"/>
    </row>
    <row r="314" spans="2:2" ht="12.5" x14ac:dyDescent="0.25">
      <c r="B314" s="12"/>
    </row>
    <row r="315" spans="2:2" ht="12.5" x14ac:dyDescent="0.25">
      <c r="B315" s="12"/>
    </row>
    <row r="316" spans="2:2" ht="12.5" x14ac:dyDescent="0.25">
      <c r="B316" s="12"/>
    </row>
    <row r="317" spans="2:2" ht="12.5" x14ac:dyDescent="0.25">
      <c r="B317" s="12"/>
    </row>
    <row r="318" spans="2:2" ht="12.5" x14ac:dyDescent="0.25">
      <c r="B318" s="12"/>
    </row>
    <row r="319" spans="2:2" ht="12.5" x14ac:dyDescent="0.25">
      <c r="B319" s="12"/>
    </row>
    <row r="320" spans="2:2" ht="12.5" x14ac:dyDescent="0.25">
      <c r="B320" s="12"/>
    </row>
    <row r="321" spans="2:2" ht="12.5" x14ac:dyDescent="0.25">
      <c r="B321" s="12"/>
    </row>
    <row r="322" spans="2:2" ht="12.5" x14ac:dyDescent="0.25">
      <c r="B322" s="12"/>
    </row>
    <row r="323" spans="2:2" ht="12.5" x14ac:dyDescent="0.25">
      <c r="B323" s="12"/>
    </row>
    <row r="324" spans="2:2" ht="12.5" x14ac:dyDescent="0.25">
      <c r="B324" s="12"/>
    </row>
    <row r="325" spans="2:2" ht="12.5" x14ac:dyDescent="0.25">
      <c r="B325" s="12"/>
    </row>
    <row r="326" spans="2:2" ht="12.5" x14ac:dyDescent="0.25">
      <c r="B326" s="12"/>
    </row>
    <row r="327" spans="2:2" ht="12.5" x14ac:dyDescent="0.25">
      <c r="B327" s="12"/>
    </row>
    <row r="328" spans="2:2" ht="12.5" x14ac:dyDescent="0.25">
      <c r="B328" s="12"/>
    </row>
    <row r="329" spans="2:2" ht="12.5" x14ac:dyDescent="0.25">
      <c r="B329" s="12"/>
    </row>
    <row r="330" spans="2:2" ht="12.5" x14ac:dyDescent="0.25">
      <c r="B330" s="12"/>
    </row>
    <row r="331" spans="2:2" ht="12.5" x14ac:dyDescent="0.25">
      <c r="B331" s="12"/>
    </row>
    <row r="332" spans="2:2" ht="12.5" x14ac:dyDescent="0.25">
      <c r="B332" s="12"/>
    </row>
    <row r="333" spans="2:2" ht="12.5" x14ac:dyDescent="0.25">
      <c r="B333" s="12"/>
    </row>
    <row r="334" spans="2:2" ht="12.5" x14ac:dyDescent="0.25">
      <c r="B334" s="12"/>
    </row>
    <row r="335" spans="2:2" ht="12.5" x14ac:dyDescent="0.25">
      <c r="B335" s="12"/>
    </row>
    <row r="336" spans="2:2" ht="12.5" x14ac:dyDescent="0.25">
      <c r="B336" s="12"/>
    </row>
    <row r="337" spans="2:2" ht="12.5" x14ac:dyDescent="0.25">
      <c r="B337" s="12"/>
    </row>
    <row r="338" spans="2:2" ht="12.5" x14ac:dyDescent="0.25">
      <c r="B338" s="12"/>
    </row>
    <row r="339" spans="2:2" ht="12.5" x14ac:dyDescent="0.25">
      <c r="B339" s="12"/>
    </row>
    <row r="340" spans="2:2" ht="12.5" x14ac:dyDescent="0.25">
      <c r="B340" s="12"/>
    </row>
    <row r="341" spans="2:2" ht="12.5" x14ac:dyDescent="0.25">
      <c r="B341" s="12"/>
    </row>
    <row r="342" spans="2:2" ht="12.5" x14ac:dyDescent="0.25">
      <c r="B342" s="12"/>
    </row>
    <row r="343" spans="2:2" ht="12.5" x14ac:dyDescent="0.25">
      <c r="B343" s="12"/>
    </row>
    <row r="344" spans="2:2" ht="12.5" x14ac:dyDescent="0.25">
      <c r="B344" s="12"/>
    </row>
    <row r="345" spans="2:2" ht="12.5" x14ac:dyDescent="0.25">
      <c r="B345" s="12"/>
    </row>
    <row r="346" spans="2:2" ht="12.5" x14ac:dyDescent="0.25">
      <c r="B346" s="12"/>
    </row>
    <row r="347" spans="2:2" ht="12.5" x14ac:dyDescent="0.25">
      <c r="B347" s="12"/>
    </row>
    <row r="348" spans="2:2" ht="12.5" x14ac:dyDescent="0.25">
      <c r="B348" s="12"/>
    </row>
    <row r="349" spans="2:2" ht="12.5" x14ac:dyDescent="0.25">
      <c r="B349" s="12"/>
    </row>
    <row r="350" spans="2:2" ht="12.5" x14ac:dyDescent="0.25">
      <c r="B350" s="12"/>
    </row>
    <row r="351" spans="2:2" ht="12.5" x14ac:dyDescent="0.25">
      <c r="B351" s="12"/>
    </row>
    <row r="352" spans="2:2" ht="12.5" x14ac:dyDescent="0.25">
      <c r="B352" s="12"/>
    </row>
    <row r="353" spans="2:2" ht="12.5" x14ac:dyDescent="0.25">
      <c r="B353" s="12"/>
    </row>
    <row r="354" spans="2:2" ht="12.5" x14ac:dyDescent="0.25">
      <c r="B354" s="12"/>
    </row>
    <row r="355" spans="2:2" ht="12.5" x14ac:dyDescent="0.25">
      <c r="B355" s="12"/>
    </row>
    <row r="356" spans="2:2" ht="12.5" x14ac:dyDescent="0.25">
      <c r="B356" s="12"/>
    </row>
    <row r="357" spans="2:2" ht="12.5" x14ac:dyDescent="0.25">
      <c r="B357" s="12"/>
    </row>
    <row r="358" spans="2:2" ht="12.5" x14ac:dyDescent="0.25">
      <c r="B358" s="12"/>
    </row>
    <row r="359" spans="2:2" ht="12.5" x14ac:dyDescent="0.25">
      <c r="B359" s="12"/>
    </row>
    <row r="360" spans="2:2" ht="12.5" x14ac:dyDescent="0.25">
      <c r="B360" s="12"/>
    </row>
    <row r="361" spans="2:2" ht="12.5" x14ac:dyDescent="0.25">
      <c r="B361" s="12"/>
    </row>
    <row r="362" spans="2:2" ht="12.5" x14ac:dyDescent="0.25">
      <c r="B362" s="12"/>
    </row>
    <row r="363" spans="2:2" ht="12.5" x14ac:dyDescent="0.25">
      <c r="B363" s="12"/>
    </row>
    <row r="364" spans="2:2" ht="12.5" x14ac:dyDescent="0.25">
      <c r="B364" s="12"/>
    </row>
    <row r="365" spans="2:2" ht="12.5" x14ac:dyDescent="0.25">
      <c r="B365" s="12"/>
    </row>
    <row r="366" spans="2:2" ht="12.5" x14ac:dyDescent="0.25">
      <c r="B366" s="12"/>
    </row>
    <row r="367" spans="2:2" ht="12.5" x14ac:dyDescent="0.25">
      <c r="B367" s="12"/>
    </row>
    <row r="368" spans="2:2" ht="12.5" x14ac:dyDescent="0.25">
      <c r="B368" s="12"/>
    </row>
    <row r="369" spans="2:2" ht="12.5" x14ac:dyDescent="0.25">
      <c r="B369" s="12"/>
    </row>
    <row r="370" spans="2:2" ht="12.5" x14ac:dyDescent="0.25">
      <c r="B370" s="12"/>
    </row>
    <row r="371" spans="2:2" ht="12.5" x14ac:dyDescent="0.25">
      <c r="B371" s="12"/>
    </row>
    <row r="372" spans="2:2" ht="12.5" x14ac:dyDescent="0.25">
      <c r="B372" s="12"/>
    </row>
    <row r="373" spans="2:2" ht="12.5" x14ac:dyDescent="0.25">
      <c r="B373" s="12"/>
    </row>
    <row r="374" spans="2:2" ht="12.5" x14ac:dyDescent="0.25">
      <c r="B374" s="12"/>
    </row>
    <row r="375" spans="2:2" ht="12.5" x14ac:dyDescent="0.25">
      <c r="B375" s="12"/>
    </row>
    <row r="376" spans="2:2" ht="12.5" x14ac:dyDescent="0.25">
      <c r="B376" s="12"/>
    </row>
    <row r="377" spans="2:2" ht="12.5" x14ac:dyDescent="0.25">
      <c r="B377" s="12"/>
    </row>
    <row r="378" spans="2:2" ht="12.5" x14ac:dyDescent="0.25">
      <c r="B378" s="12"/>
    </row>
    <row r="379" spans="2:2" ht="12.5" x14ac:dyDescent="0.25">
      <c r="B379" s="12"/>
    </row>
    <row r="380" spans="2:2" ht="12.5" x14ac:dyDescent="0.25">
      <c r="B380" s="12"/>
    </row>
    <row r="381" spans="2:2" ht="12.5" x14ac:dyDescent="0.25">
      <c r="B381" s="12"/>
    </row>
    <row r="382" spans="2:2" ht="12.5" x14ac:dyDescent="0.25">
      <c r="B382" s="12"/>
    </row>
    <row r="383" spans="2:2" ht="12.5" x14ac:dyDescent="0.25">
      <c r="B383" s="12"/>
    </row>
    <row r="384" spans="2:2" ht="12.5" x14ac:dyDescent="0.25">
      <c r="B384" s="12"/>
    </row>
    <row r="385" spans="2:2" ht="12.5" x14ac:dyDescent="0.25">
      <c r="B385" s="12"/>
    </row>
    <row r="386" spans="2:2" ht="12.5" x14ac:dyDescent="0.25">
      <c r="B386" s="12"/>
    </row>
    <row r="387" spans="2:2" ht="12.5" x14ac:dyDescent="0.25">
      <c r="B387" s="12"/>
    </row>
    <row r="388" spans="2:2" ht="12.5" x14ac:dyDescent="0.25">
      <c r="B388" s="12"/>
    </row>
    <row r="389" spans="2:2" ht="12.5" x14ac:dyDescent="0.25">
      <c r="B389" s="12"/>
    </row>
    <row r="390" spans="2:2" ht="12.5" x14ac:dyDescent="0.25">
      <c r="B390" s="12"/>
    </row>
    <row r="391" spans="2:2" ht="12.5" x14ac:dyDescent="0.25">
      <c r="B391" s="12"/>
    </row>
    <row r="392" spans="2:2" ht="12.5" x14ac:dyDescent="0.25">
      <c r="B392" s="12"/>
    </row>
    <row r="393" spans="2:2" ht="12.5" x14ac:dyDescent="0.25">
      <c r="B393" s="12"/>
    </row>
    <row r="394" spans="2:2" ht="12.5" x14ac:dyDescent="0.25">
      <c r="B394" s="12"/>
    </row>
    <row r="395" spans="2:2" ht="12.5" x14ac:dyDescent="0.25">
      <c r="B395" s="12"/>
    </row>
    <row r="396" spans="2:2" ht="12.5" x14ac:dyDescent="0.25">
      <c r="B396" s="12"/>
    </row>
    <row r="397" spans="2:2" ht="12.5" x14ac:dyDescent="0.25">
      <c r="B397" s="12"/>
    </row>
    <row r="398" spans="2:2" ht="12.5" x14ac:dyDescent="0.25">
      <c r="B398" s="12"/>
    </row>
    <row r="399" spans="2:2" ht="12.5" x14ac:dyDescent="0.25">
      <c r="B399" s="12"/>
    </row>
    <row r="400" spans="2:2" ht="12.5" x14ac:dyDescent="0.25">
      <c r="B400" s="12"/>
    </row>
    <row r="401" spans="2:2" ht="12.5" x14ac:dyDescent="0.25">
      <c r="B401" s="12"/>
    </row>
    <row r="402" spans="2:2" ht="12.5" x14ac:dyDescent="0.25">
      <c r="B402" s="12"/>
    </row>
    <row r="403" spans="2:2" ht="12.5" x14ac:dyDescent="0.25">
      <c r="B403" s="12"/>
    </row>
    <row r="404" spans="2:2" ht="12.5" x14ac:dyDescent="0.25">
      <c r="B404" s="12"/>
    </row>
    <row r="405" spans="2:2" ht="12.5" x14ac:dyDescent="0.25">
      <c r="B405" s="12"/>
    </row>
    <row r="406" spans="2:2" ht="12.5" x14ac:dyDescent="0.25">
      <c r="B406" s="12"/>
    </row>
    <row r="407" spans="2:2" ht="12.5" x14ac:dyDescent="0.25">
      <c r="B407" s="12"/>
    </row>
    <row r="408" spans="2:2" ht="12.5" x14ac:dyDescent="0.25">
      <c r="B408" s="12"/>
    </row>
    <row r="409" spans="2:2" ht="12.5" x14ac:dyDescent="0.25">
      <c r="B409" s="12"/>
    </row>
    <row r="410" spans="2:2" ht="12.5" x14ac:dyDescent="0.25">
      <c r="B410" s="12"/>
    </row>
    <row r="411" spans="2:2" ht="12.5" x14ac:dyDescent="0.25">
      <c r="B411" s="12"/>
    </row>
    <row r="412" spans="2:2" ht="12.5" x14ac:dyDescent="0.25">
      <c r="B412" s="12"/>
    </row>
    <row r="413" spans="2:2" ht="12.5" x14ac:dyDescent="0.25">
      <c r="B413" s="12"/>
    </row>
    <row r="414" spans="2:2" ht="12.5" x14ac:dyDescent="0.25">
      <c r="B414" s="12"/>
    </row>
    <row r="415" spans="2:2" ht="12.5" x14ac:dyDescent="0.25">
      <c r="B415" s="12"/>
    </row>
    <row r="416" spans="2:2" ht="12.5" x14ac:dyDescent="0.25">
      <c r="B416" s="12"/>
    </row>
    <row r="417" spans="2:2" ht="12.5" x14ac:dyDescent="0.25">
      <c r="B417" s="12"/>
    </row>
    <row r="418" spans="2:2" ht="12.5" x14ac:dyDescent="0.25">
      <c r="B418" s="12"/>
    </row>
    <row r="419" spans="2:2" ht="12.5" x14ac:dyDescent="0.25">
      <c r="B419" s="12"/>
    </row>
    <row r="420" spans="2:2" ht="12.5" x14ac:dyDescent="0.25">
      <c r="B420" s="12"/>
    </row>
    <row r="421" spans="2:2" ht="12.5" x14ac:dyDescent="0.25">
      <c r="B421" s="12"/>
    </row>
    <row r="422" spans="2:2" ht="12.5" x14ac:dyDescent="0.25">
      <c r="B422" s="12"/>
    </row>
    <row r="423" spans="2:2" ht="12.5" x14ac:dyDescent="0.25">
      <c r="B423" s="12"/>
    </row>
    <row r="424" spans="2:2" ht="12.5" x14ac:dyDescent="0.25">
      <c r="B424" s="12"/>
    </row>
    <row r="425" spans="2:2" ht="12.5" x14ac:dyDescent="0.25">
      <c r="B425" s="12"/>
    </row>
    <row r="426" spans="2:2" ht="12.5" x14ac:dyDescent="0.25">
      <c r="B426" s="12"/>
    </row>
    <row r="427" spans="2:2" ht="12.5" x14ac:dyDescent="0.25">
      <c r="B427" s="12"/>
    </row>
    <row r="428" spans="2:2" ht="12.5" x14ac:dyDescent="0.25">
      <c r="B428" s="12"/>
    </row>
    <row r="429" spans="2:2" ht="12.5" x14ac:dyDescent="0.25">
      <c r="B429" s="12"/>
    </row>
    <row r="430" spans="2:2" ht="12.5" x14ac:dyDescent="0.25">
      <c r="B430" s="12"/>
    </row>
    <row r="431" spans="2:2" ht="12.5" x14ac:dyDescent="0.25">
      <c r="B431" s="12"/>
    </row>
    <row r="432" spans="2:2" ht="12.5" x14ac:dyDescent="0.25">
      <c r="B432" s="12"/>
    </row>
    <row r="433" spans="2:2" ht="12.5" x14ac:dyDescent="0.25">
      <c r="B433" s="12"/>
    </row>
    <row r="434" spans="2:2" ht="12.5" x14ac:dyDescent="0.25">
      <c r="B434" s="12"/>
    </row>
    <row r="435" spans="2:2" ht="12.5" x14ac:dyDescent="0.25">
      <c r="B435" s="12"/>
    </row>
    <row r="436" spans="2:2" ht="12.5" x14ac:dyDescent="0.25">
      <c r="B436" s="12"/>
    </row>
    <row r="437" spans="2:2" ht="12.5" x14ac:dyDescent="0.25">
      <c r="B437" s="12"/>
    </row>
    <row r="438" spans="2:2" ht="12.5" x14ac:dyDescent="0.25">
      <c r="B438" s="12"/>
    </row>
    <row r="439" spans="2:2" ht="12.5" x14ac:dyDescent="0.25">
      <c r="B439" s="12"/>
    </row>
    <row r="440" spans="2:2" ht="12.5" x14ac:dyDescent="0.25">
      <c r="B440" s="12"/>
    </row>
    <row r="441" spans="2:2" ht="12.5" x14ac:dyDescent="0.25">
      <c r="B441" s="12"/>
    </row>
    <row r="442" spans="2:2" ht="12.5" x14ac:dyDescent="0.25">
      <c r="B442" s="12"/>
    </row>
    <row r="443" spans="2:2" ht="12.5" x14ac:dyDescent="0.25">
      <c r="B443" s="12"/>
    </row>
    <row r="444" spans="2:2" ht="12.5" x14ac:dyDescent="0.25">
      <c r="B444" s="12"/>
    </row>
    <row r="445" spans="2:2" ht="12.5" x14ac:dyDescent="0.25">
      <c r="B445" s="12"/>
    </row>
    <row r="446" spans="2:2" ht="12.5" x14ac:dyDescent="0.25">
      <c r="B446" s="12"/>
    </row>
    <row r="447" spans="2:2" ht="12.5" x14ac:dyDescent="0.25">
      <c r="B447" s="12"/>
    </row>
    <row r="448" spans="2:2" ht="12.5" x14ac:dyDescent="0.25">
      <c r="B448" s="12"/>
    </row>
    <row r="449" spans="2:2" ht="12.5" x14ac:dyDescent="0.25">
      <c r="B449" s="12"/>
    </row>
    <row r="450" spans="2:2" ht="12.5" x14ac:dyDescent="0.25">
      <c r="B450" s="12"/>
    </row>
    <row r="451" spans="2:2" ht="12.5" x14ac:dyDescent="0.25">
      <c r="B451" s="12"/>
    </row>
    <row r="452" spans="2:2" ht="12.5" x14ac:dyDescent="0.25">
      <c r="B452" s="12"/>
    </row>
    <row r="453" spans="2:2" ht="12.5" x14ac:dyDescent="0.25">
      <c r="B453" s="12"/>
    </row>
    <row r="454" spans="2:2" ht="12.5" x14ac:dyDescent="0.25">
      <c r="B454" s="12"/>
    </row>
    <row r="455" spans="2:2" ht="12.5" x14ac:dyDescent="0.25">
      <c r="B455" s="12"/>
    </row>
    <row r="456" spans="2:2" ht="12.5" x14ac:dyDescent="0.25">
      <c r="B456" s="12"/>
    </row>
    <row r="457" spans="2:2" ht="12.5" x14ac:dyDescent="0.25">
      <c r="B457" s="12"/>
    </row>
    <row r="458" spans="2:2" ht="12.5" x14ac:dyDescent="0.25">
      <c r="B458" s="12"/>
    </row>
    <row r="459" spans="2:2" ht="12.5" x14ac:dyDescent="0.25">
      <c r="B459" s="12"/>
    </row>
    <row r="460" spans="2:2" ht="12.5" x14ac:dyDescent="0.25">
      <c r="B460" s="12"/>
    </row>
    <row r="461" spans="2:2" ht="12.5" x14ac:dyDescent="0.25">
      <c r="B461" s="12"/>
    </row>
    <row r="462" spans="2:2" ht="12.5" x14ac:dyDescent="0.25">
      <c r="B462" s="12"/>
    </row>
    <row r="463" spans="2:2" ht="12.5" x14ac:dyDescent="0.25">
      <c r="B463" s="12"/>
    </row>
    <row r="464" spans="2:2" ht="12.5" x14ac:dyDescent="0.25">
      <c r="B464" s="12"/>
    </row>
    <row r="465" spans="2:2" ht="12.5" x14ac:dyDescent="0.25">
      <c r="B465" s="12"/>
    </row>
    <row r="466" spans="2:2" ht="12.5" x14ac:dyDescent="0.25">
      <c r="B466" s="12"/>
    </row>
    <row r="467" spans="2:2" ht="12.5" x14ac:dyDescent="0.25">
      <c r="B467" s="12"/>
    </row>
    <row r="468" spans="2:2" ht="12.5" x14ac:dyDescent="0.25">
      <c r="B468" s="12"/>
    </row>
    <row r="469" spans="2:2" ht="12.5" x14ac:dyDescent="0.25">
      <c r="B469" s="12"/>
    </row>
    <row r="470" spans="2:2" ht="12.5" x14ac:dyDescent="0.25">
      <c r="B470" s="12"/>
    </row>
    <row r="471" spans="2:2" ht="12.5" x14ac:dyDescent="0.25">
      <c r="B471" s="12"/>
    </row>
    <row r="472" spans="2:2" ht="12.5" x14ac:dyDescent="0.25">
      <c r="B472" s="12"/>
    </row>
    <row r="473" spans="2:2" ht="12.5" x14ac:dyDescent="0.25">
      <c r="B473" s="12"/>
    </row>
    <row r="474" spans="2:2" ht="12.5" x14ac:dyDescent="0.25">
      <c r="B474" s="12"/>
    </row>
    <row r="475" spans="2:2" ht="12.5" x14ac:dyDescent="0.25">
      <c r="B475" s="12"/>
    </row>
    <row r="476" spans="2:2" ht="12.5" x14ac:dyDescent="0.25">
      <c r="B476" s="12"/>
    </row>
    <row r="477" spans="2:2" ht="12.5" x14ac:dyDescent="0.25">
      <c r="B477" s="12"/>
    </row>
    <row r="478" spans="2:2" ht="12.5" x14ac:dyDescent="0.25">
      <c r="B478" s="12"/>
    </row>
    <row r="479" spans="2:2" ht="12.5" x14ac:dyDescent="0.25">
      <c r="B479" s="12"/>
    </row>
    <row r="480" spans="2:2" ht="12.5" x14ac:dyDescent="0.25">
      <c r="B480" s="12"/>
    </row>
    <row r="481" spans="2:2" ht="12.5" x14ac:dyDescent="0.25">
      <c r="B481" s="12"/>
    </row>
    <row r="482" spans="2:2" ht="12.5" x14ac:dyDescent="0.25">
      <c r="B482" s="12"/>
    </row>
    <row r="483" spans="2:2" ht="12.5" x14ac:dyDescent="0.25">
      <c r="B483" s="12"/>
    </row>
    <row r="484" spans="2:2" ht="12.5" x14ac:dyDescent="0.25">
      <c r="B484" s="12"/>
    </row>
    <row r="485" spans="2:2" ht="12.5" x14ac:dyDescent="0.25">
      <c r="B485" s="12"/>
    </row>
    <row r="486" spans="2:2" ht="12.5" x14ac:dyDescent="0.25">
      <c r="B486" s="12"/>
    </row>
    <row r="487" spans="2:2" ht="12.5" x14ac:dyDescent="0.25">
      <c r="B487" s="12"/>
    </row>
    <row r="488" spans="2:2" ht="12.5" x14ac:dyDescent="0.25">
      <c r="B488" s="12"/>
    </row>
    <row r="489" spans="2:2" ht="12.5" x14ac:dyDescent="0.25">
      <c r="B489" s="12"/>
    </row>
    <row r="490" spans="2:2" ht="12.5" x14ac:dyDescent="0.25">
      <c r="B490" s="12"/>
    </row>
    <row r="491" spans="2:2" ht="12.5" x14ac:dyDescent="0.25">
      <c r="B491" s="12"/>
    </row>
    <row r="492" spans="2:2" ht="12.5" x14ac:dyDescent="0.25">
      <c r="B492" s="12"/>
    </row>
    <row r="493" spans="2:2" ht="12.5" x14ac:dyDescent="0.25">
      <c r="B493" s="12"/>
    </row>
    <row r="494" spans="2:2" ht="12.5" x14ac:dyDescent="0.25">
      <c r="B494" s="12"/>
    </row>
    <row r="495" spans="2:2" ht="12.5" x14ac:dyDescent="0.25">
      <c r="B495" s="12"/>
    </row>
    <row r="496" spans="2:2" ht="12.5" x14ac:dyDescent="0.25">
      <c r="B496" s="12"/>
    </row>
    <row r="497" spans="2:2" ht="12.5" x14ac:dyDescent="0.25">
      <c r="B497" s="12"/>
    </row>
    <row r="498" spans="2:2" ht="12.5" x14ac:dyDescent="0.25">
      <c r="B498" s="12"/>
    </row>
    <row r="499" spans="2:2" ht="12.5" x14ac:dyDescent="0.25">
      <c r="B499" s="12"/>
    </row>
    <row r="500" spans="2:2" ht="12.5" x14ac:dyDescent="0.25">
      <c r="B500" s="12"/>
    </row>
    <row r="501" spans="2:2" ht="12.5" x14ac:dyDescent="0.25">
      <c r="B501" s="12"/>
    </row>
    <row r="502" spans="2:2" ht="12.5" x14ac:dyDescent="0.25">
      <c r="B502" s="12"/>
    </row>
    <row r="503" spans="2:2" ht="12.5" x14ac:dyDescent="0.25">
      <c r="B503" s="12"/>
    </row>
    <row r="504" spans="2:2" ht="12.5" x14ac:dyDescent="0.25">
      <c r="B504" s="12"/>
    </row>
    <row r="505" spans="2:2" ht="12.5" x14ac:dyDescent="0.25">
      <c r="B505" s="12"/>
    </row>
    <row r="506" spans="2:2" ht="12.5" x14ac:dyDescent="0.25">
      <c r="B506" s="12"/>
    </row>
    <row r="507" spans="2:2" ht="12.5" x14ac:dyDescent="0.25">
      <c r="B507" s="12"/>
    </row>
    <row r="508" spans="2:2" ht="12.5" x14ac:dyDescent="0.25">
      <c r="B508" s="12"/>
    </row>
    <row r="509" spans="2:2" ht="12.5" x14ac:dyDescent="0.25">
      <c r="B509" s="12"/>
    </row>
    <row r="510" spans="2:2" ht="12.5" x14ac:dyDescent="0.25">
      <c r="B510" s="12"/>
    </row>
    <row r="511" spans="2:2" ht="12.5" x14ac:dyDescent="0.25">
      <c r="B511" s="12"/>
    </row>
    <row r="512" spans="2:2" ht="12.5" x14ac:dyDescent="0.25">
      <c r="B512" s="12"/>
    </row>
    <row r="513" spans="2:2" ht="12.5" x14ac:dyDescent="0.25">
      <c r="B513" s="12"/>
    </row>
    <row r="514" spans="2:2" ht="12.5" x14ac:dyDescent="0.25">
      <c r="B514" s="12"/>
    </row>
    <row r="515" spans="2:2" ht="12.5" x14ac:dyDescent="0.25">
      <c r="B515" s="12"/>
    </row>
    <row r="516" spans="2:2" ht="12.5" x14ac:dyDescent="0.25">
      <c r="B516" s="12"/>
    </row>
    <row r="517" spans="2:2" ht="12.5" x14ac:dyDescent="0.25">
      <c r="B517" s="12"/>
    </row>
    <row r="518" spans="2:2" ht="12.5" x14ac:dyDescent="0.25">
      <c r="B518" s="12"/>
    </row>
    <row r="519" spans="2:2" ht="12.5" x14ac:dyDescent="0.25">
      <c r="B519" s="12"/>
    </row>
    <row r="520" spans="2:2" ht="12.5" x14ac:dyDescent="0.25">
      <c r="B520" s="12"/>
    </row>
    <row r="521" spans="2:2" ht="12.5" x14ac:dyDescent="0.25">
      <c r="B521" s="12"/>
    </row>
    <row r="522" spans="2:2" ht="12.5" x14ac:dyDescent="0.25">
      <c r="B522" s="12"/>
    </row>
    <row r="523" spans="2:2" ht="12.5" x14ac:dyDescent="0.25">
      <c r="B523" s="12"/>
    </row>
    <row r="524" spans="2:2" ht="12.5" x14ac:dyDescent="0.25">
      <c r="B524" s="12"/>
    </row>
    <row r="525" spans="2:2" ht="12.5" x14ac:dyDescent="0.25">
      <c r="B525" s="12"/>
    </row>
    <row r="526" spans="2:2" ht="12.5" x14ac:dyDescent="0.25">
      <c r="B526" s="12"/>
    </row>
    <row r="527" spans="2:2" ht="12.5" x14ac:dyDescent="0.25">
      <c r="B527" s="12"/>
    </row>
    <row r="528" spans="2:2" ht="12.5" x14ac:dyDescent="0.25">
      <c r="B528" s="12"/>
    </row>
    <row r="529" spans="2:2" ht="12.5" x14ac:dyDescent="0.25">
      <c r="B529" s="12"/>
    </row>
    <row r="530" spans="2:2" ht="12.5" x14ac:dyDescent="0.25">
      <c r="B530" s="12"/>
    </row>
    <row r="531" spans="2:2" ht="12.5" x14ac:dyDescent="0.25">
      <c r="B531" s="12"/>
    </row>
    <row r="532" spans="2:2" ht="12.5" x14ac:dyDescent="0.25">
      <c r="B532" s="12"/>
    </row>
    <row r="533" spans="2:2" ht="12.5" x14ac:dyDescent="0.25">
      <c r="B533" s="12"/>
    </row>
    <row r="534" spans="2:2" ht="12.5" x14ac:dyDescent="0.25">
      <c r="B534" s="12"/>
    </row>
    <row r="535" spans="2:2" ht="12.5" x14ac:dyDescent="0.25">
      <c r="B535" s="12"/>
    </row>
    <row r="536" spans="2:2" ht="12.5" x14ac:dyDescent="0.25">
      <c r="B536" s="12"/>
    </row>
    <row r="537" spans="2:2" ht="12.5" x14ac:dyDescent="0.25">
      <c r="B537" s="12"/>
    </row>
    <row r="538" spans="2:2" ht="12.5" x14ac:dyDescent="0.25">
      <c r="B538" s="12"/>
    </row>
    <row r="539" spans="2:2" ht="12.5" x14ac:dyDescent="0.25">
      <c r="B539" s="12"/>
    </row>
    <row r="540" spans="2:2" ht="12.5" x14ac:dyDescent="0.25">
      <c r="B540" s="12"/>
    </row>
    <row r="541" spans="2:2" ht="12.5" x14ac:dyDescent="0.25">
      <c r="B541" s="12"/>
    </row>
    <row r="542" spans="2:2" ht="12.5" x14ac:dyDescent="0.25">
      <c r="B542" s="12"/>
    </row>
    <row r="543" spans="2:2" ht="12.5" x14ac:dyDescent="0.25">
      <c r="B543" s="12"/>
    </row>
    <row r="544" spans="2:2" ht="12.5" x14ac:dyDescent="0.25">
      <c r="B544" s="12"/>
    </row>
    <row r="545" spans="2:2" ht="12.5" x14ac:dyDescent="0.25">
      <c r="B545" s="12"/>
    </row>
    <row r="546" spans="2:2" ht="12.5" x14ac:dyDescent="0.25">
      <c r="B546" s="12"/>
    </row>
    <row r="547" spans="2:2" ht="12.5" x14ac:dyDescent="0.25">
      <c r="B547" s="12"/>
    </row>
    <row r="548" spans="2:2" ht="12.5" x14ac:dyDescent="0.25">
      <c r="B548" s="12"/>
    </row>
    <row r="549" spans="2:2" ht="12.5" x14ac:dyDescent="0.25">
      <c r="B549" s="12"/>
    </row>
    <row r="550" spans="2:2" ht="12.5" x14ac:dyDescent="0.25">
      <c r="B550" s="12"/>
    </row>
    <row r="551" spans="2:2" ht="12.5" x14ac:dyDescent="0.25">
      <c r="B551" s="12"/>
    </row>
    <row r="552" spans="2:2" ht="12.5" x14ac:dyDescent="0.25">
      <c r="B552" s="12"/>
    </row>
    <row r="553" spans="2:2" ht="12.5" x14ac:dyDescent="0.25">
      <c r="B553" s="12"/>
    </row>
    <row r="554" spans="2:2" ht="12.5" x14ac:dyDescent="0.25">
      <c r="B554" s="12"/>
    </row>
    <row r="555" spans="2:2" ht="12.5" x14ac:dyDescent="0.25">
      <c r="B555" s="12"/>
    </row>
    <row r="556" spans="2:2" ht="12.5" x14ac:dyDescent="0.25">
      <c r="B556" s="12"/>
    </row>
    <row r="557" spans="2:2" ht="12.5" x14ac:dyDescent="0.25">
      <c r="B557" s="12"/>
    </row>
    <row r="558" spans="2:2" ht="12.5" x14ac:dyDescent="0.25">
      <c r="B558" s="12"/>
    </row>
    <row r="559" spans="2:2" ht="12.5" x14ac:dyDescent="0.25">
      <c r="B559" s="12"/>
    </row>
    <row r="560" spans="2:2" ht="12.5" x14ac:dyDescent="0.25">
      <c r="B560" s="12"/>
    </row>
    <row r="561" spans="2:2" ht="12.5" x14ac:dyDescent="0.25">
      <c r="B561" s="12"/>
    </row>
    <row r="562" spans="2:2" ht="12.5" x14ac:dyDescent="0.25">
      <c r="B562" s="12"/>
    </row>
    <row r="563" spans="2:2" ht="12.5" x14ac:dyDescent="0.25">
      <c r="B563" s="12"/>
    </row>
    <row r="564" spans="2:2" ht="12.5" x14ac:dyDescent="0.25">
      <c r="B564" s="12"/>
    </row>
    <row r="565" spans="2:2" ht="12.5" x14ac:dyDescent="0.25">
      <c r="B565" s="12"/>
    </row>
    <row r="566" spans="2:2" ht="12.5" x14ac:dyDescent="0.25">
      <c r="B566" s="12"/>
    </row>
    <row r="567" spans="2:2" ht="12.5" x14ac:dyDescent="0.25">
      <c r="B567" s="12"/>
    </row>
    <row r="568" spans="2:2" ht="12.5" x14ac:dyDescent="0.25">
      <c r="B568" s="12"/>
    </row>
    <row r="569" spans="2:2" ht="12.5" x14ac:dyDescent="0.25">
      <c r="B569" s="12"/>
    </row>
    <row r="570" spans="2:2" ht="12.5" x14ac:dyDescent="0.25">
      <c r="B570" s="12"/>
    </row>
    <row r="571" spans="2:2" ht="12.5" x14ac:dyDescent="0.25">
      <c r="B571" s="12"/>
    </row>
    <row r="572" spans="2:2" ht="12.5" x14ac:dyDescent="0.25">
      <c r="B572" s="12"/>
    </row>
    <row r="573" spans="2:2" ht="12.5" x14ac:dyDescent="0.25">
      <c r="B573" s="12"/>
    </row>
    <row r="574" spans="2:2" ht="12.5" x14ac:dyDescent="0.25">
      <c r="B574" s="12"/>
    </row>
    <row r="575" spans="2:2" ht="12.5" x14ac:dyDescent="0.25">
      <c r="B575" s="12"/>
    </row>
    <row r="576" spans="2:2" ht="12.5" x14ac:dyDescent="0.25">
      <c r="B576" s="12"/>
    </row>
    <row r="577" spans="2:2" ht="12.5" x14ac:dyDescent="0.25">
      <c r="B577" s="12"/>
    </row>
    <row r="578" spans="2:2" ht="12.5" x14ac:dyDescent="0.25">
      <c r="B578" s="12"/>
    </row>
    <row r="579" spans="2:2" ht="12.5" x14ac:dyDescent="0.25">
      <c r="B579" s="12"/>
    </row>
    <row r="580" spans="2:2" ht="12.5" x14ac:dyDescent="0.25">
      <c r="B580" s="12"/>
    </row>
    <row r="581" spans="2:2" ht="12.5" x14ac:dyDescent="0.25">
      <c r="B581" s="12"/>
    </row>
    <row r="582" spans="2:2" ht="12.5" x14ac:dyDescent="0.25">
      <c r="B582" s="12"/>
    </row>
    <row r="583" spans="2:2" ht="12.5" x14ac:dyDescent="0.25">
      <c r="B583" s="12"/>
    </row>
    <row r="584" spans="2:2" ht="12.5" x14ac:dyDescent="0.25">
      <c r="B584" s="12"/>
    </row>
    <row r="585" spans="2:2" ht="12.5" x14ac:dyDescent="0.25">
      <c r="B585" s="12"/>
    </row>
    <row r="586" spans="2:2" ht="12.5" x14ac:dyDescent="0.25">
      <c r="B586" s="12"/>
    </row>
    <row r="587" spans="2:2" ht="12.5" x14ac:dyDescent="0.25">
      <c r="B587" s="12"/>
    </row>
    <row r="588" spans="2:2" ht="12.5" x14ac:dyDescent="0.25">
      <c r="B588" s="12"/>
    </row>
    <row r="589" spans="2:2" ht="12.5" x14ac:dyDescent="0.25">
      <c r="B589" s="12"/>
    </row>
    <row r="590" spans="2:2" ht="12.5" x14ac:dyDescent="0.25">
      <c r="B590" s="12"/>
    </row>
    <row r="591" spans="2:2" ht="12.5" x14ac:dyDescent="0.25">
      <c r="B591" s="12"/>
    </row>
    <row r="592" spans="2:2" ht="12.5" x14ac:dyDescent="0.25">
      <c r="B592" s="12"/>
    </row>
    <row r="593" spans="2:2" ht="12.5" x14ac:dyDescent="0.25">
      <c r="B593" s="12"/>
    </row>
    <row r="594" spans="2:2" ht="12.5" x14ac:dyDescent="0.25">
      <c r="B594" s="12"/>
    </row>
    <row r="595" spans="2:2" ht="12.5" x14ac:dyDescent="0.25">
      <c r="B595" s="12"/>
    </row>
    <row r="596" spans="2:2" ht="12.5" x14ac:dyDescent="0.25">
      <c r="B596" s="12"/>
    </row>
    <row r="597" spans="2:2" ht="12.5" x14ac:dyDescent="0.25">
      <c r="B597" s="12"/>
    </row>
    <row r="598" spans="2:2" ht="12.5" x14ac:dyDescent="0.25">
      <c r="B598" s="12"/>
    </row>
    <row r="599" spans="2:2" ht="12.5" x14ac:dyDescent="0.25">
      <c r="B599" s="12"/>
    </row>
    <row r="600" spans="2:2" ht="12.5" x14ac:dyDescent="0.25">
      <c r="B600" s="12"/>
    </row>
    <row r="601" spans="2:2" ht="12.5" x14ac:dyDescent="0.25">
      <c r="B601" s="12"/>
    </row>
    <row r="602" spans="2:2" ht="12.5" x14ac:dyDescent="0.25">
      <c r="B602" s="12"/>
    </row>
    <row r="603" spans="2:2" ht="12.5" x14ac:dyDescent="0.25">
      <c r="B603" s="12"/>
    </row>
    <row r="604" spans="2:2" ht="12.5" x14ac:dyDescent="0.25">
      <c r="B604" s="12"/>
    </row>
    <row r="605" spans="2:2" ht="12.5" x14ac:dyDescent="0.25">
      <c r="B605" s="12"/>
    </row>
    <row r="606" spans="2:2" ht="12.5" x14ac:dyDescent="0.25">
      <c r="B606" s="12"/>
    </row>
    <row r="607" spans="2:2" ht="12.5" x14ac:dyDescent="0.25">
      <c r="B607" s="12"/>
    </row>
    <row r="608" spans="2:2" ht="12.5" x14ac:dyDescent="0.25">
      <c r="B608" s="12"/>
    </row>
    <row r="609" spans="2:2" ht="12.5" x14ac:dyDescent="0.25">
      <c r="B609" s="12"/>
    </row>
    <row r="610" spans="2:2" ht="12.5" x14ac:dyDescent="0.25">
      <c r="B610" s="12"/>
    </row>
    <row r="611" spans="2:2" ht="12.5" x14ac:dyDescent="0.25">
      <c r="B611" s="12"/>
    </row>
    <row r="612" spans="2:2" ht="12.5" x14ac:dyDescent="0.25">
      <c r="B612" s="12"/>
    </row>
    <row r="613" spans="2:2" ht="12.5" x14ac:dyDescent="0.25">
      <c r="B613" s="12"/>
    </row>
    <row r="614" spans="2:2" ht="12.5" x14ac:dyDescent="0.25">
      <c r="B614" s="12"/>
    </row>
    <row r="615" spans="2:2" ht="12.5" x14ac:dyDescent="0.25">
      <c r="B615" s="12"/>
    </row>
    <row r="616" spans="2:2" ht="12.5" x14ac:dyDescent="0.25">
      <c r="B616" s="12"/>
    </row>
    <row r="617" spans="2:2" ht="12.5" x14ac:dyDescent="0.25">
      <c r="B617" s="12"/>
    </row>
    <row r="618" spans="2:2" ht="12.5" x14ac:dyDescent="0.25">
      <c r="B618" s="12"/>
    </row>
    <row r="619" spans="2:2" ht="12.5" x14ac:dyDescent="0.25">
      <c r="B619" s="12"/>
    </row>
    <row r="620" spans="2:2" ht="12.5" x14ac:dyDescent="0.25">
      <c r="B620" s="12"/>
    </row>
    <row r="621" spans="2:2" ht="12.5" x14ac:dyDescent="0.25">
      <c r="B621" s="12"/>
    </row>
    <row r="622" spans="2:2" ht="12.5" x14ac:dyDescent="0.25">
      <c r="B622" s="12"/>
    </row>
    <row r="623" spans="2:2" ht="12.5" x14ac:dyDescent="0.25">
      <c r="B623" s="12"/>
    </row>
    <row r="624" spans="2:2" ht="12.5" x14ac:dyDescent="0.25">
      <c r="B624" s="12"/>
    </row>
    <row r="625" spans="2:2" ht="12.5" x14ac:dyDescent="0.25">
      <c r="B625" s="12"/>
    </row>
    <row r="626" spans="2:2" ht="12.5" x14ac:dyDescent="0.25">
      <c r="B626" s="12"/>
    </row>
    <row r="627" spans="2:2" ht="12.5" x14ac:dyDescent="0.25">
      <c r="B627" s="12"/>
    </row>
    <row r="628" spans="2:2" ht="12.5" x14ac:dyDescent="0.25">
      <c r="B628" s="12"/>
    </row>
    <row r="629" spans="2:2" ht="12.5" x14ac:dyDescent="0.25">
      <c r="B629" s="12"/>
    </row>
    <row r="630" spans="2:2" ht="12.5" x14ac:dyDescent="0.25">
      <c r="B630" s="12"/>
    </row>
    <row r="631" spans="2:2" ht="12.5" x14ac:dyDescent="0.25">
      <c r="B631" s="12"/>
    </row>
    <row r="632" spans="2:2" ht="12.5" x14ac:dyDescent="0.25">
      <c r="B632" s="12"/>
    </row>
    <row r="633" spans="2:2" ht="12.5" x14ac:dyDescent="0.25">
      <c r="B633" s="12"/>
    </row>
    <row r="634" spans="2:2" ht="12.5" x14ac:dyDescent="0.25">
      <c r="B634" s="12"/>
    </row>
    <row r="635" spans="2:2" ht="12.5" x14ac:dyDescent="0.25">
      <c r="B635" s="12"/>
    </row>
    <row r="636" spans="2:2" ht="12.5" x14ac:dyDescent="0.25">
      <c r="B636" s="12"/>
    </row>
    <row r="637" spans="2:2" ht="12.5" x14ac:dyDescent="0.25">
      <c r="B637" s="12"/>
    </row>
    <row r="638" spans="2:2" ht="12.5" x14ac:dyDescent="0.25">
      <c r="B638" s="12"/>
    </row>
    <row r="639" spans="2:2" ht="12.5" x14ac:dyDescent="0.25">
      <c r="B639" s="12"/>
    </row>
    <row r="640" spans="2:2" ht="12.5" x14ac:dyDescent="0.25">
      <c r="B640" s="12"/>
    </row>
    <row r="641" spans="2:2" ht="12.5" x14ac:dyDescent="0.25">
      <c r="B641" s="12"/>
    </row>
    <row r="642" spans="2:2" ht="12.5" x14ac:dyDescent="0.25">
      <c r="B642" s="12"/>
    </row>
    <row r="643" spans="2:2" ht="12.5" x14ac:dyDescent="0.25">
      <c r="B643" s="12"/>
    </row>
    <row r="644" spans="2:2" ht="12.5" x14ac:dyDescent="0.25">
      <c r="B644" s="12"/>
    </row>
    <row r="645" spans="2:2" ht="12.5" x14ac:dyDescent="0.25">
      <c r="B645" s="12"/>
    </row>
    <row r="646" spans="2:2" ht="12.5" x14ac:dyDescent="0.25">
      <c r="B646" s="12"/>
    </row>
    <row r="647" spans="2:2" ht="12.5" x14ac:dyDescent="0.25">
      <c r="B647" s="12"/>
    </row>
    <row r="648" spans="2:2" ht="12.5" x14ac:dyDescent="0.25">
      <c r="B648" s="12"/>
    </row>
    <row r="649" spans="2:2" ht="12.5" x14ac:dyDescent="0.25">
      <c r="B649" s="12"/>
    </row>
    <row r="650" spans="2:2" ht="12.5" x14ac:dyDescent="0.25">
      <c r="B650" s="12"/>
    </row>
    <row r="651" spans="2:2" ht="12.5" x14ac:dyDescent="0.25">
      <c r="B651" s="12"/>
    </row>
    <row r="652" spans="2:2" ht="12.5" x14ac:dyDescent="0.25">
      <c r="B652" s="12"/>
    </row>
    <row r="653" spans="2:2" ht="12.5" x14ac:dyDescent="0.25">
      <c r="B653" s="12"/>
    </row>
    <row r="654" spans="2:2" ht="12.5" x14ac:dyDescent="0.25">
      <c r="B654" s="12"/>
    </row>
    <row r="655" spans="2:2" ht="12.5" x14ac:dyDescent="0.25">
      <c r="B655" s="12"/>
    </row>
    <row r="656" spans="2:2" ht="12.5" x14ac:dyDescent="0.25">
      <c r="B656" s="12"/>
    </row>
    <row r="657" spans="2:2" ht="12.5" x14ac:dyDescent="0.25">
      <c r="B657" s="12"/>
    </row>
    <row r="658" spans="2:2" ht="12.5" x14ac:dyDescent="0.25">
      <c r="B658" s="12"/>
    </row>
    <row r="659" spans="2:2" ht="12.5" x14ac:dyDescent="0.25">
      <c r="B659" s="12"/>
    </row>
    <row r="660" spans="2:2" ht="12.5" x14ac:dyDescent="0.25">
      <c r="B660" s="12"/>
    </row>
    <row r="661" spans="2:2" ht="12.5" x14ac:dyDescent="0.25">
      <c r="B661" s="12"/>
    </row>
    <row r="662" spans="2:2" ht="12.5" x14ac:dyDescent="0.25">
      <c r="B662" s="12"/>
    </row>
    <row r="663" spans="2:2" ht="12.5" x14ac:dyDescent="0.25">
      <c r="B663" s="12"/>
    </row>
    <row r="664" spans="2:2" ht="12.5" x14ac:dyDescent="0.25">
      <c r="B664" s="12"/>
    </row>
    <row r="665" spans="2:2" ht="12.5" x14ac:dyDescent="0.25">
      <c r="B665" s="12"/>
    </row>
    <row r="666" spans="2:2" ht="12.5" x14ac:dyDescent="0.25">
      <c r="B666" s="12"/>
    </row>
    <row r="667" spans="2:2" ht="12.5" x14ac:dyDescent="0.25">
      <c r="B667" s="12"/>
    </row>
    <row r="668" spans="2:2" ht="12.5" x14ac:dyDescent="0.25">
      <c r="B668" s="12"/>
    </row>
    <row r="669" spans="2:2" ht="12.5" x14ac:dyDescent="0.25">
      <c r="B669" s="12"/>
    </row>
    <row r="670" spans="2:2" ht="12.5" x14ac:dyDescent="0.25">
      <c r="B670" s="12"/>
    </row>
    <row r="671" spans="2:2" ht="12.5" x14ac:dyDescent="0.25">
      <c r="B671" s="12"/>
    </row>
    <row r="672" spans="2:2" ht="12.5" x14ac:dyDescent="0.25">
      <c r="B672" s="12"/>
    </row>
    <row r="673" spans="2:2" ht="12.5" x14ac:dyDescent="0.25">
      <c r="B673" s="12"/>
    </row>
    <row r="674" spans="2:2" ht="12.5" x14ac:dyDescent="0.25">
      <c r="B674" s="12"/>
    </row>
    <row r="675" spans="2:2" ht="12.5" x14ac:dyDescent="0.25">
      <c r="B675" s="12"/>
    </row>
    <row r="676" spans="2:2" ht="12.5" x14ac:dyDescent="0.25">
      <c r="B676" s="12"/>
    </row>
    <row r="677" spans="2:2" ht="12.5" x14ac:dyDescent="0.25">
      <c r="B677" s="12"/>
    </row>
    <row r="678" spans="2:2" ht="12.5" x14ac:dyDescent="0.25">
      <c r="B678" s="12"/>
    </row>
    <row r="679" spans="2:2" ht="12.5" x14ac:dyDescent="0.25">
      <c r="B679" s="12"/>
    </row>
    <row r="680" spans="2:2" ht="12.5" x14ac:dyDescent="0.25">
      <c r="B680" s="12"/>
    </row>
    <row r="681" spans="2:2" ht="12.5" x14ac:dyDescent="0.25">
      <c r="B681" s="12"/>
    </row>
    <row r="682" spans="2:2" ht="12.5" x14ac:dyDescent="0.25">
      <c r="B682" s="12"/>
    </row>
    <row r="683" spans="2:2" ht="12.5" x14ac:dyDescent="0.25">
      <c r="B683" s="12"/>
    </row>
    <row r="684" spans="2:2" ht="12.5" x14ac:dyDescent="0.25">
      <c r="B684" s="12"/>
    </row>
    <row r="685" spans="2:2" ht="12.5" x14ac:dyDescent="0.25">
      <c r="B685" s="12"/>
    </row>
    <row r="686" spans="2:2" ht="12.5" x14ac:dyDescent="0.25">
      <c r="B686" s="12"/>
    </row>
    <row r="687" spans="2:2" ht="12.5" x14ac:dyDescent="0.25">
      <c r="B687" s="12"/>
    </row>
    <row r="688" spans="2:2" ht="12.5" x14ac:dyDescent="0.25">
      <c r="B688" s="12"/>
    </row>
    <row r="689" spans="2:2" ht="12.5" x14ac:dyDescent="0.25">
      <c r="B689" s="12"/>
    </row>
    <row r="690" spans="2:2" ht="12.5" x14ac:dyDescent="0.25">
      <c r="B690" s="12"/>
    </row>
    <row r="691" spans="2:2" ht="12.5" x14ac:dyDescent="0.25">
      <c r="B691" s="12"/>
    </row>
    <row r="692" spans="2:2" ht="12.5" x14ac:dyDescent="0.25">
      <c r="B692" s="12"/>
    </row>
    <row r="693" spans="2:2" ht="12.5" x14ac:dyDescent="0.25">
      <c r="B693" s="12"/>
    </row>
    <row r="694" spans="2:2" ht="12.5" x14ac:dyDescent="0.25">
      <c r="B694" s="12"/>
    </row>
    <row r="695" spans="2:2" ht="12.5" x14ac:dyDescent="0.25">
      <c r="B695" s="12"/>
    </row>
    <row r="696" spans="2:2" ht="12.5" x14ac:dyDescent="0.25">
      <c r="B696" s="12"/>
    </row>
    <row r="697" spans="2:2" ht="12.5" x14ac:dyDescent="0.25">
      <c r="B697" s="12"/>
    </row>
    <row r="698" spans="2:2" ht="12.5" x14ac:dyDescent="0.25">
      <c r="B698" s="12"/>
    </row>
    <row r="699" spans="2:2" ht="12.5" x14ac:dyDescent="0.25">
      <c r="B699" s="12"/>
    </row>
    <row r="700" spans="2:2" ht="12.5" x14ac:dyDescent="0.25">
      <c r="B700" s="12"/>
    </row>
    <row r="701" spans="2:2" ht="12.5" x14ac:dyDescent="0.25">
      <c r="B701" s="12"/>
    </row>
    <row r="702" spans="2:2" ht="12.5" x14ac:dyDescent="0.25">
      <c r="B702" s="12"/>
    </row>
    <row r="703" spans="2:2" ht="12.5" x14ac:dyDescent="0.25">
      <c r="B703" s="12"/>
    </row>
    <row r="704" spans="2:2" ht="12.5" x14ac:dyDescent="0.25">
      <c r="B704" s="12"/>
    </row>
    <row r="705" spans="2:2" ht="12.5" x14ac:dyDescent="0.25">
      <c r="B705" s="12"/>
    </row>
    <row r="706" spans="2:2" ht="12.5" x14ac:dyDescent="0.25">
      <c r="B706" s="12"/>
    </row>
    <row r="707" spans="2:2" ht="12.5" x14ac:dyDescent="0.25">
      <c r="B707" s="12"/>
    </row>
    <row r="708" spans="2:2" ht="12.5" x14ac:dyDescent="0.25">
      <c r="B708" s="12"/>
    </row>
    <row r="709" spans="2:2" ht="12.5" x14ac:dyDescent="0.25">
      <c r="B709" s="12"/>
    </row>
    <row r="710" spans="2:2" ht="12.5" x14ac:dyDescent="0.25">
      <c r="B710" s="12"/>
    </row>
    <row r="711" spans="2:2" ht="12.5" x14ac:dyDescent="0.25">
      <c r="B711" s="12"/>
    </row>
    <row r="712" spans="2:2" ht="12.5" x14ac:dyDescent="0.25">
      <c r="B712" s="12"/>
    </row>
    <row r="713" spans="2:2" ht="12.5" x14ac:dyDescent="0.25">
      <c r="B713" s="12"/>
    </row>
    <row r="714" spans="2:2" ht="12.5" x14ac:dyDescent="0.25">
      <c r="B714" s="12"/>
    </row>
    <row r="715" spans="2:2" ht="12.5" x14ac:dyDescent="0.25">
      <c r="B715" s="12"/>
    </row>
    <row r="716" spans="2:2" ht="12.5" x14ac:dyDescent="0.25">
      <c r="B716" s="12"/>
    </row>
    <row r="717" spans="2:2" ht="12.5" x14ac:dyDescent="0.25">
      <c r="B717" s="12"/>
    </row>
    <row r="718" spans="2:2" ht="12.5" x14ac:dyDescent="0.25">
      <c r="B718" s="12"/>
    </row>
    <row r="719" spans="2:2" ht="12.5" x14ac:dyDescent="0.25">
      <c r="B719" s="12"/>
    </row>
    <row r="720" spans="2:2" ht="12.5" x14ac:dyDescent="0.25">
      <c r="B720" s="12"/>
    </row>
    <row r="721" spans="2:2" ht="12.5" x14ac:dyDescent="0.25">
      <c r="B721" s="12"/>
    </row>
    <row r="722" spans="2:2" ht="12.5" x14ac:dyDescent="0.25">
      <c r="B722" s="12"/>
    </row>
    <row r="723" spans="2:2" ht="12.5" x14ac:dyDescent="0.25">
      <c r="B723" s="12"/>
    </row>
    <row r="724" spans="2:2" ht="12.5" x14ac:dyDescent="0.25">
      <c r="B724" s="12"/>
    </row>
    <row r="725" spans="2:2" ht="12.5" x14ac:dyDescent="0.25">
      <c r="B725" s="12"/>
    </row>
    <row r="726" spans="2:2" ht="12.5" x14ac:dyDescent="0.25">
      <c r="B726" s="12"/>
    </row>
    <row r="727" spans="2:2" ht="12.5" x14ac:dyDescent="0.25">
      <c r="B727" s="12"/>
    </row>
    <row r="728" spans="2:2" ht="12.5" x14ac:dyDescent="0.25">
      <c r="B728" s="12"/>
    </row>
    <row r="729" spans="2:2" ht="12.5" x14ac:dyDescent="0.25">
      <c r="B729" s="12"/>
    </row>
    <row r="730" spans="2:2" ht="12.5" x14ac:dyDescent="0.25">
      <c r="B730" s="12"/>
    </row>
    <row r="731" spans="2:2" ht="12.5" x14ac:dyDescent="0.25">
      <c r="B731" s="12"/>
    </row>
    <row r="732" spans="2:2" ht="12.5" x14ac:dyDescent="0.25">
      <c r="B732" s="12"/>
    </row>
    <row r="733" spans="2:2" ht="12.5" x14ac:dyDescent="0.25">
      <c r="B733" s="12"/>
    </row>
    <row r="734" spans="2:2" ht="12.5" x14ac:dyDescent="0.25">
      <c r="B734" s="12"/>
    </row>
    <row r="735" spans="2:2" ht="12.5" x14ac:dyDescent="0.25">
      <c r="B735" s="12"/>
    </row>
    <row r="736" spans="2:2" ht="12.5" x14ac:dyDescent="0.25">
      <c r="B736" s="12"/>
    </row>
    <row r="737" spans="2:2" ht="12.5" x14ac:dyDescent="0.25">
      <c r="B737" s="12"/>
    </row>
    <row r="738" spans="2:2" ht="12.5" x14ac:dyDescent="0.25">
      <c r="B738" s="12"/>
    </row>
    <row r="739" spans="2:2" ht="12.5" x14ac:dyDescent="0.25">
      <c r="B739" s="12"/>
    </row>
    <row r="740" spans="2:2" ht="12.5" x14ac:dyDescent="0.25">
      <c r="B740" s="12"/>
    </row>
    <row r="741" spans="2:2" ht="12.5" x14ac:dyDescent="0.25">
      <c r="B741" s="12"/>
    </row>
    <row r="742" spans="2:2" ht="12.5" x14ac:dyDescent="0.25">
      <c r="B742" s="12"/>
    </row>
    <row r="743" spans="2:2" ht="12.5" x14ac:dyDescent="0.25">
      <c r="B743" s="12"/>
    </row>
    <row r="744" spans="2:2" ht="12.5" x14ac:dyDescent="0.25">
      <c r="B744" s="12"/>
    </row>
    <row r="745" spans="2:2" ht="12.5" x14ac:dyDescent="0.25">
      <c r="B745" s="12"/>
    </row>
    <row r="746" spans="2:2" ht="12.5" x14ac:dyDescent="0.25">
      <c r="B746" s="12"/>
    </row>
    <row r="747" spans="2:2" ht="12.5" x14ac:dyDescent="0.25">
      <c r="B747" s="12"/>
    </row>
    <row r="748" spans="2:2" ht="12.5" x14ac:dyDescent="0.25">
      <c r="B748" s="12"/>
    </row>
    <row r="749" spans="2:2" ht="12.5" x14ac:dyDescent="0.25">
      <c r="B749" s="12"/>
    </row>
    <row r="750" spans="2:2" ht="12.5" x14ac:dyDescent="0.25">
      <c r="B750" s="12"/>
    </row>
    <row r="751" spans="2:2" ht="12.5" x14ac:dyDescent="0.25">
      <c r="B751" s="12"/>
    </row>
    <row r="752" spans="2:2" ht="12.5" x14ac:dyDescent="0.25">
      <c r="B752" s="12"/>
    </row>
    <row r="753" spans="2:2" ht="12.5" x14ac:dyDescent="0.25">
      <c r="B753" s="12"/>
    </row>
    <row r="754" spans="2:2" ht="12.5" x14ac:dyDescent="0.25">
      <c r="B754" s="12"/>
    </row>
    <row r="755" spans="2:2" ht="12.5" x14ac:dyDescent="0.25">
      <c r="B755" s="12"/>
    </row>
    <row r="756" spans="2:2" ht="12.5" x14ac:dyDescent="0.25">
      <c r="B756" s="12"/>
    </row>
    <row r="757" spans="2:2" ht="12.5" x14ac:dyDescent="0.25">
      <c r="B757" s="12"/>
    </row>
    <row r="758" spans="2:2" ht="12.5" x14ac:dyDescent="0.25">
      <c r="B758" s="12"/>
    </row>
    <row r="759" spans="2:2" ht="12.5" x14ac:dyDescent="0.25">
      <c r="B759" s="12"/>
    </row>
    <row r="760" spans="2:2" ht="12.5" x14ac:dyDescent="0.25">
      <c r="B760" s="12"/>
    </row>
    <row r="761" spans="2:2" ht="12.5" x14ac:dyDescent="0.25">
      <c r="B761" s="12"/>
    </row>
    <row r="762" spans="2:2" ht="12.5" x14ac:dyDescent="0.25">
      <c r="B762" s="12"/>
    </row>
    <row r="763" spans="2:2" ht="12.5" x14ac:dyDescent="0.25">
      <c r="B763" s="12"/>
    </row>
    <row r="764" spans="2:2" ht="12.5" x14ac:dyDescent="0.25">
      <c r="B764" s="12"/>
    </row>
    <row r="765" spans="2:2" ht="12.5" x14ac:dyDescent="0.25">
      <c r="B765" s="12"/>
    </row>
    <row r="766" spans="2:2" ht="12.5" x14ac:dyDescent="0.25">
      <c r="B766" s="12"/>
    </row>
    <row r="767" spans="2:2" ht="12.5" x14ac:dyDescent="0.25">
      <c r="B767" s="12"/>
    </row>
    <row r="768" spans="2:2" ht="12.5" x14ac:dyDescent="0.25">
      <c r="B768" s="12"/>
    </row>
    <row r="769" spans="2:2" ht="12.5" x14ac:dyDescent="0.25">
      <c r="B769" s="12"/>
    </row>
    <row r="770" spans="2:2" ht="12.5" x14ac:dyDescent="0.25">
      <c r="B770" s="12"/>
    </row>
    <row r="771" spans="2:2" ht="12.5" x14ac:dyDescent="0.25">
      <c r="B771" s="12"/>
    </row>
    <row r="772" spans="2:2" ht="12.5" x14ac:dyDescent="0.25">
      <c r="B772" s="12"/>
    </row>
    <row r="773" spans="2:2" ht="12.5" x14ac:dyDescent="0.25">
      <c r="B773" s="12"/>
    </row>
    <row r="774" spans="2:2" ht="12.5" x14ac:dyDescent="0.25">
      <c r="B774" s="12"/>
    </row>
    <row r="775" spans="2:2" ht="12.5" x14ac:dyDescent="0.25">
      <c r="B775" s="12"/>
    </row>
    <row r="776" spans="2:2" ht="12.5" x14ac:dyDescent="0.25">
      <c r="B776" s="12"/>
    </row>
    <row r="777" spans="2:2" ht="12.5" x14ac:dyDescent="0.25">
      <c r="B777" s="12"/>
    </row>
    <row r="778" spans="2:2" ht="12.5" x14ac:dyDescent="0.25">
      <c r="B778" s="12"/>
    </row>
    <row r="779" spans="2:2" ht="12.5" x14ac:dyDescent="0.25">
      <c r="B779" s="12"/>
    </row>
    <row r="780" spans="2:2" ht="12.5" x14ac:dyDescent="0.25">
      <c r="B780" s="12"/>
    </row>
    <row r="781" spans="2:2" ht="12.5" x14ac:dyDescent="0.25">
      <c r="B781" s="12"/>
    </row>
    <row r="782" spans="2:2" ht="12.5" x14ac:dyDescent="0.25">
      <c r="B782" s="12"/>
    </row>
    <row r="783" spans="2:2" ht="12.5" x14ac:dyDescent="0.25">
      <c r="B783" s="12"/>
    </row>
    <row r="784" spans="2:2" ht="12.5" x14ac:dyDescent="0.25">
      <c r="B784" s="12"/>
    </row>
    <row r="785" spans="2:2" ht="12.5" x14ac:dyDescent="0.25">
      <c r="B785" s="12"/>
    </row>
    <row r="786" spans="2:2" ht="12.5" x14ac:dyDescent="0.25">
      <c r="B786" s="12"/>
    </row>
    <row r="787" spans="2:2" ht="12.5" x14ac:dyDescent="0.25">
      <c r="B787" s="12"/>
    </row>
    <row r="788" spans="2:2" ht="12.5" x14ac:dyDescent="0.25">
      <c r="B788" s="12"/>
    </row>
    <row r="789" spans="2:2" ht="12.5" x14ac:dyDescent="0.25">
      <c r="B789" s="12"/>
    </row>
    <row r="790" spans="2:2" ht="12.5" x14ac:dyDescent="0.25">
      <c r="B790" s="12"/>
    </row>
    <row r="791" spans="2:2" ht="12.5" x14ac:dyDescent="0.25">
      <c r="B791" s="12"/>
    </row>
    <row r="792" spans="2:2" ht="12.5" x14ac:dyDescent="0.25">
      <c r="B792" s="12"/>
    </row>
    <row r="793" spans="2:2" ht="12.5" x14ac:dyDescent="0.25">
      <c r="B793" s="12"/>
    </row>
    <row r="794" spans="2:2" ht="12.5" x14ac:dyDescent="0.25">
      <c r="B794" s="12"/>
    </row>
    <row r="795" spans="2:2" ht="12.5" x14ac:dyDescent="0.25">
      <c r="B795" s="12"/>
    </row>
    <row r="796" spans="2:2" ht="12.5" x14ac:dyDescent="0.25">
      <c r="B796" s="12"/>
    </row>
    <row r="797" spans="2:2" ht="12.5" x14ac:dyDescent="0.25">
      <c r="B797" s="12"/>
    </row>
    <row r="798" spans="2:2" ht="12.5" x14ac:dyDescent="0.25">
      <c r="B798" s="12"/>
    </row>
    <row r="799" spans="2:2" ht="12.5" x14ac:dyDescent="0.25">
      <c r="B799" s="12"/>
    </row>
    <row r="800" spans="2:2" ht="12.5" x14ac:dyDescent="0.25">
      <c r="B800" s="12"/>
    </row>
    <row r="801" spans="2:2" ht="12.5" x14ac:dyDescent="0.25">
      <c r="B801" s="12"/>
    </row>
    <row r="802" spans="2:2" ht="12.5" x14ac:dyDescent="0.25">
      <c r="B802" s="12"/>
    </row>
    <row r="803" spans="2:2" ht="12.5" x14ac:dyDescent="0.25">
      <c r="B803" s="12"/>
    </row>
    <row r="804" spans="2:2" ht="12.5" x14ac:dyDescent="0.25">
      <c r="B804" s="12"/>
    </row>
    <row r="805" spans="2:2" ht="12.5" x14ac:dyDescent="0.25">
      <c r="B805" s="12"/>
    </row>
    <row r="806" spans="2:2" ht="12.5" x14ac:dyDescent="0.25">
      <c r="B806" s="12"/>
    </row>
    <row r="807" spans="2:2" ht="12.5" x14ac:dyDescent="0.25">
      <c r="B807" s="12"/>
    </row>
    <row r="808" spans="2:2" ht="12.5" x14ac:dyDescent="0.25">
      <c r="B808" s="12"/>
    </row>
    <row r="809" spans="2:2" ht="12.5" x14ac:dyDescent="0.25">
      <c r="B809" s="12"/>
    </row>
    <row r="810" spans="2:2" ht="12.5" x14ac:dyDescent="0.25">
      <c r="B810" s="12"/>
    </row>
    <row r="811" spans="2:2" ht="12.5" x14ac:dyDescent="0.25">
      <c r="B811" s="12"/>
    </row>
    <row r="812" spans="2:2" ht="12.5" x14ac:dyDescent="0.25">
      <c r="B812" s="12"/>
    </row>
    <row r="813" spans="2:2" ht="12.5" x14ac:dyDescent="0.25">
      <c r="B813" s="12"/>
    </row>
    <row r="814" spans="2:2" ht="12.5" x14ac:dyDescent="0.25">
      <c r="B814" s="12"/>
    </row>
    <row r="815" spans="2:2" ht="12.5" x14ac:dyDescent="0.25">
      <c r="B815" s="12"/>
    </row>
    <row r="816" spans="2:2" ht="12.5" x14ac:dyDescent="0.25">
      <c r="B816" s="12"/>
    </row>
    <row r="817" spans="2:2" ht="12.5" x14ac:dyDescent="0.25">
      <c r="B817" s="12"/>
    </row>
    <row r="818" spans="2:2" ht="12.5" x14ac:dyDescent="0.25">
      <c r="B818" s="12"/>
    </row>
    <row r="819" spans="2:2" ht="12.5" x14ac:dyDescent="0.25">
      <c r="B819" s="12"/>
    </row>
    <row r="820" spans="2:2" ht="12.5" x14ac:dyDescent="0.25">
      <c r="B820" s="12"/>
    </row>
    <row r="821" spans="2:2" ht="12.5" x14ac:dyDescent="0.25">
      <c r="B821" s="12"/>
    </row>
    <row r="822" spans="2:2" ht="12.5" x14ac:dyDescent="0.25">
      <c r="B822" s="12"/>
    </row>
    <row r="823" spans="2:2" ht="12.5" x14ac:dyDescent="0.25">
      <c r="B823" s="12"/>
    </row>
    <row r="824" spans="2:2" ht="12.5" x14ac:dyDescent="0.25">
      <c r="B824" s="12"/>
    </row>
    <row r="825" spans="2:2" ht="12.5" x14ac:dyDescent="0.25">
      <c r="B825" s="12"/>
    </row>
    <row r="826" spans="2:2" ht="12.5" x14ac:dyDescent="0.25">
      <c r="B826" s="12"/>
    </row>
    <row r="827" spans="2:2" ht="12.5" x14ac:dyDescent="0.25">
      <c r="B827" s="12"/>
    </row>
    <row r="828" spans="2:2" ht="12.5" x14ac:dyDescent="0.25">
      <c r="B828" s="12"/>
    </row>
    <row r="829" spans="2:2" ht="12.5" x14ac:dyDescent="0.25">
      <c r="B829" s="12"/>
    </row>
    <row r="830" spans="2:2" ht="12.5" x14ac:dyDescent="0.25">
      <c r="B830" s="12"/>
    </row>
    <row r="831" spans="2:2" ht="12.5" x14ac:dyDescent="0.25">
      <c r="B831" s="12"/>
    </row>
    <row r="832" spans="2:2" ht="12.5" x14ac:dyDescent="0.25">
      <c r="B832" s="12"/>
    </row>
    <row r="833" spans="2:2" ht="12.5" x14ac:dyDescent="0.25">
      <c r="B833" s="12"/>
    </row>
    <row r="834" spans="2:2" ht="12.5" x14ac:dyDescent="0.25">
      <c r="B834" s="12"/>
    </row>
    <row r="835" spans="2:2" ht="12.5" x14ac:dyDescent="0.25">
      <c r="B835" s="12"/>
    </row>
    <row r="836" spans="2:2" ht="12.5" x14ac:dyDescent="0.25">
      <c r="B836" s="12"/>
    </row>
    <row r="837" spans="2:2" ht="12.5" x14ac:dyDescent="0.25">
      <c r="B837" s="12"/>
    </row>
    <row r="838" spans="2:2" ht="12.5" x14ac:dyDescent="0.25">
      <c r="B838" s="12"/>
    </row>
    <row r="839" spans="2:2" ht="12.5" x14ac:dyDescent="0.25">
      <c r="B839" s="12"/>
    </row>
    <row r="840" spans="2:2" ht="12.5" x14ac:dyDescent="0.25">
      <c r="B840" s="12"/>
    </row>
    <row r="841" spans="2:2" ht="12.5" x14ac:dyDescent="0.25">
      <c r="B841" s="12"/>
    </row>
    <row r="842" spans="2:2" ht="12.5" x14ac:dyDescent="0.25">
      <c r="B842" s="12"/>
    </row>
    <row r="843" spans="2:2" ht="12.5" x14ac:dyDescent="0.25">
      <c r="B843" s="12"/>
    </row>
    <row r="844" spans="2:2" ht="12.5" x14ac:dyDescent="0.25">
      <c r="B844" s="12"/>
    </row>
    <row r="845" spans="2:2" ht="12.5" x14ac:dyDescent="0.25">
      <c r="B845" s="12"/>
    </row>
    <row r="846" spans="2:2" ht="12.5" x14ac:dyDescent="0.25">
      <c r="B846" s="12"/>
    </row>
    <row r="847" spans="2:2" ht="12.5" x14ac:dyDescent="0.25">
      <c r="B847" s="12"/>
    </row>
    <row r="848" spans="2:2" ht="12.5" x14ac:dyDescent="0.25">
      <c r="B848" s="12"/>
    </row>
    <row r="849" spans="2:2" ht="12.5" x14ac:dyDescent="0.25">
      <c r="B849" s="12"/>
    </row>
    <row r="850" spans="2:2" ht="12.5" x14ac:dyDescent="0.25">
      <c r="B850" s="12"/>
    </row>
    <row r="851" spans="2:2" ht="12.5" x14ac:dyDescent="0.25">
      <c r="B851" s="12"/>
    </row>
    <row r="852" spans="2:2" ht="12.5" x14ac:dyDescent="0.25">
      <c r="B852" s="12"/>
    </row>
    <row r="853" spans="2:2" ht="12.5" x14ac:dyDescent="0.25">
      <c r="B853" s="12"/>
    </row>
    <row r="854" spans="2:2" ht="12.5" x14ac:dyDescent="0.25">
      <c r="B854" s="12"/>
    </row>
    <row r="855" spans="2:2" ht="12.5" x14ac:dyDescent="0.25">
      <c r="B855" s="12"/>
    </row>
    <row r="856" spans="2:2" ht="12.5" x14ac:dyDescent="0.25">
      <c r="B856" s="12"/>
    </row>
    <row r="857" spans="2:2" ht="12.5" x14ac:dyDescent="0.25">
      <c r="B857" s="12"/>
    </row>
    <row r="858" spans="2:2" ht="12.5" x14ac:dyDescent="0.25">
      <c r="B858" s="12"/>
    </row>
    <row r="859" spans="2:2" ht="12.5" x14ac:dyDescent="0.25">
      <c r="B859" s="12"/>
    </row>
    <row r="860" spans="2:2" ht="12.5" x14ac:dyDescent="0.25">
      <c r="B860" s="12"/>
    </row>
    <row r="861" spans="2:2" ht="12.5" x14ac:dyDescent="0.25">
      <c r="B861" s="12"/>
    </row>
    <row r="862" spans="2:2" ht="12.5" x14ac:dyDescent="0.25">
      <c r="B862" s="12"/>
    </row>
    <row r="863" spans="2:2" ht="12.5" x14ac:dyDescent="0.25">
      <c r="B863" s="12"/>
    </row>
    <row r="864" spans="2:2" ht="12.5" x14ac:dyDescent="0.25">
      <c r="B864" s="12"/>
    </row>
    <row r="865" spans="2:2" ht="12.5" x14ac:dyDescent="0.25">
      <c r="B865" s="12"/>
    </row>
    <row r="866" spans="2:2" ht="12.5" x14ac:dyDescent="0.25">
      <c r="B866" s="12"/>
    </row>
    <row r="867" spans="2:2" ht="12.5" x14ac:dyDescent="0.25">
      <c r="B867" s="12"/>
    </row>
    <row r="868" spans="2:2" ht="12.5" x14ac:dyDescent="0.25">
      <c r="B868" s="12"/>
    </row>
    <row r="869" spans="2:2" ht="12.5" x14ac:dyDescent="0.25">
      <c r="B869" s="12"/>
    </row>
    <row r="870" spans="2:2" ht="12.5" x14ac:dyDescent="0.25">
      <c r="B870" s="12"/>
    </row>
    <row r="871" spans="2:2" ht="12.5" x14ac:dyDescent="0.25">
      <c r="B871" s="12"/>
    </row>
    <row r="872" spans="2:2" ht="12.5" x14ac:dyDescent="0.25">
      <c r="B872" s="12"/>
    </row>
    <row r="873" spans="2:2" ht="12.5" x14ac:dyDescent="0.25">
      <c r="B873" s="12"/>
    </row>
    <row r="874" spans="2:2" ht="12.5" x14ac:dyDescent="0.25">
      <c r="B874" s="12"/>
    </row>
    <row r="875" spans="2:2" ht="12.5" x14ac:dyDescent="0.25">
      <c r="B875" s="12"/>
    </row>
    <row r="876" spans="2:2" ht="12.5" x14ac:dyDescent="0.25">
      <c r="B876" s="12"/>
    </row>
    <row r="877" spans="2:2" ht="12.5" x14ac:dyDescent="0.25">
      <c r="B877" s="12"/>
    </row>
    <row r="878" spans="2:2" ht="12.5" x14ac:dyDescent="0.25">
      <c r="B878" s="12"/>
    </row>
    <row r="879" spans="2:2" ht="12.5" x14ac:dyDescent="0.25">
      <c r="B879" s="12"/>
    </row>
    <row r="880" spans="2:2" ht="12.5" x14ac:dyDescent="0.25">
      <c r="B880" s="12"/>
    </row>
    <row r="881" spans="2:2" ht="12.5" x14ac:dyDescent="0.25">
      <c r="B881" s="12"/>
    </row>
    <row r="882" spans="2:2" ht="12.5" x14ac:dyDescent="0.25">
      <c r="B882" s="12"/>
    </row>
    <row r="883" spans="2:2" ht="12.5" x14ac:dyDescent="0.25">
      <c r="B883" s="12"/>
    </row>
    <row r="884" spans="2:2" ht="12.5" x14ac:dyDescent="0.25">
      <c r="B884" s="12"/>
    </row>
    <row r="885" spans="2:2" ht="12.5" x14ac:dyDescent="0.25">
      <c r="B885" s="12"/>
    </row>
    <row r="886" spans="2:2" ht="12.5" x14ac:dyDescent="0.25">
      <c r="B886" s="12"/>
    </row>
    <row r="887" spans="2:2" ht="12.5" x14ac:dyDescent="0.25">
      <c r="B887" s="12"/>
    </row>
    <row r="888" spans="2:2" ht="12.5" x14ac:dyDescent="0.25">
      <c r="B888" s="12"/>
    </row>
    <row r="889" spans="2:2" ht="12.5" x14ac:dyDescent="0.25">
      <c r="B889" s="12"/>
    </row>
    <row r="890" spans="2:2" ht="12.5" x14ac:dyDescent="0.25">
      <c r="B890" s="12"/>
    </row>
    <row r="891" spans="2:2" ht="12.5" x14ac:dyDescent="0.25">
      <c r="B891" s="12"/>
    </row>
    <row r="892" spans="2:2" ht="12.5" x14ac:dyDescent="0.25">
      <c r="B892" s="12"/>
    </row>
    <row r="893" spans="2:2" ht="12.5" x14ac:dyDescent="0.25">
      <c r="B893" s="12"/>
    </row>
    <row r="894" spans="2:2" ht="12.5" x14ac:dyDescent="0.25">
      <c r="B894" s="12"/>
    </row>
    <row r="895" spans="2:2" ht="12.5" x14ac:dyDescent="0.25">
      <c r="B895" s="12"/>
    </row>
    <row r="896" spans="2:2" ht="12.5" x14ac:dyDescent="0.25">
      <c r="B896" s="12"/>
    </row>
    <row r="897" spans="2:2" ht="12.5" x14ac:dyDescent="0.25">
      <c r="B897" s="12"/>
    </row>
    <row r="898" spans="2:2" ht="12.5" x14ac:dyDescent="0.25">
      <c r="B898" s="12"/>
    </row>
    <row r="899" spans="2:2" ht="12.5" x14ac:dyDescent="0.25">
      <c r="B899" s="12"/>
    </row>
    <row r="900" spans="2:2" ht="12.5" x14ac:dyDescent="0.25">
      <c r="B900" s="12"/>
    </row>
    <row r="901" spans="2:2" ht="12.5" x14ac:dyDescent="0.25">
      <c r="B901" s="12"/>
    </row>
    <row r="902" spans="2:2" ht="12.5" x14ac:dyDescent="0.25">
      <c r="B902" s="12"/>
    </row>
    <row r="903" spans="2:2" ht="12.5" x14ac:dyDescent="0.25">
      <c r="B903" s="12"/>
    </row>
    <row r="904" spans="2:2" ht="12.5" x14ac:dyDescent="0.25">
      <c r="B904" s="12"/>
    </row>
    <row r="905" spans="2:2" ht="12.5" x14ac:dyDescent="0.25">
      <c r="B905" s="12"/>
    </row>
    <row r="906" spans="2:2" ht="12.5" x14ac:dyDescent="0.25">
      <c r="B906" s="12"/>
    </row>
    <row r="907" spans="2:2" ht="12.5" x14ac:dyDescent="0.25">
      <c r="B907" s="12"/>
    </row>
    <row r="908" spans="2:2" ht="12.5" x14ac:dyDescent="0.25">
      <c r="B908" s="12"/>
    </row>
    <row r="909" spans="2:2" ht="12.5" x14ac:dyDescent="0.25">
      <c r="B909" s="12"/>
    </row>
    <row r="910" spans="2:2" ht="12.5" x14ac:dyDescent="0.25">
      <c r="B910" s="12"/>
    </row>
    <row r="911" spans="2:2" ht="12.5" x14ac:dyDescent="0.25">
      <c r="B911" s="12"/>
    </row>
    <row r="912" spans="2:2" ht="12.5" x14ac:dyDescent="0.25">
      <c r="B912" s="12"/>
    </row>
    <row r="913" spans="2:2" ht="12.5" x14ac:dyDescent="0.25">
      <c r="B913" s="12"/>
    </row>
    <row r="914" spans="2:2" ht="12.5" x14ac:dyDescent="0.25">
      <c r="B914" s="12"/>
    </row>
    <row r="915" spans="2:2" ht="12.5" x14ac:dyDescent="0.25">
      <c r="B915" s="12"/>
    </row>
    <row r="916" spans="2:2" ht="12.5" x14ac:dyDescent="0.25">
      <c r="B916" s="12"/>
    </row>
    <row r="917" spans="2:2" ht="12.5" x14ac:dyDescent="0.25">
      <c r="B917" s="12"/>
    </row>
    <row r="918" spans="2:2" ht="12.5" x14ac:dyDescent="0.25">
      <c r="B918" s="12"/>
    </row>
    <row r="919" spans="2:2" ht="12.5" x14ac:dyDescent="0.25">
      <c r="B919" s="12"/>
    </row>
    <row r="920" spans="2:2" ht="12.5" x14ac:dyDescent="0.25">
      <c r="B920" s="12"/>
    </row>
    <row r="921" spans="2:2" ht="12.5" x14ac:dyDescent="0.25">
      <c r="B921" s="12"/>
    </row>
    <row r="922" spans="2:2" ht="12.5" x14ac:dyDescent="0.25">
      <c r="B922" s="12"/>
    </row>
    <row r="923" spans="2:2" ht="12.5" x14ac:dyDescent="0.25">
      <c r="B923" s="12"/>
    </row>
    <row r="924" spans="2:2" ht="12.5" x14ac:dyDescent="0.25">
      <c r="B924" s="12"/>
    </row>
    <row r="925" spans="2:2" ht="12.5" x14ac:dyDescent="0.25">
      <c r="B925" s="12"/>
    </row>
    <row r="926" spans="2:2" ht="12.5" x14ac:dyDescent="0.25">
      <c r="B926" s="12"/>
    </row>
    <row r="927" spans="2:2" ht="12.5" x14ac:dyDescent="0.25">
      <c r="B927" s="12"/>
    </row>
    <row r="928" spans="2:2" ht="12.5" x14ac:dyDescent="0.25">
      <c r="B928" s="12"/>
    </row>
    <row r="929" spans="2:2" ht="12.5" x14ac:dyDescent="0.25">
      <c r="B929" s="12"/>
    </row>
    <row r="930" spans="2:2" ht="12.5" x14ac:dyDescent="0.25">
      <c r="B930" s="12"/>
    </row>
    <row r="931" spans="2:2" ht="12.5" x14ac:dyDescent="0.25">
      <c r="B931" s="12"/>
    </row>
    <row r="932" spans="2:2" ht="12.5" x14ac:dyDescent="0.25">
      <c r="B932" s="12"/>
    </row>
    <row r="933" spans="2:2" ht="12.5" x14ac:dyDescent="0.25">
      <c r="B933" s="12"/>
    </row>
    <row r="934" spans="2:2" ht="12.5" x14ac:dyDescent="0.25">
      <c r="B934" s="12"/>
    </row>
    <row r="935" spans="2:2" ht="12.5" x14ac:dyDescent="0.25">
      <c r="B935" s="12"/>
    </row>
    <row r="936" spans="2:2" ht="12.5" x14ac:dyDescent="0.25">
      <c r="B936" s="12"/>
    </row>
    <row r="937" spans="2:2" ht="12.5" x14ac:dyDescent="0.25">
      <c r="B937" s="12"/>
    </row>
    <row r="938" spans="2:2" ht="12.5" x14ac:dyDescent="0.25">
      <c r="B938" s="12"/>
    </row>
    <row r="939" spans="2:2" ht="12.5" x14ac:dyDescent="0.25">
      <c r="B939" s="12"/>
    </row>
    <row r="940" spans="2:2" ht="12.5" x14ac:dyDescent="0.25">
      <c r="B940" s="12"/>
    </row>
    <row r="941" spans="2:2" ht="12.5" x14ac:dyDescent="0.25">
      <c r="B941" s="12"/>
    </row>
    <row r="942" spans="2:2" ht="12.5" x14ac:dyDescent="0.25">
      <c r="B942" s="12"/>
    </row>
    <row r="943" spans="2:2" ht="12.5" x14ac:dyDescent="0.25">
      <c r="B943" s="12"/>
    </row>
    <row r="944" spans="2:2" ht="12.5" x14ac:dyDescent="0.25">
      <c r="B944" s="12"/>
    </row>
    <row r="945" spans="2:2" ht="12.5" x14ac:dyDescent="0.25">
      <c r="B945" s="12"/>
    </row>
    <row r="946" spans="2:2" ht="12.5" x14ac:dyDescent="0.25">
      <c r="B946" s="12"/>
    </row>
    <row r="947" spans="2:2" ht="12.5" x14ac:dyDescent="0.25">
      <c r="B947" s="12"/>
    </row>
    <row r="948" spans="2:2" ht="12.5" x14ac:dyDescent="0.25">
      <c r="B948" s="12"/>
    </row>
    <row r="949" spans="2:2" ht="12.5" x14ac:dyDescent="0.25">
      <c r="B949" s="12"/>
    </row>
    <row r="950" spans="2:2" ht="12.5" x14ac:dyDescent="0.25">
      <c r="B950" s="12"/>
    </row>
    <row r="951" spans="2:2" ht="12.5" x14ac:dyDescent="0.25">
      <c r="B951" s="12"/>
    </row>
    <row r="952" spans="2:2" ht="12.5" x14ac:dyDescent="0.25">
      <c r="B952" s="12"/>
    </row>
    <row r="953" spans="2:2" ht="12.5" x14ac:dyDescent="0.25">
      <c r="B953" s="12"/>
    </row>
    <row r="954" spans="2:2" ht="12.5" x14ac:dyDescent="0.25">
      <c r="B954" s="12"/>
    </row>
    <row r="955" spans="2:2" ht="12.5" x14ac:dyDescent="0.25">
      <c r="B955" s="12"/>
    </row>
    <row r="956" spans="2:2" ht="12.5" x14ac:dyDescent="0.25">
      <c r="B956" s="12"/>
    </row>
    <row r="957" spans="2:2" ht="12.5" x14ac:dyDescent="0.25">
      <c r="B957" s="12"/>
    </row>
    <row r="958" spans="2:2" ht="12.5" x14ac:dyDescent="0.25">
      <c r="B958" s="12"/>
    </row>
    <row r="959" spans="2:2" ht="12.5" x14ac:dyDescent="0.25">
      <c r="B959" s="12"/>
    </row>
    <row r="960" spans="2:2" ht="12.5" x14ac:dyDescent="0.25">
      <c r="B960" s="12"/>
    </row>
    <row r="961" spans="2:2" ht="12.5" x14ac:dyDescent="0.25">
      <c r="B961" s="12"/>
    </row>
    <row r="962" spans="2:2" ht="12.5" x14ac:dyDescent="0.25">
      <c r="B962" s="12"/>
    </row>
    <row r="963" spans="2:2" ht="12.5" x14ac:dyDescent="0.25">
      <c r="B963" s="12"/>
    </row>
    <row r="964" spans="2:2" ht="12.5" x14ac:dyDescent="0.25">
      <c r="B964" s="12"/>
    </row>
    <row r="965" spans="2:2" ht="12.5" x14ac:dyDescent="0.25">
      <c r="B965" s="12"/>
    </row>
    <row r="966" spans="2:2" ht="12.5" x14ac:dyDescent="0.25">
      <c r="B966" s="12"/>
    </row>
    <row r="967" spans="2:2" ht="12.5" x14ac:dyDescent="0.25">
      <c r="B967" s="12"/>
    </row>
    <row r="968" spans="2:2" ht="12.5" x14ac:dyDescent="0.25">
      <c r="B968" s="12"/>
    </row>
    <row r="969" spans="2:2" ht="12.5" x14ac:dyDescent="0.25">
      <c r="B969" s="12"/>
    </row>
    <row r="970" spans="2:2" ht="12.5" x14ac:dyDescent="0.25">
      <c r="B970" s="12"/>
    </row>
    <row r="971" spans="2:2" ht="12.5" x14ac:dyDescent="0.25">
      <c r="B971" s="12"/>
    </row>
    <row r="972" spans="2:2" ht="12.5" x14ac:dyDescent="0.25">
      <c r="B972" s="12"/>
    </row>
    <row r="973" spans="2:2" ht="12.5" x14ac:dyDescent="0.25">
      <c r="B973" s="12"/>
    </row>
    <row r="974" spans="2:2" ht="12.5" x14ac:dyDescent="0.25">
      <c r="B974" s="12"/>
    </row>
    <row r="975" spans="2:2" ht="12.5" x14ac:dyDescent="0.25">
      <c r="B975" s="12"/>
    </row>
    <row r="976" spans="2:2" ht="12.5" x14ac:dyDescent="0.25">
      <c r="B976" s="12"/>
    </row>
    <row r="977" spans="2:2" ht="12.5" x14ac:dyDescent="0.25">
      <c r="B977" s="12"/>
    </row>
    <row r="978" spans="2:2" ht="12.5" x14ac:dyDescent="0.25">
      <c r="B978" s="12"/>
    </row>
    <row r="979" spans="2:2" ht="12.5" x14ac:dyDescent="0.25">
      <c r="B979" s="12"/>
    </row>
    <row r="980" spans="2:2" ht="12.5" x14ac:dyDescent="0.25">
      <c r="B980" s="12"/>
    </row>
    <row r="981" spans="2:2" ht="12.5" x14ac:dyDescent="0.25">
      <c r="B981" s="12"/>
    </row>
    <row r="982" spans="2:2" ht="12.5" x14ac:dyDescent="0.25">
      <c r="B982" s="12"/>
    </row>
    <row r="983" spans="2:2" ht="12.5" x14ac:dyDescent="0.25">
      <c r="B983" s="12"/>
    </row>
    <row r="984" spans="2:2" ht="12.5" x14ac:dyDescent="0.25">
      <c r="B984" s="12"/>
    </row>
    <row r="985" spans="2:2" ht="12.5" x14ac:dyDescent="0.25">
      <c r="B985" s="12"/>
    </row>
    <row r="986" spans="2:2" ht="12.5" x14ac:dyDescent="0.25">
      <c r="B986" s="12"/>
    </row>
    <row r="987" spans="2:2" ht="12.5" x14ac:dyDescent="0.25">
      <c r="B987" s="12"/>
    </row>
    <row r="988" spans="2:2" ht="12.5" x14ac:dyDescent="0.25">
      <c r="B988" s="12"/>
    </row>
    <row r="989" spans="2:2" ht="12.5" x14ac:dyDescent="0.25">
      <c r="B989" s="12"/>
    </row>
    <row r="990" spans="2:2" ht="12.5" x14ac:dyDescent="0.25">
      <c r="B990" s="12"/>
    </row>
    <row r="991" spans="2:2" ht="12.5" x14ac:dyDescent="0.25">
      <c r="B991" s="12"/>
    </row>
    <row r="992" spans="2:2" ht="12.5" x14ac:dyDescent="0.25">
      <c r="B992" s="12"/>
    </row>
    <row r="993" spans="2:2" ht="12.5" x14ac:dyDescent="0.25">
      <c r="B993" s="12"/>
    </row>
    <row r="994" spans="2:2" ht="12.5" x14ac:dyDescent="0.25">
      <c r="B994" s="12"/>
    </row>
    <row r="995" spans="2:2" ht="12.5" x14ac:dyDescent="0.25">
      <c r="B995" s="12"/>
    </row>
    <row r="996" spans="2:2" ht="12.5" x14ac:dyDescent="0.25">
      <c r="B996" s="12"/>
    </row>
    <row r="997" spans="2:2" ht="12.5" x14ac:dyDescent="0.25">
      <c r="B997" s="12"/>
    </row>
    <row r="998" spans="2:2" ht="12.5" x14ac:dyDescent="0.25">
      <c r="B998" s="12"/>
    </row>
    <row r="999" spans="2:2" ht="12.5" x14ac:dyDescent="0.25">
      <c r="B999" s="12"/>
    </row>
    <row r="1000" spans="2:2" ht="12.5" x14ac:dyDescent="0.25">
      <c r="B1000" s="12"/>
    </row>
  </sheetData>
  <autoFilter ref="A1:W49"/>
  <hyperlinks>
    <hyperlink ref="K4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13"/>
  <sheetViews>
    <sheetView tabSelected="1" topLeftCell="A88" workbookViewId="0">
      <selection activeCell="A2" sqref="A2"/>
    </sheetView>
  </sheetViews>
  <sheetFormatPr defaultColWidth="12.6328125" defaultRowHeight="15.75" customHeight="1" x14ac:dyDescent="0.25"/>
  <cols>
    <col min="1" max="1" width="21.453125" customWidth="1"/>
  </cols>
  <sheetData>
    <row r="1" spans="1:23" ht="15.7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</row>
    <row r="2" spans="1:23" ht="15.75" customHeight="1" x14ac:dyDescent="0.25">
      <c r="A2" s="3" t="s">
        <v>250</v>
      </c>
      <c r="B2" s="3" t="s">
        <v>251</v>
      </c>
      <c r="C2" s="3" t="s">
        <v>252</v>
      </c>
      <c r="D2" s="3" t="s">
        <v>253</v>
      </c>
      <c r="E2" s="3" t="s">
        <v>28</v>
      </c>
      <c r="F2" s="3" t="s">
        <v>254</v>
      </c>
      <c r="G2" s="3" t="s">
        <v>30</v>
      </c>
      <c r="H2" s="3" t="s">
        <v>111</v>
      </c>
      <c r="I2" s="3">
        <v>2016</v>
      </c>
      <c r="J2" s="3">
        <v>250</v>
      </c>
      <c r="K2" s="3" t="s">
        <v>255</v>
      </c>
      <c r="L2" s="3" t="s">
        <v>256</v>
      </c>
      <c r="M2" s="3" t="s">
        <v>257</v>
      </c>
      <c r="N2" s="3" t="s">
        <v>35</v>
      </c>
      <c r="O2" s="3" t="s">
        <v>34</v>
      </c>
      <c r="P2" s="3">
        <v>2017</v>
      </c>
      <c r="Q2" s="3" t="s">
        <v>258</v>
      </c>
      <c r="R2" s="3" t="s">
        <v>259</v>
      </c>
      <c r="S2" s="10">
        <v>46435</v>
      </c>
      <c r="T2" s="3">
        <v>18</v>
      </c>
      <c r="U2" s="3" t="s">
        <v>260</v>
      </c>
      <c r="V2" s="3" t="s">
        <v>38</v>
      </c>
      <c r="W2" s="20">
        <v>9545109211775870</v>
      </c>
    </row>
    <row r="3" spans="1:23" ht="15.75" customHeight="1" x14ac:dyDescent="0.25">
      <c r="A3" s="3" t="s">
        <v>261</v>
      </c>
      <c r="B3" s="3" t="s">
        <v>262</v>
      </c>
      <c r="C3" s="3" t="s">
        <v>26</v>
      </c>
      <c r="D3" s="3" t="s">
        <v>263</v>
      </c>
      <c r="E3" s="3" t="s">
        <v>28</v>
      </c>
      <c r="F3" s="3" t="s">
        <v>29</v>
      </c>
      <c r="G3" s="3" t="s">
        <v>30</v>
      </c>
      <c r="H3" s="3" t="s">
        <v>30</v>
      </c>
      <c r="I3" s="3">
        <v>2019</v>
      </c>
      <c r="J3" s="3" t="s">
        <v>264</v>
      </c>
      <c r="K3" s="3" t="s">
        <v>32</v>
      </c>
      <c r="L3" s="3" t="s">
        <v>33</v>
      </c>
      <c r="M3" s="3" t="s">
        <v>34</v>
      </c>
      <c r="N3" s="3" t="s">
        <v>35</v>
      </c>
      <c r="O3" s="3" t="s">
        <v>34</v>
      </c>
      <c r="P3" s="3">
        <v>2019</v>
      </c>
      <c r="Q3" s="3" t="s">
        <v>36</v>
      </c>
      <c r="R3" s="3">
        <v>10700</v>
      </c>
      <c r="S3" s="5">
        <v>45602</v>
      </c>
      <c r="T3" s="3">
        <v>18</v>
      </c>
      <c r="U3" s="3" t="s">
        <v>260</v>
      </c>
      <c r="V3" s="3" t="s">
        <v>38</v>
      </c>
      <c r="W3" s="20">
        <v>9358391608391600</v>
      </c>
    </row>
    <row r="4" spans="1:23" ht="15.75" customHeight="1" x14ac:dyDescent="0.25">
      <c r="A4" s="3" t="s">
        <v>265</v>
      </c>
      <c r="B4" s="3" t="s">
        <v>123</v>
      </c>
      <c r="C4" s="3" t="s">
        <v>266</v>
      </c>
      <c r="D4" s="3" t="s">
        <v>267</v>
      </c>
      <c r="E4" s="3" t="s">
        <v>28</v>
      </c>
      <c r="F4" s="3" t="s">
        <v>268</v>
      </c>
      <c r="G4" s="3" t="s">
        <v>42</v>
      </c>
      <c r="H4" s="3" t="s">
        <v>30</v>
      </c>
      <c r="I4" s="3" t="s">
        <v>269</v>
      </c>
      <c r="J4" s="3" t="s">
        <v>270</v>
      </c>
      <c r="K4" s="3" t="s">
        <v>271</v>
      </c>
      <c r="L4" s="3" t="s">
        <v>114</v>
      </c>
      <c r="M4" s="3" t="s">
        <v>272</v>
      </c>
      <c r="N4" s="3" t="s">
        <v>35</v>
      </c>
      <c r="O4" s="3" t="s">
        <v>42</v>
      </c>
      <c r="P4" s="3" t="s">
        <v>273</v>
      </c>
      <c r="Q4" s="3" t="s">
        <v>42</v>
      </c>
      <c r="R4" s="3" t="s">
        <v>55</v>
      </c>
      <c r="S4" s="8">
        <v>45972</v>
      </c>
      <c r="T4" s="3">
        <v>15</v>
      </c>
      <c r="U4" s="20">
        <v>8333333333333330</v>
      </c>
      <c r="V4" s="3" t="s">
        <v>80</v>
      </c>
      <c r="W4" s="20">
        <v>6891005795030560</v>
      </c>
    </row>
    <row r="5" spans="1:23" ht="15.75" customHeight="1" x14ac:dyDescent="0.25">
      <c r="A5" s="3" t="s">
        <v>274</v>
      </c>
      <c r="B5" s="3" t="s">
        <v>275</v>
      </c>
      <c r="C5" s="3" t="s">
        <v>276</v>
      </c>
      <c r="D5" s="3" t="s">
        <v>277</v>
      </c>
      <c r="E5" s="3" t="s">
        <v>278</v>
      </c>
      <c r="F5" s="3" t="s">
        <v>279</v>
      </c>
      <c r="G5" s="3" t="s">
        <v>30</v>
      </c>
      <c r="H5" s="3" t="s">
        <v>30</v>
      </c>
      <c r="I5" s="3">
        <v>2020</v>
      </c>
      <c r="J5" s="3" t="s">
        <v>280</v>
      </c>
      <c r="K5" s="3" t="s">
        <v>281</v>
      </c>
      <c r="L5" s="3" t="s">
        <v>282</v>
      </c>
      <c r="M5" s="3" t="s">
        <v>34</v>
      </c>
      <c r="N5" s="3" t="s">
        <v>35</v>
      </c>
      <c r="O5" s="3" t="s">
        <v>34</v>
      </c>
      <c r="P5" s="3">
        <v>2020</v>
      </c>
      <c r="Q5" s="3">
        <v>1289141</v>
      </c>
      <c r="R5" s="3">
        <v>11400</v>
      </c>
      <c r="S5" s="5">
        <v>45748</v>
      </c>
      <c r="T5" s="3">
        <v>18</v>
      </c>
      <c r="U5" s="3" t="s">
        <v>260</v>
      </c>
      <c r="V5" s="3" t="s">
        <v>38</v>
      </c>
      <c r="W5" s="20">
        <v>9213909824074940</v>
      </c>
    </row>
    <row r="6" spans="1:23" ht="15.75" customHeight="1" x14ac:dyDescent="0.25">
      <c r="A6" s="3" t="s">
        <v>283</v>
      </c>
      <c r="B6" s="3" t="s">
        <v>284</v>
      </c>
      <c r="C6" s="3" t="s">
        <v>285</v>
      </c>
      <c r="D6" s="3" t="s">
        <v>286</v>
      </c>
      <c r="E6" s="3" t="s">
        <v>42</v>
      </c>
      <c r="F6" s="3" t="s">
        <v>279</v>
      </c>
      <c r="G6" s="3" t="s">
        <v>30</v>
      </c>
      <c r="H6" s="3" t="s">
        <v>30</v>
      </c>
      <c r="I6" s="3">
        <v>2020</v>
      </c>
      <c r="J6" s="3" t="s">
        <v>280</v>
      </c>
      <c r="K6" s="3" t="s">
        <v>287</v>
      </c>
      <c r="L6" s="3" t="s">
        <v>288</v>
      </c>
      <c r="M6" s="3" t="s">
        <v>42</v>
      </c>
      <c r="N6" s="3" t="s">
        <v>42</v>
      </c>
      <c r="O6" s="3" t="s">
        <v>42</v>
      </c>
      <c r="P6" s="3" t="s">
        <v>42</v>
      </c>
      <c r="Q6" s="3" t="s">
        <v>289</v>
      </c>
      <c r="R6" s="3">
        <v>4002020</v>
      </c>
      <c r="S6" s="21">
        <v>45017</v>
      </c>
      <c r="T6" s="3">
        <v>13</v>
      </c>
      <c r="U6" s="20">
        <v>7222222222222220</v>
      </c>
      <c r="V6" s="3" t="s">
        <v>140</v>
      </c>
      <c r="W6" s="20">
        <v>5456349635916190</v>
      </c>
    </row>
    <row r="7" spans="1:23" ht="15.75" customHeight="1" x14ac:dyDescent="0.25">
      <c r="A7" s="3" t="s">
        <v>290</v>
      </c>
      <c r="B7" s="3" t="s">
        <v>291</v>
      </c>
      <c r="C7" s="3" t="s">
        <v>292</v>
      </c>
      <c r="D7" s="3" t="s">
        <v>293</v>
      </c>
      <c r="E7" s="3" t="s">
        <v>294</v>
      </c>
      <c r="F7" s="3" t="s">
        <v>295</v>
      </c>
      <c r="G7" s="3" t="s">
        <v>151</v>
      </c>
      <c r="H7" s="3" t="s">
        <v>296</v>
      </c>
      <c r="I7" s="3">
        <v>1499</v>
      </c>
      <c r="J7" s="3" t="s">
        <v>42</v>
      </c>
      <c r="K7" s="3" t="s">
        <v>297</v>
      </c>
      <c r="L7" s="3" t="s">
        <v>42</v>
      </c>
      <c r="M7" s="3" t="s">
        <v>298</v>
      </c>
      <c r="N7" s="3" t="s">
        <v>35</v>
      </c>
      <c r="O7" s="3" t="s">
        <v>34</v>
      </c>
      <c r="P7" s="3">
        <v>2020</v>
      </c>
      <c r="Q7" s="3" t="s">
        <v>42</v>
      </c>
      <c r="R7" s="3" t="s">
        <v>299</v>
      </c>
      <c r="S7" s="3" t="s">
        <v>300</v>
      </c>
      <c r="T7" s="3">
        <v>15</v>
      </c>
      <c r="U7" s="20">
        <v>8333333333333330</v>
      </c>
      <c r="V7" s="3" t="s">
        <v>80</v>
      </c>
      <c r="W7" s="20">
        <v>4414172686618500</v>
      </c>
    </row>
    <row r="8" spans="1:23" ht="15.75" customHeight="1" x14ac:dyDescent="0.25">
      <c r="A8" s="3" t="s">
        <v>301</v>
      </c>
      <c r="B8" s="3" t="s">
        <v>302</v>
      </c>
      <c r="C8" s="3" t="s">
        <v>303</v>
      </c>
      <c r="D8" s="3" t="s">
        <v>304</v>
      </c>
      <c r="E8" s="3" t="s">
        <v>305</v>
      </c>
      <c r="F8" s="3" t="s">
        <v>306</v>
      </c>
      <c r="G8" s="3" t="s">
        <v>307</v>
      </c>
      <c r="H8" s="3" t="s">
        <v>308</v>
      </c>
      <c r="I8" s="3">
        <v>2018</v>
      </c>
      <c r="J8" s="3" t="s">
        <v>309</v>
      </c>
      <c r="K8" s="3" t="s">
        <v>310</v>
      </c>
      <c r="L8" s="3" t="s">
        <v>42</v>
      </c>
      <c r="M8" s="3" t="s">
        <v>311</v>
      </c>
      <c r="N8" s="3" t="s">
        <v>35</v>
      </c>
      <c r="O8" s="3" t="s">
        <v>34</v>
      </c>
      <c r="P8" s="3">
        <v>2020</v>
      </c>
      <c r="Q8" s="3" t="s">
        <v>42</v>
      </c>
      <c r="R8" s="3" t="s">
        <v>312</v>
      </c>
      <c r="S8" s="3" t="s">
        <v>313</v>
      </c>
      <c r="T8" s="3">
        <v>16</v>
      </c>
      <c r="U8" s="20">
        <v>8888888888888880</v>
      </c>
      <c r="V8" s="3" t="s">
        <v>44</v>
      </c>
      <c r="W8" s="20">
        <v>6133493634848120</v>
      </c>
    </row>
    <row r="9" spans="1:23" ht="15.75" customHeight="1" x14ac:dyDescent="0.25">
      <c r="A9" s="3" t="s">
        <v>314</v>
      </c>
      <c r="B9" s="3" t="s">
        <v>291</v>
      </c>
      <c r="C9" s="3" t="s">
        <v>303</v>
      </c>
      <c r="D9" s="3" t="s">
        <v>315</v>
      </c>
      <c r="E9" s="3" t="s">
        <v>316</v>
      </c>
      <c r="F9" s="3" t="s">
        <v>294</v>
      </c>
      <c r="G9" s="3" t="s">
        <v>295</v>
      </c>
      <c r="H9" s="3" t="s">
        <v>151</v>
      </c>
      <c r="I9" s="3">
        <v>2018</v>
      </c>
      <c r="J9" s="3" t="s">
        <v>317</v>
      </c>
      <c r="K9" s="3" t="s">
        <v>318</v>
      </c>
      <c r="L9" s="3" t="s">
        <v>42</v>
      </c>
      <c r="M9" s="3" t="s">
        <v>298</v>
      </c>
      <c r="N9" s="3" t="s">
        <v>35</v>
      </c>
      <c r="O9" s="3" t="s">
        <v>34</v>
      </c>
      <c r="P9" s="3">
        <v>2020</v>
      </c>
      <c r="Q9" s="3" t="s">
        <v>42</v>
      </c>
      <c r="R9" s="3" t="s">
        <v>299</v>
      </c>
      <c r="S9" s="3" t="s">
        <v>319</v>
      </c>
      <c r="T9" s="3">
        <v>16</v>
      </c>
      <c r="U9" s="20">
        <v>8888888888888880</v>
      </c>
      <c r="V9" s="3" t="s">
        <v>44</v>
      </c>
      <c r="W9" s="20">
        <v>8303305891734680</v>
      </c>
    </row>
    <row r="10" spans="1:23" ht="15.75" customHeight="1" x14ac:dyDescent="0.25">
      <c r="A10" s="3" t="s">
        <v>320</v>
      </c>
      <c r="B10" s="3" t="s">
        <v>321</v>
      </c>
      <c r="C10" s="3" t="s">
        <v>303</v>
      </c>
      <c r="D10" s="3" t="s">
        <v>322</v>
      </c>
      <c r="E10" s="3" t="s">
        <v>316</v>
      </c>
      <c r="F10" s="3" t="s">
        <v>323</v>
      </c>
      <c r="G10" s="3" t="s">
        <v>295</v>
      </c>
      <c r="H10" s="3" t="s">
        <v>151</v>
      </c>
      <c r="I10" s="3">
        <v>2018</v>
      </c>
      <c r="J10" s="3" t="s">
        <v>324</v>
      </c>
      <c r="K10" s="3" t="s">
        <v>325</v>
      </c>
      <c r="L10" s="3" t="s">
        <v>326</v>
      </c>
      <c r="M10" s="3" t="s">
        <v>298</v>
      </c>
      <c r="N10" s="3" t="s">
        <v>35</v>
      </c>
      <c r="O10" s="3" t="s">
        <v>34</v>
      </c>
      <c r="P10" s="3">
        <v>2020</v>
      </c>
      <c r="Q10" s="3" t="s">
        <v>42</v>
      </c>
      <c r="R10" s="3" t="s">
        <v>299</v>
      </c>
      <c r="S10" s="3" t="s">
        <v>327</v>
      </c>
      <c r="T10" s="3">
        <v>17</v>
      </c>
      <c r="U10" s="20">
        <v>9444444444444440</v>
      </c>
      <c r="V10" s="3" t="s">
        <v>328</v>
      </c>
      <c r="W10" s="20">
        <v>9413359602214090</v>
      </c>
    </row>
    <row r="11" spans="1:23" ht="15.75" customHeight="1" x14ac:dyDescent="0.25">
      <c r="A11" s="3" t="s">
        <v>329</v>
      </c>
      <c r="B11" s="3" t="s">
        <v>330</v>
      </c>
      <c r="C11" s="3" t="s">
        <v>331</v>
      </c>
      <c r="D11" s="3" t="s">
        <v>332</v>
      </c>
      <c r="E11" s="3" t="s">
        <v>28</v>
      </c>
      <c r="F11" s="3" t="s">
        <v>333</v>
      </c>
      <c r="G11" s="3" t="s">
        <v>30</v>
      </c>
      <c r="H11" s="3" t="s">
        <v>111</v>
      </c>
      <c r="I11" s="3">
        <v>2016</v>
      </c>
      <c r="J11" s="3" t="s">
        <v>334</v>
      </c>
      <c r="K11" s="3" t="s">
        <v>335</v>
      </c>
      <c r="L11" s="3" t="s">
        <v>336</v>
      </c>
      <c r="M11" s="3" t="s">
        <v>34</v>
      </c>
      <c r="N11" s="3" t="s">
        <v>35</v>
      </c>
      <c r="O11" s="3" t="s">
        <v>34</v>
      </c>
      <c r="P11" s="3">
        <v>2016</v>
      </c>
      <c r="Q11" s="3" t="s">
        <v>337</v>
      </c>
      <c r="R11" s="3" t="s">
        <v>338</v>
      </c>
      <c r="S11" s="3" t="s">
        <v>339</v>
      </c>
      <c r="T11" s="3">
        <v>18</v>
      </c>
      <c r="U11" s="3" t="s">
        <v>260</v>
      </c>
      <c r="V11" s="3" t="s">
        <v>38</v>
      </c>
      <c r="W11" s="20">
        <v>3615949725082850</v>
      </c>
    </row>
    <row r="12" spans="1:23" ht="15.75" customHeight="1" x14ac:dyDescent="0.25">
      <c r="A12" s="3" t="s">
        <v>340</v>
      </c>
      <c r="B12" s="3" t="s">
        <v>330</v>
      </c>
      <c r="C12" s="3" t="s">
        <v>341</v>
      </c>
      <c r="D12" s="3" t="s">
        <v>342</v>
      </c>
      <c r="E12" s="3" t="s">
        <v>28</v>
      </c>
      <c r="F12" s="3" t="s">
        <v>42</v>
      </c>
      <c r="G12" s="3" t="s">
        <v>343</v>
      </c>
      <c r="H12" s="3" t="s">
        <v>30</v>
      </c>
      <c r="I12" s="3" t="s">
        <v>269</v>
      </c>
      <c r="J12" s="3" t="s">
        <v>344</v>
      </c>
      <c r="K12" s="3" t="s">
        <v>345</v>
      </c>
      <c r="L12" s="3" t="s">
        <v>336</v>
      </c>
      <c r="M12" s="3" t="s">
        <v>34</v>
      </c>
      <c r="N12" s="3" t="s">
        <v>35</v>
      </c>
      <c r="O12" s="3" t="s">
        <v>34</v>
      </c>
      <c r="P12" s="3">
        <v>2016</v>
      </c>
      <c r="Q12" s="3" t="s">
        <v>346</v>
      </c>
      <c r="R12" s="3" t="s">
        <v>338</v>
      </c>
      <c r="S12" s="10">
        <v>46131</v>
      </c>
      <c r="T12" s="3">
        <v>17</v>
      </c>
      <c r="U12" s="20">
        <v>9444444444444440</v>
      </c>
      <c r="V12" s="3" t="s">
        <v>328</v>
      </c>
      <c r="W12" s="20">
        <v>3085747009622440</v>
      </c>
    </row>
    <row r="13" spans="1:23" ht="15.75" customHeight="1" x14ac:dyDescent="0.25">
      <c r="A13" s="3" t="s">
        <v>347</v>
      </c>
      <c r="B13" s="3" t="s">
        <v>330</v>
      </c>
      <c r="C13" s="3" t="s">
        <v>341</v>
      </c>
      <c r="D13" s="3" t="s">
        <v>342</v>
      </c>
      <c r="E13" s="3" t="s">
        <v>42</v>
      </c>
      <c r="F13" s="3" t="s">
        <v>42</v>
      </c>
      <c r="G13" s="3" t="s">
        <v>348</v>
      </c>
      <c r="H13" s="3" t="s">
        <v>30</v>
      </c>
      <c r="I13" s="3" t="s">
        <v>269</v>
      </c>
      <c r="J13" s="3" t="s">
        <v>349</v>
      </c>
      <c r="K13" s="3" t="s">
        <v>335</v>
      </c>
      <c r="L13" s="3" t="s">
        <v>336</v>
      </c>
      <c r="M13" s="3" t="s">
        <v>34</v>
      </c>
      <c r="N13" s="3" t="s">
        <v>35</v>
      </c>
      <c r="O13" s="3" t="s">
        <v>34</v>
      </c>
      <c r="P13" s="3">
        <v>2016</v>
      </c>
      <c r="Q13" s="3" t="s">
        <v>346</v>
      </c>
      <c r="R13" s="3" t="s">
        <v>338</v>
      </c>
      <c r="S13" s="10">
        <v>46131</v>
      </c>
      <c r="T13" s="3">
        <v>16</v>
      </c>
      <c r="U13" s="20">
        <v>8888888888888880</v>
      </c>
      <c r="V13" s="3" t="s">
        <v>44</v>
      </c>
      <c r="W13" s="20">
        <v>3.31537090360619E+16</v>
      </c>
    </row>
    <row r="14" spans="1:23" ht="15.75" customHeight="1" x14ac:dyDescent="0.25">
      <c r="A14" s="3" t="s">
        <v>350</v>
      </c>
      <c r="B14" s="3" t="s">
        <v>330</v>
      </c>
      <c r="C14" s="3" t="s">
        <v>331</v>
      </c>
      <c r="D14" s="3" t="s">
        <v>351</v>
      </c>
      <c r="E14" s="3" t="s">
        <v>28</v>
      </c>
      <c r="F14" s="3" t="s">
        <v>333</v>
      </c>
      <c r="G14" s="3" t="s">
        <v>30</v>
      </c>
      <c r="H14" s="3" t="s">
        <v>93</v>
      </c>
      <c r="I14" s="3">
        <v>201</v>
      </c>
      <c r="J14" s="3" t="s">
        <v>334</v>
      </c>
      <c r="K14" s="3" t="s">
        <v>335</v>
      </c>
      <c r="L14" s="3" t="s">
        <v>336</v>
      </c>
      <c r="M14" s="3" t="s">
        <v>34</v>
      </c>
      <c r="N14" s="3" t="s">
        <v>35</v>
      </c>
      <c r="O14" s="3" t="s">
        <v>34</v>
      </c>
      <c r="P14" s="3">
        <v>2016</v>
      </c>
      <c r="Q14" s="3" t="s">
        <v>346</v>
      </c>
      <c r="R14" s="3" t="s">
        <v>338</v>
      </c>
      <c r="S14" s="3" t="s">
        <v>339</v>
      </c>
      <c r="T14" s="3">
        <v>18</v>
      </c>
      <c r="U14" s="3" t="s">
        <v>260</v>
      </c>
      <c r="V14" s="3" t="s">
        <v>38</v>
      </c>
      <c r="W14" s="20">
        <v>3599114708247830</v>
      </c>
    </row>
    <row r="15" spans="1:23" ht="15.75" customHeight="1" x14ac:dyDescent="0.25">
      <c r="A15" s="3" t="s">
        <v>352</v>
      </c>
      <c r="B15" s="3" t="s">
        <v>353</v>
      </c>
      <c r="C15" s="3" t="s">
        <v>354</v>
      </c>
      <c r="D15" s="3" t="s">
        <v>355</v>
      </c>
      <c r="E15" s="3" t="s">
        <v>28</v>
      </c>
      <c r="F15" s="3" t="s">
        <v>356</v>
      </c>
      <c r="G15" s="3" t="s">
        <v>357</v>
      </c>
      <c r="H15" s="3" t="s">
        <v>358</v>
      </c>
      <c r="I15" s="3">
        <v>2013</v>
      </c>
      <c r="J15" s="3" t="s">
        <v>359</v>
      </c>
      <c r="K15" s="3" t="s">
        <v>360</v>
      </c>
      <c r="L15" s="3" t="s">
        <v>361</v>
      </c>
      <c r="M15" s="3" t="s">
        <v>362</v>
      </c>
      <c r="N15" s="3" t="s">
        <v>42</v>
      </c>
      <c r="O15" s="3" t="s">
        <v>35</v>
      </c>
      <c r="P15" s="3" t="s">
        <v>363</v>
      </c>
      <c r="Q15" s="3" t="s">
        <v>42</v>
      </c>
      <c r="R15" s="3" t="s">
        <v>364</v>
      </c>
      <c r="S15" s="3" t="s">
        <v>365</v>
      </c>
      <c r="T15" s="3">
        <v>16</v>
      </c>
      <c r="U15" s="20">
        <v>8888888888888880</v>
      </c>
      <c r="V15" s="3" t="s">
        <v>44</v>
      </c>
      <c r="W15" s="20">
        <v>1.0801604548702E+16</v>
      </c>
    </row>
    <row r="16" spans="1:23" ht="15.75" customHeight="1" x14ac:dyDescent="0.25">
      <c r="A16" s="3" t="s">
        <v>366</v>
      </c>
      <c r="B16" s="3" t="s">
        <v>367</v>
      </c>
      <c r="C16" s="3" t="s">
        <v>368</v>
      </c>
      <c r="D16" s="3" t="s">
        <v>369</v>
      </c>
      <c r="E16" s="3" t="s">
        <v>370</v>
      </c>
      <c r="F16" s="3" t="s">
        <v>371</v>
      </c>
      <c r="G16" s="3" t="s">
        <v>30</v>
      </c>
      <c r="H16" s="3" t="s">
        <v>372</v>
      </c>
      <c r="I16" s="3">
        <v>2016</v>
      </c>
      <c r="J16" s="3" t="s">
        <v>373</v>
      </c>
      <c r="K16" s="3" t="s">
        <v>42</v>
      </c>
      <c r="L16" s="3" t="s">
        <v>374</v>
      </c>
      <c r="M16" s="3" t="s">
        <v>42</v>
      </c>
      <c r="N16" s="3" t="s">
        <v>35</v>
      </c>
      <c r="O16" s="3" t="s">
        <v>34</v>
      </c>
      <c r="P16" s="3">
        <v>18082016</v>
      </c>
      <c r="Q16" s="3" t="s">
        <v>375</v>
      </c>
      <c r="R16" s="3" t="s">
        <v>42</v>
      </c>
      <c r="S16" s="22">
        <v>44426</v>
      </c>
      <c r="T16" s="3">
        <v>15</v>
      </c>
      <c r="U16" s="20">
        <v>8333333333333330</v>
      </c>
      <c r="V16" s="3" t="s">
        <v>80</v>
      </c>
      <c r="W16" s="20">
        <v>8891100055279160</v>
      </c>
    </row>
    <row r="17" spans="1:23" ht="15.75" customHeight="1" x14ac:dyDescent="0.25">
      <c r="A17" s="3" t="s">
        <v>376</v>
      </c>
      <c r="B17" s="3" t="s">
        <v>377</v>
      </c>
      <c r="C17" s="3" t="s">
        <v>378</v>
      </c>
      <c r="D17" s="3" t="s">
        <v>379</v>
      </c>
      <c r="E17" s="3" t="s">
        <v>380</v>
      </c>
      <c r="F17" s="3" t="s">
        <v>381</v>
      </c>
      <c r="G17" s="3" t="s">
        <v>49</v>
      </c>
      <c r="H17" s="3" t="s">
        <v>49</v>
      </c>
      <c r="I17" s="3">
        <v>2015</v>
      </c>
      <c r="J17" s="3" t="s">
        <v>382</v>
      </c>
      <c r="K17" s="3" t="s">
        <v>383</v>
      </c>
      <c r="L17" s="3" t="s">
        <v>42</v>
      </c>
      <c r="M17" s="3" t="s">
        <v>384</v>
      </c>
      <c r="N17" s="3" t="s">
        <v>173</v>
      </c>
      <c r="O17" s="3" t="s">
        <v>172</v>
      </c>
      <c r="P17" s="3">
        <v>2021</v>
      </c>
      <c r="Q17" s="3">
        <v>3964893</v>
      </c>
      <c r="R17" s="3" t="s">
        <v>385</v>
      </c>
      <c r="S17" s="23">
        <v>46035</v>
      </c>
      <c r="T17" s="3">
        <v>17</v>
      </c>
      <c r="U17" s="20">
        <v>9444444444444440</v>
      </c>
      <c r="V17" s="3" t="s">
        <v>328</v>
      </c>
      <c r="W17" s="20">
        <v>3.37325811214154E+16</v>
      </c>
    </row>
    <row r="18" spans="1:23" ht="15.75" customHeight="1" x14ac:dyDescent="0.25">
      <c r="A18" s="3" t="s">
        <v>386</v>
      </c>
      <c r="B18" s="3" t="s">
        <v>387</v>
      </c>
      <c r="C18" s="3" t="s">
        <v>388</v>
      </c>
      <c r="D18" s="3" t="s">
        <v>389</v>
      </c>
      <c r="E18" s="3" t="s">
        <v>28</v>
      </c>
      <c r="F18" s="3" t="s">
        <v>390</v>
      </c>
      <c r="G18" s="3" t="s">
        <v>30</v>
      </c>
      <c r="H18" s="3" t="s">
        <v>49</v>
      </c>
      <c r="I18" s="3" t="s">
        <v>42</v>
      </c>
      <c r="J18" s="3" t="s">
        <v>391</v>
      </c>
      <c r="K18" s="3" t="s">
        <v>392</v>
      </c>
      <c r="L18" s="3" t="s">
        <v>393</v>
      </c>
      <c r="M18" s="3" t="s">
        <v>384</v>
      </c>
      <c r="N18" s="3" t="s">
        <v>173</v>
      </c>
      <c r="O18" s="3" t="s">
        <v>394</v>
      </c>
      <c r="P18" s="3" t="s">
        <v>42</v>
      </c>
      <c r="Q18" s="3">
        <v>3964893</v>
      </c>
      <c r="R18" s="3" t="s">
        <v>42</v>
      </c>
      <c r="S18" s="23">
        <v>46040</v>
      </c>
      <c r="T18" s="3">
        <v>15</v>
      </c>
      <c r="U18" s="20">
        <v>8333333333333330</v>
      </c>
      <c r="V18" s="3" t="s">
        <v>80</v>
      </c>
      <c r="W18" s="20">
        <v>2.88446376892382E+16</v>
      </c>
    </row>
    <row r="19" spans="1:23" ht="15.75" customHeight="1" x14ac:dyDescent="0.25">
      <c r="A19" s="3" t="s">
        <v>395</v>
      </c>
      <c r="B19" s="3" t="s">
        <v>396</v>
      </c>
      <c r="C19" s="3" t="s">
        <v>397</v>
      </c>
      <c r="D19" s="3" t="s">
        <v>398</v>
      </c>
      <c r="E19" s="3" t="s">
        <v>28</v>
      </c>
      <c r="F19" s="3" t="s">
        <v>399</v>
      </c>
      <c r="G19" s="3" t="s">
        <v>30</v>
      </c>
      <c r="H19" s="3" t="s">
        <v>42</v>
      </c>
      <c r="I19" s="3" t="s">
        <v>400</v>
      </c>
      <c r="J19" s="3" t="s">
        <v>391</v>
      </c>
      <c r="K19" s="3" t="s">
        <v>401</v>
      </c>
      <c r="L19" s="3" t="s">
        <v>402</v>
      </c>
      <c r="M19" s="3" t="s">
        <v>403</v>
      </c>
      <c r="N19" s="3" t="s">
        <v>35</v>
      </c>
      <c r="O19" s="3" t="s">
        <v>34</v>
      </c>
      <c r="P19" s="3">
        <v>2021</v>
      </c>
      <c r="Q19" s="3" t="s">
        <v>404</v>
      </c>
      <c r="R19" s="3">
        <v>20110</v>
      </c>
      <c r="S19" s="23">
        <v>46040</v>
      </c>
      <c r="T19" s="3">
        <v>17</v>
      </c>
      <c r="U19" s="20">
        <v>9444444444444440</v>
      </c>
      <c r="V19" s="3" t="s">
        <v>328</v>
      </c>
      <c r="W19" s="20">
        <v>3564722933364150</v>
      </c>
    </row>
    <row r="20" spans="1:23" ht="15.75" customHeight="1" x14ac:dyDescent="0.25">
      <c r="A20" s="3" t="s">
        <v>405</v>
      </c>
      <c r="B20" s="3" t="s">
        <v>406</v>
      </c>
      <c r="C20" s="3" t="s">
        <v>407</v>
      </c>
      <c r="D20" s="3" t="s">
        <v>408</v>
      </c>
      <c r="E20" s="3" t="s">
        <v>28</v>
      </c>
      <c r="F20" s="3" t="s">
        <v>409</v>
      </c>
      <c r="G20" s="3" t="s">
        <v>410</v>
      </c>
      <c r="H20" s="3">
        <v>2019</v>
      </c>
      <c r="I20" s="3">
        <v>14916</v>
      </c>
      <c r="J20" s="3" t="s">
        <v>42</v>
      </c>
      <c r="K20" s="3" t="s">
        <v>411</v>
      </c>
      <c r="L20" s="3" t="s">
        <v>412</v>
      </c>
      <c r="M20" s="3" t="s">
        <v>413</v>
      </c>
      <c r="N20" s="3" t="s">
        <v>35</v>
      </c>
      <c r="O20" s="3" t="s">
        <v>34</v>
      </c>
      <c r="P20" s="3">
        <v>2020</v>
      </c>
      <c r="Q20" s="3" t="s">
        <v>414</v>
      </c>
      <c r="R20" s="3">
        <v>309</v>
      </c>
      <c r="S20" s="3" t="s">
        <v>415</v>
      </c>
      <c r="T20" s="3">
        <v>17</v>
      </c>
      <c r="U20" s="20">
        <v>9444444444444440</v>
      </c>
      <c r="V20" s="3" t="s">
        <v>328</v>
      </c>
      <c r="W20" s="20">
        <v>6866682458560070</v>
      </c>
    </row>
    <row r="21" spans="1:23" ht="15.75" customHeight="1" x14ac:dyDescent="0.25">
      <c r="A21" s="3" t="s">
        <v>416</v>
      </c>
      <c r="B21" s="3" t="s">
        <v>406</v>
      </c>
      <c r="C21" s="3" t="s">
        <v>417</v>
      </c>
      <c r="D21" s="3" t="s">
        <v>418</v>
      </c>
      <c r="E21" s="3" t="s">
        <v>419</v>
      </c>
      <c r="F21" s="3" t="s">
        <v>30</v>
      </c>
      <c r="G21" s="3" t="s">
        <v>420</v>
      </c>
      <c r="H21" s="3">
        <v>2019</v>
      </c>
      <c r="I21" s="3">
        <v>14916</v>
      </c>
      <c r="J21" s="3" t="s">
        <v>421</v>
      </c>
      <c r="K21" s="3" t="s">
        <v>422</v>
      </c>
      <c r="L21" s="3" t="s">
        <v>42</v>
      </c>
      <c r="M21" s="3" t="s">
        <v>423</v>
      </c>
      <c r="N21" s="3" t="s">
        <v>424</v>
      </c>
      <c r="O21" s="3">
        <v>2020</v>
      </c>
      <c r="P21" s="3" t="s">
        <v>414</v>
      </c>
      <c r="Q21" s="3">
        <v>309</v>
      </c>
      <c r="R21" s="3" t="s">
        <v>42</v>
      </c>
      <c r="S21" s="24">
        <v>45776</v>
      </c>
      <c r="T21" s="3">
        <v>16</v>
      </c>
      <c r="U21" s="20">
        <v>8888888888888880</v>
      </c>
      <c r="V21" s="3" t="s">
        <v>44</v>
      </c>
      <c r="W21" s="20">
        <v>1749097619356900</v>
      </c>
    </row>
    <row r="22" spans="1:23" ht="12.5" x14ac:dyDescent="0.25">
      <c r="A22" s="3" t="s">
        <v>425</v>
      </c>
      <c r="B22" s="3" t="s">
        <v>426</v>
      </c>
      <c r="C22" s="3" t="s">
        <v>427</v>
      </c>
      <c r="D22" s="3" t="s">
        <v>428</v>
      </c>
      <c r="E22" s="3" t="s">
        <v>28</v>
      </c>
      <c r="F22" s="3" t="s">
        <v>429</v>
      </c>
      <c r="G22" s="3" t="s">
        <v>420</v>
      </c>
      <c r="H22" s="3">
        <v>2019</v>
      </c>
      <c r="I22" s="3">
        <v>14916</v>
      </c>
      <c r="J22" s="3" t="s">
        <v>42</v>
      </c>
      <c r="K22" s="3" t="s">
        <v>422</v>
      </c>
      <c r="L22" s="3" t="s">
        <v>42</v>
      </c>
      <c r="M22" s="3" t="s">
        <v>413</v>
      </c>
      <c r="N22" s="3" t="s">
        <v>35</v>
      </c>
      <c r="O22" s="3" t="s">
        <v>34</v>
      </c>
      <c r="P22" s="3" t="s">
        <v>414</v>
      </c>
      <c r="Q22" s="3">
        <v>309</v>
      </c>
      <c r="R22" s="3" t="s">
        <v>42</v>
      </c>
      <c r="S22" s="22">
        <v>45776</v>
      </c>
      <c r="T22" s="3">
        <v>15</v>
      </c>
      <c r="U22" s="20">
        <v>8333333333333330</v>
      </c>
      <c r="V22" s="3" t="s">
        <v>80</v>
      </c>
      <c r="W22" s="20">
        <v>5418338627316950</v>
      </c>
    </row>
    <row r="23" spans="1:23" ht="12.5" x14ac:dyDescent="0.25">
      <c r="A23" s="3" t="s">
        <v>430</v>
      </c>
      <c r="B23" s="3" t="s">
        <v>431</v>
      </c>
      <c r="C23" s="3" t="s">
        <v>432</v>
      </c>
      <c r="D23" s="3" t="s">
        <v>433</v>
      </c>
      <c r="E23" s="3" t="s">
        <v>28</v>
      </c>
      <c r="F23" s="3" t="s">
        <v>434</v>
      </c>
      <c r="G23" s="3" t="s">
        <v>30</v>
      </c>
      <c r="H23" s="3" t="s">
        <v>93</v>
      </c>
      <c r="I23" s="3">
        <v>2011</v>
      </c>
      <c r="J23" s="3" t="s">
        <v>435</v>
      </c>
      <c r="K23" s="3" t="s">
        <v>436</v>
      </c>
      <c r="L23" s="3" t="s">
        <v>437</v>
      </c>
      <c r="M23" s="3" t="s">
        <v>438</v>
      </c>
      <c r="N23" s="3" t="s">
        <v>35</v>
      </c>
      <c r="O23" s="3" t="s">
        <v>423</v>
      </c>
      <c r="P23" s="3">
        <v>2016</v>
      </c>
      <c r="Q23" s="3" t="s">
        <v>42</v>
      </c>
      <c r="R23" s="3" t="s">
        <v>439</v>
      </c>
      <c r="S23" s="3" t="s">
        <v>440</v>
      </c>
      <c r="T23" s="3">
        <v>17</v>
      </c>
      <c r="U23" s="20">
        <v>9444444444444440</v>
      </c>
      <c r="V23" s="3" t="s">
        <v>328</v>
      </c>
      <c r="W23" s="20">
        <v>8519508029456120</v>
      </c>
    </row>
    <row r="24" spans="1:23" ht="12.5" x14ac:dyDescent="0.25">
      <c r="A24" s="3" t="s">
        <v>441</v>
      </c>
      <c r="B24" s="3" t="s">
        <v>442</v>
      </c>
      <c r="C24" s="3" t="s">
        <v>443</v>
      </c>
      <c r="D24" s="3" t="s">
        <v>444</v>
      </c>
      <c r="E24" s="3" t="s">
        <v>28</v>
      </c>
      <c r="F24" s="3" t="s">
        <v>434</v>
      </c>
      <c r="G24" s="3" t="s">
        <v>445</v>
      </c>
      <c r="H24" s="3" t="s">
        <v>93</v>
      </c>
      <c r="I24" s="3">
        <v>201</v>
      </c>
      <c r="J24" s="3">
        <v>125</v>
      </c>
      <c r="K24" s="3" t="s">
        <v>446</v>
      </c>
      <c r="L24" s="3" t="s">
        <v>447</v>
      </c>
      <c r="M24" s="3" t="s">
        <v>438</v>
      </c>
      <c r="N24" s="3" t="s">
        <v>35</v>
      </c>
      <c r="O24" s="3" t="s">
        <v>423</v>
      </c>
      <c r="P24" s="3">
        <v>2016</v>
      </c>
      <c r="Q24" s="3" t="s">
        <v>42</v>
      </c>
      <c r="R24" s="3" t="s">
        <v>439</v>
      </c>
      <c r="S24" s="3" t="s">
        <v>448</v>
      </c>
      <c r="T24" s="3">
        <v>17</v>
      </c>
      <c r="U24" s="20">
        <v>9444444444444440</v>
      </c>
      <c r="V24" s="3" t="s">
        <v>328</v>
      </c>
      <c r="W24" s="20">
        <v>8608968813769850</v>
      </c>
    </row>
    <row r="25" spans="1:23" ht="12.5" x14ac:dyDescent="0.25">
      <c r="A25" s="3" t="s">
        <v>449</v>
      </c>
      <c r="B25" s="3" t="s">
        <v>431</v>
      </c>
      <c r="C25" s="3" t="s">
        <v>450</v>
      </c>
      <c r="D25" s="3" t="s">
        <v>451</v>
      </c>
      <c r="E25" s="3" t="s">
        <v>28</v>
      </c>
      <c r="F25" s="3" t="s">
        <v>434</v>
      </c>
      <c r="G25" s="3" t="s">
        <v>30</v>
      </c>
      <c r="H25" s="3" t="s">
        <v>93</v>
      </c>
      <c r="I25" s="3">
        <v>2011</v>
      </c>
      <c r="J25" s="3">
        <v>125</v>
      </c>
      <c r="K25" s="3" t="s">
        <v>452</v>
      </c>
      <c r="L25" s="3" t="s">
        <v>437</v>
      </c>
      <c r="M25" s="3" t="s">
        <v>438</v>
      </c>
      <c r="N25" s="3" t="s">
        <v>35</v>
      </c>
      <c r="O25" s="3" t="s">
        <v>453</v>
      </c>
      <c r="P25" s="3">
        <v>2016</v>
      </c>
      <c r="Q25" s="3" t="s">
        <v>42</v>
      </c>
      <c r="R25" s="3" t="s">
        <v>439</v>
      </c>
      <c r="S25" s="3" t="s">
        <v>454</v>
      </c>
      <c r="T25" s="3">
        <v>17</v>
      </c>
      <c r="U25" s="20">
        <v>9444444444444440</v>
      </c>
      <c r="V25" s="3" t="s">
        <v>328</v>
      </c>
      <c r="W25" s="20">
        <v>8392345399698340</v>
      </c>
    </row>
    <row r="26" spans="1:23" ht="12.5" x14ac:dyDescent="0.25">
      <c r="A26" s="3" t="s">
        <v>455</v>
      </c>
      <c r="B26" s="3" t="s">
        <v>456</v>
      </c>
      <c r="C26" s="3" t="s">
        <v>457</v>
      </c>
      <c r="D26" s="3" t="s">
        <v>458</v>
      </c>
      <c r="E26" s="3" t="s">
        <v>28</v>
      </c>
      <c r="F26" s="3" t="s">
        <v>459</v>
      </c>
      <c r="G26" s="3" t="s">
        <v>357</v>
      </c>
      <c r="H26" s="3" t="s">
        <v>358</v>
      </c>
      <c r="I26" s="3">
        <v>2012</v>
      </c>
      <c r="J26" s="3" t="s">
        <v>359</v>
      </c>
      <c r="K26" s="3" t="s">
        <v>460</v>
      </c>
      <c r="L26" s="3" t="s">
        <v>461</v>
      </c>
      <c r="M26" s="3" t="s">
        <v>462</v>
      </c>
      <c r="N26" s="3" t="s">
        <v>42</v>
      </c>
      <c r="O26" s="3" t="s">
        <v>34</v>
      </c>
      <c r="P26" s="3">
        <v>2022</v>
      </c>
      <c r="Q26" s="3" t="s">
        <v>463</v>
      </c>
      <c r="R26" s="3" t="s">
        <v>464</v>
      </c>
      <c r="S26" s="3" t="s">
        <v>465</v>
      </c>
      <c r="T26" s="3">
        <v>17</v>
      </c>
      <c r="U26" s="20">
        <v>9444444444444440</v>
      </c>
      <c r="V26" s="3" t="s">
        <v>328</v>
      </c>
      <c r="W26" s="20">
        <v>8406409622672590</v>
      </c>
    </row>
    <row r="27" spans="1:23" ht="12.5" x14ac:dyDescent="0.25">
      <c r="A27" s="3" t="s">
        <v>466</v>
      </c>
      <c r="B27" s="3" t="s">
        <v>456</v>
      </c>
      <c r="C27" s="3" t="s">
        <v>457</v>
      </c>
      <c r="D27" s="3" t="s">
        <v>467</v>
      </c>
      <c r="E27" s="3" t="s">
        <v>468</v>
      </c>
      <c r="F27" s="3" t="s">
        <v>357</v>
      </c>
      <c r="G27" s="3" t="s">
        <v>358</v>
      </c>
      <c r="H27" s="3">
        <v>2012</v>
      </c>
      <c r="I27" s="3" t="s">
        <v>469</v>
      </c>
      <c r="J27" s="3" t="s">
        <v>470</v>
      </c>
      <c r="K27" s="3" t="s">
        <v>461</v>
      </c>
      <c r="L27" s="3" t="s">
        <v>42</v>
      </c>
      <c r="M27" s="3" t="s">
        <v>462</v>
      </c>
      <c r="N27" s="3" t="s">
        <v>42</v>
      </c>
      <c r="O27" s="3" t="s">
        <v>471</v>
      </c>
      <c r="P27" s="3">
        <v>2022</v>
      </c>
      <c r="Q27" s="3" t="s">
        <v>42</v>
      </c>
      <c r="R27" s="3" t="s">
        <v>464</v>
      </c>
      <c r="S27" s="3" t="s">
        <v>465</v>
      </c>
      <c r="T27" s="3">
        <v>15</v>
      </c>
      <c r="U27" s="20">
        <v>8333333333333330</v>
      </c>
      <c r="V27" s="3" t="s">
        <v>80</v>
      </c>
      <c r="W27" s="20">
        <v>515079365079365</v>
      </c>
    </row>
    <row r="28" spans="1:23" ht="12.5" x14ac:dyDescent="0.25">
      <c r="A28" s="3" t="s">
        <v>472</v>
      </c>
      <c r="B28" s="3" t="s">
        <v>456</v>
      </c>
      <c r="C28" s="3" t="s">
        <v>457</v>
      </c>
      <c r="D28" s="3" t="s">
        <v>473</v>
      </c>
      <c r="E28" s="3" t="s">
        <v>474</v>
      </c>
      <c r="F28" s="3" t="s">
        <v>475</v>
      </c>
      <c r="G28" s="3" t="s">
        <v>358</v>
      </c>
      <c r="H28" s="3" t="s">
        <v>49</v>
      </c>
      <c r="I28" s="3" t="s">
        <v>476</v>
      </c>
      <c r="J28" s="3" t="s">
        <v>470</v>
      </c>
      <c r="K28" s="3" t="s">
        <v>477</v>
      </c>
      <c r="L28" s="3" t="s">
        <v>42</v>
      </c>
      <c r="M28" s="3" t="s">
        <v>462</v>
      </c>
      <c r="N28" s="3" t="s">
        <v>42</v>
      </c>
      <c r="O28" s="3" t="s">
        <v>34</v>
      </c>
      <c r="P28" s="3">
        <v>2022</v>
      </c>
      <c r="Q28" s="3" t="s">
        <v>42</v>
      </c>
      <c r="R28" s="3" t="s">
        <v>464</v>
      </c>
      <c r="S28" s="10">
        <v>46413</v>
      </c>
      <c r="T28" s="3">
        <v>15</v>
      </c>
      <c r="U28" s="20">
        <v>8333333333333330</v>
      </c>
      <c r="V28" s="3" t="s">
        <v>80</v>
      </c>
      <c r="W28" s="20">
        <v>6060597572362270</v>
      </c>
    </row>
    <row r="29" spans="1:23" ht="12.5" x14ac:dyDescent="0.25">
      <c r="A29" s="3" t="s">
        <v>478</v>
      </c>
      <c r="B29" s="3" t="s">
        <v>479</v>
      </c>
      <c r="C29" s="3" t="s">
        <v>176</v>
      </c>
      <c r="D29" s="3" t="s">
        <v>480</v>
      </c>
      <c r="E29" s="3" t="s">
        <v>61</v>
      </c>
      <c r="F29" s="3" t="s">
        <v>481</v>
      </c>
      <c r="G29" s="3" t="s">
        <v>482</v>
      </c>
      <c r="H29" s="3" t="s">
        <v>483</v>
      </c>
      <c r="I29" s="3">
        <v>2021</v>
      </c>
      <c r="J29" s="3">
        <v>1998</v>
      </c>
      <c r="K29" s="3" t="s">
        <v>484</v>
      </c>
      <c r="L29" s="3" t="s">
        <v>152</v>
      </c>
      <c r="M29" s="3" t="s">
        <v>485</v>
      </c>
      <c r="N29" s="3" t="s">
        <v>35</v>
      </c>
      <c r="O29" s="3" t="s">
        <v>423</v>
      </c>
      <c r="P29" s="3">
        <v>2021</v>
      </c>
      <c r="Q29" s="3" t="s">
        <v>486</v>
      </c>
      <c r="R29" s="3" t="s">
        <v>155</v>
      </c>
      <c r="S29" s="25">
        <v>46300</v>
      </c>
      <c r="T29" s="3">
        <v>18</v>
      </c>
      <c r="U29" s="3" t="s">
        <v>260</v>
      </c>
      <c r="V29" s="3" t="s">
        <v>38</v>
      </c>
      <c r="W29" s="20">
        <v>9083445058935250</v>
      </c>
    </row>
    <row r="30" spans="1:23" ht="12.5" x14ac:dyDescent="0.25">
      <c r="A30" s="3" t="s">
        <v>487</v>
      </c>
      <c r="B30" s="3" t="s">
        <v>488</v>
      </c>
      <c r="C30" s="3" t="s">
        <v>176</v>
      </c>
      <c r="D30" s="3" t="s">
        <v>489</v>
      </c>
      <c r="E30" s="3" t="s">
        <v>61</v>
      </c>
      <c r="F30" s="3" t="s">
        <v>481</v>
      </c>
      <c r="G30" s="3" t="s">
        <v>482</v>
      </c>
      <c r="H30" s="3" t="s">
        <v>42</v>
      </c>
      <c r="I30" s="3" t="s">
        <v>490</v>
      </c>
      <c r="J30" s="3" t="s">
        <v>491</v>
      </c>
      <c r="K30" s="3" t="s">
        <v>492</v>
      </c>
      <c r="L30" s="3" t="s">
        <v>152</v>
      </c>
      <c r="M30" s="3" t="s">
        <v>493</v>
      </c>
      <c r="N30" s="3" t="s">
        <v>35</v>
      </c>
      <c r="O30" s="3" t="s">
        <v>423</v>
      </c>
      <c r="P30" s="3">
        <v>2021</v>
      </c>
      <c r="Q30" s="3" t="s">
        <v>486</v>
      </c>
      <c r="R30" s="3" t="s">
        <v>42</v>
      </c>
      <c r="S30" s="25">
        <v>46300</v>
      </c>
      <c r="T30" s="3">
        <v>16</v>
      </c>
      <c r="U30" s="20">
        <v>8888888888888880</v>
      </c>
      <c r="V30" s="3" t="s">
        <v>44</v>
      </c>
      <c r="W30" s="20">
        <v>7884074463118580</v>
      </c>
    </row>
    <row r="31" spans="1:23" ht="12.5" x14ac:dyDescent="0.25">
      <c r="A31" s="3" t="s">
        <v>494</v>
      </c>
      <c r="B31" s="3" t="s">
        <v>495</v>
      </c>
      <c r="C31" s="3" t="s">
        <v>496</v>
      </c>
      <c r="D31" s="3" t="s">
        <v>497</v>
      </c>
      <c r="E31" s="3" t="s">
        <v>28</v>
      </c>
      <c r="F31" s="3" t="s">
        <v>498</v>
      </c>
      <c r="G31" s="3" t="s">
        <v>357</v>
      </c>
      <c r="H31" s="3" t="s">
        <v>358</v>
      </c>
      <c r="I31" s="3">
        <v>2012</v>
      </c>
      <c r="J31" s="3" t="s">
        <v>499</v>
      </c>
      <c r="K31" s="3" t="s">
        <v>500</v>
      </c>
      <c r="L31" s="3" t="s">
        <v>501</v>
      </c>
      <c r="M31" s="3" t="s">
        <v>403</v>
      </c>
      <c r="N31" s="3" t="s">
        <v>35</v>
      </c>
      <c r="O31" s="3" t="s">
        <v>363</v>
      </c>
      <c r="P31" s="3" t="s">
        <v>42</v>
      </c>
      <c r="Q31" s="3" t="s">
        <v>502</v>
      </c>
      <c r="R31" s="3" t="s">
        <v>42</v>
      </c>
      <c r="S31" s="10">
        <v>46692</v>
      </c>
      <c r="T31" s="3">
        <v>16</v>
      </c>
      <c r="U31" s="20">
        <v>8888888888888880</v>
      </c>
      <c r="V31" s="3" t="s">
        <v>44</v>
      </c>
      <c r="W31" s="20">
        <v>8799757098742180</v>
      </c>
    </row>
    <row r="32" spans="1:23" ht="12.5" x14ac:dyDescent="0.25">
      <c r="A32" s="3" t="s">
        <v>503</v>
      </c>
      <c r="B32" s="3" t="s">
        <v>495</v>
      </c>
      <c r="C32" s="3" t="s">
        <v>496</v>
      </c>
      <c r="D32" s="3" t="s">
        <v>504</v>
      </c>
      <c r="E32" s="3" t="s">
        <v>505</v>
      </c>
      <c r="F32" s="3" t="s">
        <v>506</v>
      </c>
      <c r="G32" s="3" t="s">
        <v>357</v>
      </c>
      <c r="H32" s="3" t="s">
        <v>358</v>
      </c>
      <c r="I32" s="3">
        <v>2012</v>
      </c>
      <c r="J32" s="3" t="s">
        <v>42</v>
      </c>
      <c r="K32" s="3" t="s">
        <v>507</v>
      </c>
      <c r="L32" s="3" t="s">
        <v>501</v>
      </c>
      <c r="M32" s="3" t="s">
        <v>403</v>
      </c>
      <c r="N32" s="3" t="s">
        <v>35</v>
      </c>
      <c r="O32" s="3" t="s">
        <v>363</v>
      </c>
      <c r="P32" s="3" t="s">
        <v>42</v>
      </c>
      <c r="Q32" s="3" t="s">
        <v>502</v>
      </c>
      <c r="R32" s="3" t="s">
        <v>42</v>
      </c>
      <c r="S32" s="10">
        <v>46692</v>
      </c>
      <c r="T32" s="3">
        <v>15</v>
      </c>
      <c r="U32" s="20">
        <v>8333333333333330</v>
      </c>
      <c r="V32" s="3" t="s">
        <v>80</v>
      </c>
      <c r="W32" s="20">
        <v>8621827220004510</v>
      </c>
    </row>
    <row r="33" spans="1:23" ht="12.5" x14ac:dyDescent="0.25">
      <c r="A33" s="3" t="s">
        <v>508</v>
      </c>
      <c r="B33" s="3" t="s">
        <v>509</v>
      </c>
      <c r="C33" s="3" t="s">
        <v>510</v>
      </c>
      <c r="D33" s="3" t="s">
        <v>511</v>
      </c>
      <c r="E33" s="3" t="s">
        <v>278</v>
      </c>
      <c r="F33" s="3" t="s">
        <v>512</v>
      </c>
      <c r="G33" s="3" t="s">
        <v>357</v>
      </c>
      <c r="H33" s="3" t="s">
        <v>358</v>
      </c>
      <c r="I33" s="3">
        <v>2011</v>
      </c>
      <c r="J33" s="3" t="s">
        <v>513</v>
      </c>
      <c r="K33" s="3" t="s">
        <v>514</v>
      </c>
      <c r="L33" s="3" t="s">
        <v>515</v>
      </c>
      <c r="M33" s="3" t="s">
        <v>34</v>
      </c>
      <c r="N33" s="3" t="s">
        <v>35</v>
      </c>
      <c r="O33" s="3" t="s">
        <v>34</v>
      </c>
      <c r="P33" s="3">
        <v>1</v>
      </c>
      <c r="Q33" s="3" t="s">
        <v>516</v>
      </c>
      <c r="R33" s="3" t="s">
        <v>517</v>
      </c>
      <c r="S33" s="10">
        <v>46048</v>
      </c>
      <c r="T33" s="3">
        <v>18</v>
      </c>
      <c r="U33" s="3" t="s">
        <v>260</v>
      </c>
      <c r="V33" s="3" t="s">
        <v>38</v>
      </c>
      <c r="W33" s="20">
        <v>9061534532205850</v>
      </c>
    </row>
    <row r="34" spans="1:23" ht="12.5" x14ac:dyDescent="0.25">
      <c r="A34" s="3" t="s">
        <v>518</v>
      </c>
      <c r="B34" s="3" t="s">
        <v>509</v>
      </c>
      <c r="C34" s="3" t="s">
        <v>519</v>
      </c>
      <c r="D34" s="3" t="s">
        <v>511</v>
      </c>
      <c r="E34" s="3" t="s">
        <v>278</v>
      </c>
      <c r="F34" s="3" t="s">
        <v>520</v>
      </c>
      <c r="G34" s="3" t="s">
        <v>357</v>
      </c>
      <c r="H34" s="3" t="s">
        <v>358</v>
      </c>
      <c r="I34" s="3">
        <v>2011</v>
      </c>
      <c r="J34" s="3" t="s">
        <v>513</v>
      </c>
      <c r="K34" s="3" t="s">
        <v>521</v>
      </c>
      <c r="L34" s="3" t="s">
        <v>515</v>
      </c>
      <c r="M34" s="3" t="s">
        <v>34</v>
      </c>
      <c r="N34" s="3" t="s">
        <v>35</v>
      </c>
      <c r="O34" s="3" t="s">
        <v>34</v>
      </c>
      <c r="P34" s="3">
        <v>1</v>
      </c>
      <c r="Q34" s="3" t="s">
        <v>516</v>
      </c>
      <c r="R34" s="3" t="s">
        <v>517</v>
      </c>
      <c r="S34" s="10">
        <v>46048</v>
      </c>
      <c r="T34" s="3">
        <v>18</v>
      </c>
      <c r="U34" s="3" t="s">
        <v>260</v>
      </c>
      <c r="V34" s="3" t="s">
        <v>38</v>
      </c>
      <c r="W34" s="20">
        <v>8971772750300100</v>
      </c>
    </row>
    <row r="35" spans="1:23" ht="12.5" x14ac:dyDescent="0.25">
      <c r="A35" s="3" t="s">
        <v>522</v>
      </c>
      <c r="B35" s="3" t="s">
        <v>523</v>
      </c>
      <c r="C35" s="3" t="s">
        <v>524</v>
      </c>
      <c r="D35" s="3" t="s">
        <v>525</v>
      </c>
      <c r="E35" s="3" t="s">
        <v>28</v>
      </c>
      <c r="F35" s="3" t="s">
        <v>526</v>
      </c>
      <c r="G35" s="3" t="s">
        <v>482</v>
      </c>
      <c r="H35" s="3" t="s">
        <v>527</v>
      </c>
      <c r="I35" s="3">
        <v>2011</v>
      </c>
      <c r="J35" s="3" t="s">
        <v>528</v>
      </c>
      <c r="K35" s="3" t="s">
        <v>529</v>
      </c>
      <c r="L35" s="3" t="s">
        <v>530</v>
      </c>
      <c r="M35" s="3" t="s">
        <v>34</v>
      </c>
      <c r="N35" s="3" t="s">
        <v>35</v>
      </c>
      <c r="O35" s="3" t="s">
        <v>34</v>
      </c>
      <c r="P35" s="3">
        <v>2022</v>
      </c>
      <c r="Q35" s="3" t="s">
        <v>42</v>
      </c>
      <c r="R35" s="3" t="s">
        <v>531</v>
      </c>
      <c r="S35" s="10">
        <v>46611</v>
      </c>
      <c r="T35" s="3">
        <v>17</v>
      </c>
      <c r="U35" s="20">
        <v>9444444444444440</v>
      </c>
      <c r="V35" s="3" t="s">
        <v>328</v>
      </c>
      <c r="W35" s="20">
        <v>9384123124607550</v>
      </c>
    </row>
    <row r="36" spans="1:23" ht="12.5" x14ac:dyDescent="0.25">
      <c r="A36" s="3" t="s">
        <v>532</v>
      </c>
      <c r="B36" s="3" t="s">
        <v>533</v>
      </c>
      <c r="C36" s="3" t="s">
        <v>534</v>
      </c>
      <c r="D36" s="3" t="s">
        <v>535</v>
      </c>
      <c r="E36" s="3" t="s">
        <v>278</v>
      </c>
      <c r="F36" s="3" t="s">
        <v>536</v>
      </c>
      <c r="G36" s="3" t="s">
        <v>30</v>
      </c>
      <c r="H36" s="3" t="s">
        <v>30</v>
      </c>
      <c r="I36" s="3">
        <v>2007</v>
      </c>
      <c r="J36" s="3" t="s">
        <v>537</v>
      </c>
      <c r="K36" s="3" t="s">
        <v>538</v>
      </c>
      <c r="L36" s="3" t="s">
        <v>539</v>
      </c>
      <c r="M36" s="3" t="s">
        <v>34</v>
      </c>
      <c r="N36" s="3" t="s">
        <v>35</v>
      </c>
      <c r="O36" s="3" t="s">
        <v>34</v>
      </c>
      <c r="P36" s="3">
        <v>2018</v>
      </c>
      <c r="Q36" s="3" t="s">
        <v>42</v>
      </c>
      <c r="R36" s="3">
        <v>20110</v>
      </c>
      <c r="S36" s="5">
        <v>45173</v>
      </c>
      <c r="T36" s="3">
        <v>17</v>
      </c>
      <c r="U36" s="20">
        <v>9444444444444440</v>
      </c>
      <c r="V36" s="3" t="s">
        <v>328</v>
      </c>
      <c r="W36" s="20">
        <v>3.27602986080494E+16</v>
      </c>
    </row>
    <row r="37" spans="1:23" ht="12.5" x14ac:dyDescent="0.25">
      <c r="A37" s="3" t="s">
        <v>540</v>
      </c>
      <c r="B37" s="3" t="s">
        <v>533</v>
      </c>
      <c r="C37" s="3" t="s">
        <v>534</v>
      </c>
      <c r="D37" s="3" t="s">
        <v>535</v>
      </c>
      <c r="E37" s="3" t="s">
        <v>278</v>
      </c>
      <c r="F37" s="3" t="s">
        <v>536</v>
      </c>
      <c r="G37" s="3" t="s">
        <v>30</v>
      </c>
      <c r="H37" s="3" t="s">
        <v>30</v>
      </c>
      <c r="I37" s="3">
        <v>2007</v>
      </c>
      <c r="J37" s="3" t="s">
        <v>537</v>
      </c>
      <c r="K37" s="3" t="s">
        <v>538</v>
      </c>
      <c r="L37" s="3" t="s">
        <v>539</v>
      </c>
      <c r="M37" s="3" t="s">
        <v>34</v>
      </c>
      <c r="N37" s="3" t="s">
        <v>35</v>
      </c>
      <c r="O37" s="3" t="s">
        <v>34</v>
      </c>
      <c r="P37" s="3">
        <v>2018</v>
      </c>
      <c r="Q37" s="3" t="s">
        <v>42</v>
      </c>
      <c r="R37" s="3">
        <v>20110</v>
      </c>
      <c r="S37" s="5">
        <v>45173</v>
      </c>
      <c r="T37" s="3">
        <v>17</v>
      </c>
      <c r="U37" s="20">
        <v>9444444444444440</v>
      </c>
      <c r="V37" s="3" t="s">
        <v>328</v>
      </c>
      <c r="W37" s="20">
        <v>3.27602986080494E+16</v>
      </c>
    </row>
    <row r="38" spans="1:23" ht="12.5" x14ac:dyDescent="0.25">
      <c r="A38" s="3" t="s">
        <v>541</v>
      </c>
      <c r="B38" s="3" t="s">
        <v>533</v>
      </c>
      <c r="C38" s="3" t="s">
        <v>534</v>
      </c>
      <c r="D38" s="3" t="s">
        <v>542</v>
      </c>
      <c r="E38" s="3" t="s">
        <v>278</v>
      </c>
      <c r="F38" s="3" t="s">
        <v>536</v>
      </c>
      <c r="G38" s="3" t="s">
        <v>30</v>
      </c>
      <c r="H38" s="3" t="s">
        <v>30</v>
      </c>
      <c r="I38" s="3">
        <v>2007</v>
      </c>
      <c r="J38" s="3" t="s">
        <v>543</v>
      </c>
      <c r="K38" s="3" t="s">
        <v>544</v>
      </c>
      <c r="L38" s="3">
        <v>256235911</v>
      </c>
      <c r="M38" s="3" t="s">
        <v>34</v>
      </c>
      <c r="N38" s="3" t="s">
        <v>35</v>
      </c>
      <c r="O38" s="3" t="s">
        <v>34</v>
      </c>
      <c r="P38" s="3">
        <v>2018</v>
      </c>
      <c r="Q38" s="3" t="s">
        <v>42</v>
      </c>
      <c r="R38" s="3">
        <v>20110</v>
      </c>
      <c r="S38" s="5">
        <v>45173</v>
      </c>
      <c r="T38" s="3">
        <v>17</v>
      </c>
      <c r="U38" s="20">
        <v>9444444444444440</v>
      </c>
      <c r="V38" s="3" t="s">
        <v>328</v>
      </c>
      <c r="W38" s="20">
        <v>3.29473368573714E+16</v>
      </c>
    </row>
    <row r="39" spans="1:23" ht="12.5" x14ac:dyDescent="0.25">
      <c r="A39" s="3" t="s">
        <v>545</v>
      </c>
      <c r="B39" s="3" t="s">
        <v>533</v>
      </c>
      <c r="C39" s="3" t="s">
        <v>534</v>
      </c>
      <c r="D39" s="3" t="s">
        <v>546</v>
      </c>
      <c r="E39" s="3" t="s">
        <v>278</v>
      </c>
      <c r="F39" s="3" t="s">
        <v>536</v>
      </c>
      <c r="G39" s="3" t="s">
        <v>30</v>
      </c>
      <c r="H39" s="3" t="s">
        <v>30</v>
      </c>
      <c r="I39" s="3">
        <v>2007</v>
      </c>
      <c r="J39" s="3" t="s">
        <v>537</v>
      </c>
      <c r="K39" s="3" t="s">
        <v>547</v>
      </c>
      <c r="L39" s="3" t="s">
        <v>539</v>
      </c>
      <c r="M39" s="3" t="s">
        <v>34</v>
      </c>
      <c r="N39" s="3" t="s">
        <v>35</v>
      </c>
      <c r="O39" s="3" t="s">
        <v>34</v>
      </c>
      <c r="P39" s="3">
        <v>2018</v>
      </c>
      <c r="Q39" s="3" t="s">
        <v>42</v>
      </c>
      <c r="R39" s="3">
        <v>20110</v>
      </c>
      <c r="S39" s="5">
        <v>45173</v>
      </c>
      <c r="T39" s="3">
        <v>17</v>
      </c>
      <c r="U39" s="20">
        <v>9444444444444440</v>
      </c>
      <c r="V39" s="3" t="s">
        <v>328</v>
      </c>
      <c r="W39" s="20">
        <v>3.31063193692951E+16</v>
      </c>
    </row>
    <row r="40" spans="1:23" ht="12.5" x14ac:dyDescent="0.25">
      <c r="A40" s="3" t="s">
        <v>548</v>
      </c>
      <c r="B40" s="3" t="s">
        <v>549</v>
      </c>
      <c r="C40" s="3" t="s">
        <v>550</v>
      </c>
      <c r="D40" s="3" t="s">
        <v>551</v>
      </c>
      <c r="E40" s="3" t="s">
        <v>28</v>
      </c>
      <c r="F40" s="3" t="s">
        <v>552</v>
      </c>
      <c r="G40" s="3" t="s">
        <v>30</v>
      </c>
      <c r="H40" s="3" t="s">
        <v>30</v>
      </c>
      <c r="I40" s="3">
        <v>2018</v>
      </c>
      <c r="J40" s="3" t="s">
        <v>513</v>
      </c>
      <c r="K40" s="3" t="s">
        <v>553</v>
      </c>
      <c r="L40" s="3" t="s">
        <v>554</v>
      </c>
      <c r="M40" s="3" t="s">
        <v>34</v>
      </c>
      <c r="N40" s="3" t="s">
        <v>35</v>
      </c>
      <c r="O40" s="3" t="s">
        <v>34</v>
      </c>
      <c r="P40" s="3">
        <v>2018</v>
      </c>
      <c r="Q40" s="3">
        <v>633810</v>
      </c>
      <c r="R40" s="3">
        <v>20900</v>
      </c>
      <c r="S40" s="23">
        <v>45189</v>
      </c>
      <c r="T40" s="3">
        <v>18</v>
      </c>
      <c r="U40" s="3" t="s">
        <v>260</v>
      </c>
      <c r="V40" s="3" t="s">
        <v>38</v>
      </c>
      <c r="W40" s="20">
        <v>4491619771031530</v>
      </c>
    </row>
    <row r="41" spans="1:23" ht="12.5" x14ac:dyDescent="0.25">
      <c r="A41" s="3" t="s">
        <v>555</v>
      </c>
      <c r="B41" s="3" t="s">
        <v>549</v>
      </c>
      <c r="C41" s="3" t="s">
        <v>550</v>
      </c>
      <c r="D41" s="3" t="s">
        <v>551</v>
      </c>
      <c r="E41" s="3" t="s">
        <v>28</v>
      </c>
      <c r="F41" s="3" t="s">
        <v>29</v>
      </c>
      <c r="G41" s="3" t="s">
        <v>30</v>
      </c>
      <c r="H41" s="3" t="s">
        <v>30</v>
      </c>
      <c r="I41" s="3">
        <v>2018</v>
      </c>
      <c r="J41" s="3" t="s">
        <v>513</v>
      </c>
      <c r="K41" s="3" t="s">
        <v>556</v>
      </c>
      <c r="L41" s="3" t="s">
        <v>554</v>
      </c>
      <c r="M41" s="3" t="s">
        <v>34</v>
      </c>
      <c r="N41" s="3" t="s">
        <v>35</v>
      </c>
      <c r="O41" s="3" t="s">
        <v>34</v>
      </c>
      <c r="P41" s="3">
        <v>2018</v>
      </c>
      <c r="Q41" s="3">
        <v>633810</v>
      </c>
      <c r="R41" s="3">
        <v>20900</v>
      </c>
      <c r="S41" s="23">
        <v>45189</v>
      </c>
      <c r="T41" s="3">
        <v>18</v>
      </c>
      <c r="U41" s="3" t="s">
        <v>260</v>
      </c>
      <c r="V41" s="3" t="s">
        <v>38</v>
      </c>
      <c r="W41" s="20">
        <v>4491619771031530</v>
      </c>
    </row>
    <row r="42" spans="1:23" ht="12.5" x14ac:dyDescent="0.25">
      <c r="A42" s="3" t="s">
        <v>557</v>
      </c>
      <c r="B42" s="3" t="s">
        <v>558</v>
      </c>
      <c r="C42" s="3" t="s">
        <v>559</v>
      </c>
      <c r="D42" s="3" t="s">
        <v>560</v>
      </c>
      <c r="E42" s="3" t="s">
        <v>28</v>
      </c>
      <c r="F42" s="3" t="s">
        <v>561</v>
      </c>
      <c r="G42" s="3" t="s">
        <v>30</v>
      </c>
      <c r="H42" s="3" t="s">
        <v>562</v>
      </c>
      <c r="I42" s="3">
        <v>2018</v>
      </c>
      <c r="J42" s="3" t="s">
        <v>563</v>
      </c>
      <c r="K42" s="3" t="s">
        <v>564</v>
      </c>
      <c r="L42" s="3" t="s">
        <v>565</v>
      </c>
      <c r="M42" s="3" t="s">
        <v>566</v>
      </c>
      <c r="N42" s="3" t="s">
        <v>35</v>
      </c>
      <c r="O42" s="3" t="s">
        <v>567</v>
      </c>
      <c r="P42" s="3">
        <v>2018</v>
      </c>
      <c r="Q42" s="3">
        <v>271255</v>
      </c>
      <c r="R42" s="3" t="s">
        <v>42</v>
      </c>
      <c r="S42" s="10">
        <v>46954</v>
      </c>
      <c r="T42" s="3">
        <v>17</v>
      </c>
      <c r="U42" s="20">
        <v>9444444444444440</v>
      </c>
      <c r="V42" s="3" t="s">
        <v>328</v>
      </c>
      <c r="W42" s="20">
        <v>3.77083954938626E+16</v>
      </c>
    </row>
    <row r="43" spans="1:23" ht="12.5" x14ac:dyDescent="0.25">
      <c r="A43" s="3" t="s">
        <v>568</v>
      </c>
      <c r="B43" s="3" t="s">
        <v>569</v>
      </c>
      <c r="C43" s="3" t="s">
        <v>570</v>
      </c>
      <c r="D43" s="3" t="s">
        <v>571</v>
      </c>
      <c r="E43" s="3" t="s">
        <v>28</v>
      </c>
      <c r="F43" s="3" t="s">
        <v>572</v>
      </c>
      <c r="G43" s="3" t="s">
        <v>30</v>
      </c>
      <c r="H43" s="3" t="s">
        <v>573</v>
      </c>
      <c r="I43" s="3" t="s">
        <v>574</v>
      </c>
      <c r="J43" s="3" t="s">
        <v>575</v>
      </c>
      <c r="K43" s="3" t="s">
        <v>576</v>
      </c>
      <c r="L43" s="3" t="s">
        <v>565</v>
      </c>
      <c r="M43" s="3" t="s">
        <v>566</v>
      </c>
      <c r="N43" s="3" t="s">
        <v>42</v>
      </c>
      <c r="O43" s="3" t="s">
        <v>35</v>
      </c>
      <c r="P43" s="3" t="s">
        <v>363</v>
      </c>
      <c r="Q43" s="3">
        <v>2018</v>
      </c>
      <c r="R43" s="3">
        <v>271255</v>
      </c>
      <c r="S43" s="3" t="s">
        <v>577</v>
      </c>
      <c r="T43" s="3">
        <v>17</v>
      </c>
      <c r="U43" s="20">
        <v>9444444444444440</v>
      </c>
      <c r="V43" s="3" t="s">
        <v>328</v>
      </c>
      <c r="W43" s="20">
        <v>2.17157716292664E+16</v>
      </c>
    </row>
    <row r="44" spans="1:23" ht="12.5" x14ac:dyDescent="0.25">
      <c r="A44" s="3" t="s">
        <v>578</v>
      </c>
      <c r="B44" s="3" t="s">
        <v>579</v>
      </c>
      <c r="C44" s="3">
        <v>423</v>
      </c>
      <c r="D44" s="3" t="s">
        <v>580</v>
      </c>
      <c r="E44" s="3" t="s">
        <v>42</v>
      </c>
      <c r="F44" s="3" t="s">
        <v>28</v>
      </c>
      <c r="G44" s="3" t="s">
        <v>581</v>
      </c>
      <c r="H44" s="3" t="s">
        <v>582</v>
      </c>
      <c r="I44" s="3" t="s">
        <v>269</v>
      </c>
      <c r="J44" s="3">
        <v>201</v>
      </c>
      <c r="K44" s="3" t="s">
        <v>583</v>
      </c>
      <c r="L44" s="3" t="s">
        <v>584</v>
      </c>
      <c r="M44" s="3" t="s">
        <v>42</v>
      </c>
      <c r="N44" s="3" t="s">
        <v>585</v>
      </c>
      <c r="O44" s="3" t="s">
        <v>42</v>
      </c>
      <c r="P44" s="3" t="s">
        <v>586</v>
      </c>
      <c r="Q44" s="3">
        <v>2018</v>
      </c>
      <c r="R44" s="3">
        <v>271255</v>
      </c>
      <c r="S44" s="3" t="s">
        <v>577</v>
      </c>
      <c r="T44" s="3">
        <v>15</v>
      </c>
      <c r="U44" s="20">
        <v>8333333333333330</v>
      </c>
      <c r="V44" s="3" t="s">
        <v>80</v>
      </c>
      <c r="W44" s="20">
        <v>1035583482642300</v>
      </c>
    </row>
    <row r="45" spans="1:23" ht="12.5" x14ac:dyDescent="0.25">
      <c r="A45" s="3" t="s">
        <v>587</v>
      </c>
      <c r="B45" s="3" t="s">
        <v>588</v>
      </c>
      <c r="C45" s="3" t="s">
        <v>589</v>
      </c>
      <c r="D45" s="3" t="s">
        <v>590</v>
      </c>
      <c r="E45" s="3" t="s">
        <v>28</v>
      </c>
      <c r="F45" s="3" t="s">
        <v>572</v>
      </c>
      <c r="G45" s="3" t="s">
        <v>591</v>
      </c>
      <c r="H45" s="3" t="s">
        <v>562</v>
      </c>
      <c r="I45" s="3">
        <v>2018</v>
      </c>
      <c r="J45" s="3" t="s">
        <v>563</v>
      </c>
      <c r="K45" s="3" t="s">
        <v>592</v>
      </c>
      <c r="L45" s="3" t="s">
        <v>565</v>
      </c>
      <c r="M45" s="3" t="s">
        <v>566</v>
      </c>
      <c r="N45" s="3" t="s">
        <v>42</v>
      </c>
      <c r="O45" s="3" t="s">
        <v>35</v>
      </c>
      <c r="P45" s="3" t="s">
        <v>363</v>
      </c>
      <c r="Q45" s="3">
        <v>2018</v>
      </c>
      <c r="R45" s="3">
        <v>271255</v>
      </c>
      <c r="S45" s="3" t="s">
        <v>577</v>
      </c>
      <c r="T45" s="3">
        <v>17</v>
      </c>
      <c r="U45" s="20">
        <v>9444444444444440</v>
      </c>
      <c r="V45" s="3" t="s">
        <v>328</v>
      </c>
      <c r="W45" s="20">
        <v>2.85463862280471E+16</v>
      </c>
    </row>
    <row r="46" spans="1:23" ht="12.5" x14ac:dyDescent="0.25">
      <c r="A46" s="3" t="s">
        <v>593</v>
      </c>
      <c r="B46" s="3" t="s">
        <v>594</v>
      </c>
      <c r="C46" s="3" t="s">
        <v>595</v>
      </c>
      <c r="D46" s="3" t="s">
        <v>596</v>
      </c>
      <c r="E46" s="3" t="s">
        <v>42</v>
      </c>
      <c r="F46" s="3" t="s">
        <v>28</v>
      </c>
      <c r="G46" s="3" t="s">
        <v>597</v>
      </c>
      <c r="H46" s="3" t="s">
        <v>30</v>
      </c>
      <c r="I46" s="3" t="s">
        <v>269</v>
      </c>
      <c r="J46" s="3" t="s">
        <v>598</v>
      </c>
      <c r="K46" s="3" t="s">
        <v>599</v>
      </c>
      <c r="L46" s="3" t="s">
        <v>565</v>
      </c>
      <c r="M46" s="3" t="s">
        <v>42</v>
      </c>
      <c r="N46" s="3" t="s">
        <v>585</v>
      </c>
      <c r="O46" s="3" t="s">
        <v>42</v>
      </c>
      <c r="P46" s="3" t="s">
        <v>600</v>
      </c>
      <c r="Q46" s="3">
        <v>2018</v>
      </c>
      <c r="R46" s="3">
        <v>271255</v>
      </c>
      <c r="S46" s="3" t="s">
        <v>601</v>
      </c>
      <c r="T46" s="3">
        <v>15</v>
      </c>
      <c r="U46" s="20">
        <v>8333333333333330</v>
      </c>
      <c r="V46" s="3" t="s">
        <v>80</v>
      </c>
      <c r="W46" s="20">
        <v>1.3210984093337E+16</v>
      </c>
    </row>
    <row r="47" spans="1:23" ht="12.5" x14ac:dyDescent="0.25">
      <c r="A47" s="3" t="s">
        <v>602</v>
      </c>
      <c r="B47" s="3" t="s">
        <v>558</v>
      </c>
      <c r="C47" s="3" t="s">
        <v>42</v>
      </c>
      <c r="D47" s="3" t="s">
        <v>603</v>
      </c>
      <c r="E47" s="3" t="s">
        <v>42</v>
      </c>
      <c r="F47" s="3" t="s">
        <v>28</v>
      </c>
      <c r="G47" s="3" t="s">
        <v>561</v>
      </c>
      <c r="H47" s="3" t="s">
        <v>30</v>
      </c>
      <c r="I47" s="3" t="s">
        <v>269</v>
      </c>
      <c r="J47" s="3" t="s">
        <v>604</v>
      </c>
      <c r="K47" s="3" t="s">
        <v>564</v>
      </c>
      <c r="L47" s="3" t="s">
        <v>565</v>
      </c>
      <c r="M47" s="3" t="s">
        <v>42</v>
      </c>
      <c r="N47" s="3" t="s">
        <v>585</v>
      </c>
      <c r="O47" s="3" t="s">
        <v>42</v>
      </c>
      <c r="P47" s="3" t="s">
        <v>35</v>
      </c>
      <c r="Q47" s="3" t="s">
        <v>363</v>
      </c>
      <c r="R47" s="3">
        <v>2018</v>
      </c>
      <c r="S47" s="3" t="s">
        <v>577</v>
      </c>
      <c r="T47" s="3">
        <v>14</v>
      </c>
      <c r="U47" s="20">
        <v>7777777777777770</v>
      </c>
      <c r="V47" s="3" t="s">
        <v>89</v>
      </c>
      <c r="W47" s="20">
        <v>1.33207787619552E+16</v>
      </c>
    </row>
    <row r="48" spans="1:23" ht="12.5" x14ac:dyDescent="0.25">
      <c r="A48" s="3" t="s">
        <v>605</v>
      </c>
      <c r="B48" s="3" t="s">
        <v>606</v>
      </c>
      <c r="C48" s="3" t="s">
        <v>607</v>
      </c>
      <c r="D48" s="3" t="s">
        <v>608</v>
      </c>
      <c r="E48" s="3" t="s">
        <v>609</v>
      </c>
      <c r="F48" s="3" t="s">
        <v>30</v>
      </c>
      <c r="G48" s="3" t="s">
        <v>49</v>
      </c>
      <c r="H48" s="3" t="s">
        <v>42</v>
      </c>
      <c r="I48" s="3" t="s">
        <v>610</v>
      </c>
      <c r="J48" s="3" t="s">
        <v>42</v>
      </c>
      <c r="K48" s="3" t="s">
        <v>611</v>
      </c>
      <c r="L48" s="3" t="s">
        <v>42</v>
      </c>
      <c r="M48" s="3" t="s">
        <v>612</v>
      </c>
      <c r="N48" s="3" t="s">
        <v>35</v>
      </c>
      <c r="O48" s="3" t="s">
        <v>34</v>
      </c>
      <c r="P48" s="3">
        <v>2020</v>
      </c>
      <c r="Q48" s="3">
        <v>113045070</v>
      </c>
      <c r="R48" s="3">
        <v>28511400</v>
      </c>
      <c r="S48" s="23">
        <v>45820</v>
      </c>
      <c r="T48" s="3">
        <v>15</v>
      </c>
      <c r="U48" s="20">
        <v>8333333333333330</v>
      </c>
      <c r="V48" s="3" t="s">
        <v>80</v>
      </c>
      <c r="W48" s="20">
        <v>4983442265795200</v>
      </c>
    </row>
    <row r="49" spans="1:23" ht="12.5" x14ac:dyDescent="0.25">
      <c r="A49" s="3" t="s">
        <v>613</v>
      </c>
      <c r="B49" s="3" t="s">
        <v>614</v>
      </c>
      <c r="C49" s="3" t="s">
        <v>615</v>
      </c>
      <c r="D49" s="3" t="s">
        <v>616</v>
      </c>
      <c r="E49" s="3" t="s">
        <v>474</v>
      </c>
      <c r="F49" s="3" t="s">
        <v>617</v>
      </c>
      <c r="G49" s="3" t="s">
        <v>30</v>
      </c>
      <c r="H49" s="3" t="s">
        <v>30</v>
      </c>
      <c r="I49" s="3">
        <v>2015</v>
      </c>
      <c r="J49" s="3" t="s">
        <v>618</v>
      </c>
      <c r="K49" s="3" t="s">
        <v>611</v>
      </c>
      <c r="L49" s="3" t="s">
        <v>42</v>
      </c>
      <c r="M49" s="3" t="s">
        <v>612</v>
      </c>
      <c r="N49" s="3" t="s">
        <v>35</v>
      </c>
      <c r="O49" s="3" t="s">
        <v>34</v>
      </c>
      <c r="P49" s="3">
        <v>2020</v>
      </c>
      <c r="Q49" s="3" t="s">
        <v>619</v>
      </c>
      <c r="R49" s="3">
        <v>11400</v>
      </c>
      <c r="S49" s="23">
        <v>45820</v>
      </c>
      <c r="T49" s="3">
        <v>17</v>
      </c>
      <c r="U49" s="20">
        <v>9444444444444440</v>
      </c>
      <c r="V49" s="3" t="s">
        <v>328</v>
      </c>
      <c r="W49" s="20">
        <v>764878892733564</v>
      </c>
    </row>
    <row r="50" spans="1:23" ht="12.5" x14ac:dyDescent="0.25">
      <c r="A50" s="3" t="s">
        <v>620</v>
      </c>
      <c r="B50" s="3" t="s">
        <v>621</v>
      </c>
      <c r="C50" s="3" t="s">
        <v>622</v>
      </c>
      <c r="D50" s="3" t="s">
        <v>623</v>
      </c>
      <c r="E50" s="3" t="s">
        <v>624</v>
      </c>
      <c r="F50" s="3" t="s">
        <v>30</v>
      </c>
      <c r="G50" s="3" t="s">
        <v>30</v>
      </c>
      <c r="H50" s="3" t="s">
        <v>42</v>
      </c>
      <c r="I50" s="3" t="s">
        <v>625</v>
      </c>
      <c r="J50" s="3" t="s">
        <v>626</v>
      </c>
      <c r="K50" s="3" t="s">
        <v>627</v>
      </c>
      <c r="L50" s="3" t="s">
        <v>42</v>
      </c>
      <c r="M50" s="3" t="s">
        <v>612</v>
      </c>
      <c r="N50" s="3" t="s">
        <v>628</v>
      </c>
      <c r="O50" s="3" t="s">
        <v>34</v>
      </c>
      <c r="P50" s="3">
        <v>2020</v>
      </c>
      <c r="Q50" s="3">
        <v>113045070</v>
      </c>
      <c r="R50" s="3">
        <v>11400</v>
      </c>
      <c r="S50" s="23">
        <v>45820</v>
      </c>
      <c r="T50" s="3">
        <v>16</v>
      </c>
      <c r="U50" s="20">
        <v>8888888888888880</v>
      </c>
      <c r="V50" s="3" t="s">
        <v>44</v>
      </c>
      <c r="W50" s="20">
        <v>6581699346405220</v>
      </c>
    </row>
    <row r="51" spans="1:23" ht="12.5" x14ac:dyDescent="0.25">
      <c r="A51" s="3" t="s">
        <v>629</v>
      </c>
      <c r="B51" s="3" t="s">
        <v>614</v>
      </c>
      <c r="C51" s="3" t="s">
        <v>630</v>
      </c>
      <c r="D51" s="3" t="s">
        <v>631</v>
      </c>
      <c r="E51" s="3" t="s">
        <v>632</v>
      </c>
      <c r="F51" s="3" t="s">
        <v>30</v>
      </c>
      <c r="G51" s="3" t="s">
        <v>30</v>
      </c>
      <c r="H51" s="3" t="s">
        <v>42</v>
      </c>
      <c r="I51" s="3" t="s">
        <v>625</v>
      </c>
      <c r="J51" s="3" t="s">
        <v>633</v>
      </c>
      <c r="K51" s="3" t="s">
        <v>634</v>
      </c>
      <c r="L51" s="3" t="s">
        <v>42</v>
      </c>
      <c r="M51" s="3" t="s">
        <v>612</v>
      </c>
      <c r="N51" s="3" t="s">
        <v>35</v>
      </c>
      <c r="O51" s="3" t="s">
        <v>34</v>
      </c>
      <c r="P51" s="3">
        <v>2020</v>
      </c>
      <c r="Q51" s="3">
        <v>13045070</v>
      </c>
      <c r="R51" s="3">
        <v>11400</v>
      </c>
      <c r="S51" s="23">
        <v>45820</v>
      </c>
      <c r="T51" s="3">
        <v>16</v>
      </c>
      <c r="U51" s="20">
        <v>8888888888888880</v>
      </c>
      <c r="V51" s="3" t="s">
        <v>44</v>
      </c>
      <c r="W51" s="20">
        <v>6776143790849670</v>
      </c>
    </row>
    <row r="52" spans="1:23" ht="12.5" x14ac:dyDescent="0.25">
      <c r="A52" s="3" t="s">
        <v>635</v>
      </c>
      <c r="B52" s="3" t="s">
        <v>621</v>
      </c>
      <c r="C52" s="3" t="s">
        <v>636</v>
      </c>
      <c r="D52" s="3" t="s">
        <v>637</v>
      </c>
      <c r="E52" s="3" t="s">
        <v>28</v>
      </c>
      <c r="F52" s="3" t="s">
        <v>638</v>
      </c>
      <c r="G52" s="3" t="s">
        <v>30</v>
      </c>
      <c r="H52" s="3" t="s">
        <v>30</v>
      </c>
      <c r="I52" s="3">
        <v>2015</v>
      </c>
      <c r="J52" s="3" t="s">
        <v>639</v>
      </c>
      <c r="K52" s="3" t="s">
        <v>640</v>
      </c>
      <c r="L52" s="3" t="s">
        <v>641</v>
      </c>
      <c r="M52" s="3" t="s">
        <v>363</v>
      </c>
      <c r="N52" s="3" t="s">
        <v>35</v>
      </c>
      <c r="O52" s="3" t="s">
        <v>34</v>
      </c>
      <c r="P52" s="3">
        <v>2020</v>
      </c>
      <c r="Q52" s="3">
        <v>113045070</v>
      </c>
      <c r="R52" s="3">
        <v>11400</v>
      </c>
      <c r="S52" s="23">
        <v>45820</v>
      </c>
      <c r="T52" s="3">
        <v>18</v>
      </c>
      <c r="U52" s="3" t="s">
        <v>260</v>
      </c>
      <c r="V52" s="3" t="s">
        <v>38</v>
      </c>
      <c r="W52" s="20">
        <v>7544334568844370</v>
      </c>
    </row>
    <row r="53" spans="1:23" ht="12.5" x14ac:dyDescent="0.25">
      <c r="A53" s="3" t="s">
        <v>642</v>
      </c>
      <c r="B53" s="3" t="s">
        <v>91</v>
      </c>
      <c r="C53" s="3" t="s">
        <v>142</v>
      </c>
      <c r="D53" s="3" t="s">
        <v>643</v>
      </c>
      <c r="E53" s="3" t="s">
        <v>42</v>
      </c>
      <c r="F53" s="3" t="s">
        <v>644</v>
      </c>
      <c r="G53" s="3" t="s">
        <v>645</v>
      </c>
      <c r="H53" s="3" t="s">
        <v>646</v>
      </c>
      <c r="I53" s="3" t="s">
        <v>126</v>
      </c>
      <c r="J53" s="3" t="s">
        <v>647</v>
      </c>
      <c r="K53" s="3" t="s">
        <v>648</v>
      </c>
      <c r="L53" s="3" t="s">
        <v>649</v>
      </c>
      <c r="M53" s="3" t="s">
        <v>650</v>
      </c>
      <c r="N53" s="3" t="s">
        <v>35</v>
      </c>
      <c r="O53" s="3" t="s">
        <v>423</v>
      </c>
      <c r="P53" s="3">
        <v>2020</v>
      </c>
      <c r="Q53" s="3" t="s">
        <v>201</v>
      </c>
      <c r="R53" s="3" t="s">
        <v>651</v>
      </c>
      <c r="S53" s="3" t="s">
        <v>652</v>
      </c>
      <c r="T53" s="3">
        <v>17</v>
      </c>
      <c r="U53" s="20">
        <v>9444444444444440</v>
      </c>
      <c r="V53" s="3" t="s">
        <v>328</v>
      </c>
      <c r="W53" s="20">
        <v>6525981131517460</v>
      </c>
    </row>
    <row r="54" spans="1:23" ht="12.5" x14ac:dyDescent="0.25">
      <c r="A54" s="3" t="s">
        <v>653</v>
      </c>
      <c r="B54" s="3" t="s">
        <v>654</v>
      </c>
      <c r="C54" s="3" t="s">
        <v>655</v>
      </c>
      <c r="D54" s="3" t="s">
        <v>656</v>
      </c>
      <c r="E54" s="3" t="s">
        <v>28</v>
      </c>
      <c r="F54" s="3" t="s">
        <v>657</v>
      </c>
      <c r="G54" s="3" t="s">
        <v>30</v>
      </c>
      <c r="H54" s="3" t="s">
        <v>93</v>
      </c>
      <c r="I54" s="3">
        <v>201</v>
      </c>
      <c r="J54" s="3">
        <v>110</v>
      </c>
      <c r="K54" s="3" t="s">
        <v>658</v>
      </c>
      <c r="L54" s="3">
        <v>215148</v>
      </c>
      <c r="M54" s="3" t="s">
        <v>650</v>
      </c>
      <c r="N54" s="3" t="s">
        <v>35</v>
      </c>
      <c r="O54" s="3" t="s">
        <v>34</v>
      </c>
      <c r="P54" s="3">
        <v>2020</v>
      </c>
      <c r="Q54" s="3" t="s">
        <v>201</v>
      </c>
      <c r="R54" s="3" t="s">
        <v>202</v>
      </c>
      <c r="S54" s="26">
        <v>46419</v>
      </c>
      <c r="T54" s="3">
        <v>18</v>
      </c>
      <c r="U54" s="3" t="s">
        <v>260</v>
      </c>
      <c r="V54" s="3" t="s">
        <v>38</v>
      </c>
      <c r="W54" s="20">
        <v>8122660745209760</v>
      </c>
    </row>
    <row r="55" spans="1:23" ht="12.5" x14ac:dyDescent="0.25">
      <c r="A55" s="3" t="s">
        <v>659</v>
      </c>
      <c r="B55" s="3" t="s">
        <v>660</v>
      </c>
      <c r="C55" s="3" t="s">
        <v>142</v>
      </c>
      <c r="D55" s="3" t="s">
        <v>661</v>
      </c>
      <c r="E55" s="3" t="s">
        <v>28</v>
      </c>
      <c r="F55" s="3" t="s">
        <v>644</v>
      </c>
      <c r="G55" s="3" t="s">
        <v>30</v>
      </c>
      <c r="H55" s="3" t="s">
        <v>93</v>
      </c>
      <c r="I55" s="3">
        <v>2017</v>
      </c>
      <c r="J55" s="3">
        <v>110</v>
      </c>
      <c r="K55" s="3" t="s">
        <v>662</v>
      </c>
      <c r="L55" s="3" t="s">
        <v>663</v>
      </c>
      <c r="M55" s="3" t="s">
        <v>650</v>
      </c>
      <c r="N55" s="3" t="s">
        <v>35</v>
      </c>
      <c r="O55" s="3" t="s">
        <v>34</v>
      </c>
      <c r="P55" s="3">
        <v>2020</v>
      </c>
      <c r="Q55" s="3" t="s">
        <v>201</v>
      </c>
      <c r="R55" s="3" t="s">
        <v>202</v>
      </c>
      <c r="S55" s="10">
        <v>46442</v>
      </c>
      <c r="T55" s="3">
        <v>18</v>
      </c>
      <c r="U55" s="3" t="s">
        <v>260</v>
      </c>
      <c r="V55" s="3" t="s">
        <v>38</v>
      </c>
      <c r="W55" s="20">
        <v>8891975308641970</v>
      </c>
    </row>
    <row r="56" spans="1:23" ht="12.5" x14ac:dyDescent="0.25">
      <c r="A56" s="3" t="s">
        <v>664</v>
      </c>
      <c r="B56" s="3" t="s">
        <v>665</v>
      </c>
      <c r="C56" s="3" t="s">
        <v>666</v>
      </c>
      <c r="D56" s="3" t="s">
        <v>667</v>
      </c>
      <c r="E56" s="3" t="s">
        <v>278</v>
      </c>
      <c r="F56" s="3" t="s">
        <v>668</v>
      </c>
      <c r="G56" s="3" t="s">
        <v>30</v>
      </c>
      <c r="H56" s="3" t="s">
        <v>30</v>
      </c>
      <c r="I56" s="3">
        <v>2019</v>
      </c>
      <c r="J56" s="3" t="s">
        <v>669</v>
      </c>
      <c r="K56" s="3" t="s">
        <v>670</v>
      </c>
      <c r="L56" s="3" t="s">
        <v>671</v>
      </c>
      <c r="M56" s="3" t="s">
        <v>311</v>
      </c>
      <c r="N56" s="3" t="s">
        <v>35</v>
      </c>
      <c r="O56" s="3" t="s">
        <v>34</v>
      </c>
      <c r="P56" s="3">
        <v>2020</v>
      </c>
      <c r="Q56" s="3" t="s">
        <v>672</v>
      </c>
      <c r="R56" s="3">
        <v>20800</v>
      </c>
      <c r="S56" s="23">
        <v>45706</v>
      </c>
      <c r="T56" s="3">
        <v>18</v>
      </c>
      <c r="U56" s="3" t="s">
        <v>260</v>
      </c>
      <c r="V56" s="3" t="s">
        <v>38</v>
      </c>
      <c r="W56" s="20">
        <v>9440436107102770</v>
      </c>
    </row>
    <row r="57" spans="1:23" ht="12.5" x14ac:dyDescent="0.25">
      <c r="A57" s="3" t="s">
        <v>673</v>
      </c>
      <c r="B57" s="3" t="s">
        <v>674</v>
      </c>
      <c r="C57" s="3" t="s">
        <v>675</v>
      </c>
      <c r="D57" s="3" t="s">
        <v>676</v>
      </c>
      <c r="E57" s="3" t="s">
        <v>278</v>
      </c>
      <c r="F57" s="3" t="s">
        <v>677</v>
      </c>
      <c r="G57" s="3" t="s">
        <v>30</v>
      </c>
      <c r="H57" s="3" t="s">
        <v>30</v>
      </c>
      <c r="I57" s="3">
        <v>2014</v>
      </c>
      <c r="J57" s="3" t="s">
        <v>678</v>
      </c>
      <c r="K57" s="3" t="s">
        <v>679</v>
      </c>
      <c r="L57" s="3" t="s">
        <v>680</v>
      </c>
      <c r="M57" s="3" t="s">
        <v>681</v>
      </c>
      <c r="N57" s="3" t="s">
        <v>35</v>
      </c>
      <c r="O57" s="3" t="s">
        <v>34</v>
      </c>
      <c r="P57" s="3">
        <v>2019</v>
      </c>
      <c r="Q57" s="3" t="s">
        <v>42</v>
      </c>
      <c r="R57" s="3">
        <v>20100</v>
      </c>
      <c r="S57" s="23">
        <v>45409</v>
      </c>
      <c r="T57" s="3">
        <v>17</v>
      </c>
      <c r="U57" s="20">
        <v>9444444444444440</v>
      </c>
      <c r="V57" s="3" t="s">
        <v>328</v>
      </c>
      <c r="W57" s="20">
        <v>9485897032609830</v>
      </c>
    </row>
    <row r="58" spans="1:23" ht="12.5" x14ac:dyDescent="0.25">
      <c r="A58" s="3" t="s">
        <v>682</v>
      </c>
      <c r="B58" s="3" t="s">
        <v>683</v>
      </c>
      <c r="C58" s="3" t="s">
        <v>684</v>
      </c>
      <c r="D58" s="3" t="s">
        <v>685</v>
      </c>
      <c r="E58" s="3" t="s">
        <v>278</v>
      </c>
      <c r="F58" s="3" t="s">
        <v>686</v>
      </c>
      <c r="G58" s="3" t="s">
        <v>30</v>
      </c>
      <c r="H58" s="3" t="s">
        <v>30</v>
      </c>
      <c r="I58" s="3">
        <v>2022</v>
      </c>
      <c r="J58" s="3" t="s">
        <v>669</v>
      </c>
      <c r="K58" s="3" t="s">
        <v>687</v>
      </c>
      <c r="L58" s="3" t="s">
        <v>688</v>
      </c>
      <c r="M58" s="3" t="s">
        <v>311</v>
      </c>
      <c r="N58" s="3" t="s">
        <v>35</v>
      </c>
      <c r="O58" s="3" t="s">
        <v>34</v>
      </c>
      <c r="P58" s="3">
        <v>2022</v>
      </c>
      <c r="Q58" s="3" t="s">
        <v>689</v>
      </c>
      <c r="R58" s="3">
        <v>20900</v>
      </c>
      <c r="S58" s="22">
        <v>46524</v>
      </c>
      <c r="T58" s="3">
        <v>18</v>
      </c>
      <c r="U58" s="3" t="s">
        <v>260</v>
      </c>
      <c r="V58" s="3" t="s">
        <v>38</v>
      </c>
      <c r="W58" s="20">
        <v>9113754415765050</v>
      </c>
    </row>
    <row r="61" spans="1:23" ht="12.5" x14ac:dyDescent="0.25">
      <c r="T61" s="13" t="s">
        <v>244</v>
      </c>
    </row>
    <row r="62" spans="1:23" ht="14.5" x14ac:dyDescent="0.35">
      <c r="A62" s="4" t="s">
        <v>690</v>
      </c>
      <c r="B62" s="14">
        <f>COUNTIF(B2,B90)</f>
        <v>1</v>
      </c>
      <c r="C62" s="14">
        <f t="shared" ref="B62:S62" si="0">COUNTIF(C2,C90)</f>
        <v>1</v>
      </c>
      <c r="D62" s="14">
        <f t="shared" si="0"/>
        <v>0</v>
      </c>
      <c r="E62" s="14">
        <f t="shared" si="0"/>
        <v>1</v>
      </c>
      <c r="F62" s="14">
        <f t="shared" si="0"/>
        <v>0</v>
      </c>
      <c r="G62" s="14">
        <f t="shared" si="0"/>
        <v>1</v>
      </c>
      <c r="H62" s="14">
        <f t="shared" si="0"/>
        <v>1</v>
      </c>
      <c r="I62" s="14">
        <f t="shared" si="0"/>
        <v>1</v>
      </c>
      <c r="J62" s="14">
        <f t="shared" si="0"/>
        <v>1</v>
      </c>
      <c r="K62" s="14">
        <f t="shared" si="0"/>
        <v>1</v>
      </c>
      <c r="L62" s="14">
        <f t="shared" si="0"/>
        <v>1</v>
      </c>
      <c r="M62" s="14">
        <f t="shared" si="0"/>
        <v>1</v>
      </c>
      <c r="N62" s="14">
        <f t="shared" si="0"/>
        <v>1</v>
      </c>
      <c r="O62" s="14">
        <f t="shared" si="0"/>
        <v>1</v>
      </c>
      <c r="P62" s="14">
        <f t="shared" si="0"/>
        <v>1</v>
      </c>
      <c r="Q62" s="14">
        <f t="shared" si="0"/>
        <v>0</v>
      </c>
      <c r="R62" s="14">
        <f t="shared" si="0"/>
        <v>0</v>
      </c>
      <c r="S62" s="14">
        <f t="shared" si="0"/>
        <v>1</v>
      </c>
      <c r="T62" s="15">
        <f t="shared" ref="T62:T84" si="1">SUM(B62:S62)</f>
        <v>14</v>
      </c>
    </row>
    <row r="63" spans="1:23" ht="14.5" x14ac:dyDescent="0.35">
      <c r="A63" s="4" t="s">
        <v>691</v>
      </c>
      <c r="B63" s="14">
        <f t="shared" ref="B63:S63" si="2">COUNTIF(B3,B94)</f>
        <v>0</v>
      </c>
      <c r="C63" s="14">
        <f t="shared" si="2"/>
        <v>1</v>
      </c>
      <c r="D63" s="14">
        <f t="shared" si="2"/>
        <v>0</v>
      </c>
      <c r="E63" s="14">
        <f t="shared" si="2"/>
        <v>1</v>
      </c>
      <c r="F63" s="14">
        <f t="shared" si="2"/>
        <v>1</v>
      </c>
      <c r="G63" s="14">
        <f t="shared" si="2"/>
        <v>1</v>
      </c>
      <c r="H63" s="14">
        <f t="shared" si="2"/>
        <v>1</v>
      </c>
      <c r="I63" s="14">
        <f t="shared" si="2"/>
        <v>1</v>
      </c>
      <c r="J63" s="14">
        <f t="shared" si="2"/>
        <v>0</v>
      </c>
      <c r="K63" s="14">
        <f t="shared" si="2"/>
        <v>1</v>
      </c>
      <c r="L63" s="14">
        <f t="shared" si="2"/>
        <v>1</v>
      </c>
      <c r="M63" s="14">
        <f t="shared" si="2"/>
        <v>1</v>
      </c>
      <c r="N63" s="14">
        <f t="shared" si="2"/>
        <v>1</v>
      </c>
      <c r="O63" s="14">
        <f t="shared" si="2"/>
        <v>1</v>
      </c>
      <c r="P63" s="14">
        <f t="shared" si="2"/>
        <v>1</v>
      </c>
      <c r="Q63" s="14">
        <f t="shared" si="2"/>
        <v>1</v>
      </c>
      <c r="R63" s="14">
        <f t="shared" si="2"/>
        <v>1</v>
      </c>
      <c r="S63" s="14">
        <f t="shared" si="2"/>
        <v>1</v>
      </c>
      <c r="T63" s="15">
        <f t="shared" si="1"/>
        <v>15</v>
      </c>
    </row>
    <row r="64" spans="1:23" ht="14.5" x14ac:dyDescent="0.35">
      <c r="A64" s="4" t="s">
        <v>692</v>
      </c>
      <c r="B64" s="14">
        <f t="shared" ref="B64:S64" si="3">COUNTIF(B4,B95)</f>
        <v>1</v>
      </c>
      <c r="C64" s="14">
        <f t="shared" si="3"/>
        <v>0</v>
      </c>
      <c r="D64" s="14">
        <f t="shared" si="3"/>
        <v>0</v>
      </c>
      <c r="E64" s="14">
        <f t="shared" si="3"/>
        <v>1</v>
      </c>
      <c r="F64" s="14">
        <f t="shared" si="3"/>
        <v>0</v>
      </c>
      <c r="G64" s="14">
        <f t="shared" si="3"/>
        <v>0</v>
      </c>
      <c r="H64" s="14">
        <f t="shared" si="3"/>
        <v>0</v>
      </c>
      <c r="I64" s="14">
        <f t="shared" si="3"/>
        <v>0</v>
      </c>
      <c r="J64" s="14">
        <f t="shared" si="3"/>
        <v>0</v>
      </c>
      <c r="K64" s="14">
        <f t="shared" si="3"/>
        <v>0</v>
      </c>
      <c r="L64" s="14">
        <f t="shared" si="3"/>
        <v>1</v>
      </c>
      <c r="M64" s="14">
        <f t="shared" si="3"/>
        <v>0</v>
      </c>
      <c r="N64" s="14">
        <f t="shared" si="3"/>
        <v>1</v>
      </c>
      <c r="O64" s="14">
        <f t="shared" si="3"/>
        <v>0</v>
      </c>
      <c r="P64" s="14">
        <f t="shared" si="3"/>
        <v>0</v>
      </c>
      <c r="Q64" s="14">
        <f t="shared" si="3"/>
        <v>0</v>
      </c>
      <c r="R64" s="14">
        <f t="shared" si="3"/>
        <v>0</v>
      </c>
      <c r="S64" s="14">
        <f t="shared" si="3"/>
        <v>1</v>
      </c>
      <c r="T64" s="15">
        <f t="shared" si="1"/>
        <v>5</v>
      </c>
    </row>
    <row r="65" spans="1:20" ht="14.5" x14ac:dyDescent="0.35">
      <c r="A65" s="4" t="s">
        <v>693</v>
      </c>
      <c r="B65" s="14">
        <f t="shared" ref="B65:S65" si="4">COUNTIF(B5:B6,B103)</f>
        <v>1</v>
      </c>
      <c r="C65" s="14">
        <f t="shared" si="4"/>
        <v>1</v>
      </c>
      <c r="D65" s="14">
        <f t="shared" si="4"/>
        <v>0</v>
      </c>
      <c r="E65" s="14">
        <f t="shared" si="4"/>
        <v>1</v>
      </c>
      <c r="F65" s="14">
        <f t="shared" si="4"/>
        <v>2</v>
      </c>
      <c r="G65" s="14">
        <f t="shared" si="4"/>
        <v>2</v>
      </c>
      <c r="H65" s="14">
        <f t="shared" si="4"/>
        <v>2</v>
      </c>
      <c r="I65" s="14">
        <f t="shared" si="4"/>
        <v>2</v>
      </c>
      <c r="J65" s="14">
        <f t="shared" si="4"/>
        <v>2</v>
      </c>
      <c r="K65" s="14">
        <f t="shared" si="4"/>
        <v>0</v>
      </c>
      <c r="L65" s="14">
        <f t="shared" si="4"/>
        <v>1</v>
      </c>
      <c r="M65" s="14">
        <f t="shared" si="4"/>
        <v>1</v>
      </c>
      <c r="N65" s="14">
        <f t="shared" si="4"/>
        <v>1</v>
      </c>
      <c r="O65" s="14">
        <f t="shared" si="4"/>
        <v>1</v>
      </c>
      <c r="P65" s="14">
        <f t="shared" si="4"/>
        <v>1</v>
      </c>
      <c r="Q65" s="14">
        <f t="shared" si="4"/>
        <v>0</v>
      </c>
      <c r="R65" s="14">
        <f t="shared" si="4"/>
        <v>1</v>
      </c>
      <c r="S65" s="14">
        <f t="shared" si="4"/>
        <v>1</v>
      </c>
      <c r="T65" s="15">
        <f t="shared" si="1"/>
        <v>20</v>
      </c>
    </row>
    <row r="66" spans="1:20" ht="14.5" x14ac:dyDescent="0.35">
      <c r="A66" s="4" t="s">
        <v>694</v>
      </c>
      <c r="B66" s="14">
        <f t="shared" ref="B66:S66" si="5">COUNTIF(B7:B10,B104)</f>
        <v>1</v>
      </c>
      <c r="C66" s="14">
        <f t="shared" si="5"/>
        <v>3</v>
      </c>
      <c r="D66" s="14">
        <f t="shared" si="5"/>
        <v>0</v>
      </c>
      <c r="E66" s="14">
        <f t="shared" si="5"/>
        <v>2</v>
      </c>
      <c r="F66" s="14">
        <f t="shared" si="5"/>
        <v>0</v>
      </c>
      <c r="G66" s="14">
        <f t="shared" si="5"/>
        <v>0</v>
      </c>
      <c r="H66" s="14">
        <f t="shared" si="5"/>
        <v>2</v>
      </c>
      <c r="I66" s="14">
        <f t="shared" si="5"/>
        <v>3</v>
      </c>
      <c r="J66" s="14">
        <f t="shared" si="5"/>
        <v>0</v>
      </c>
      <c r="K66" s="14">
        <f t="shared" si="5"/>
        <v>1</v>
      </c>
      <c r="L66" s="14">
        <f t="shared" si="5"/>
        <v>0</v>
      </c>
      <c r="M66" s="14">
        <f t="shared" si="5"/>
        <v>3</v>
      </c>
      <c r="N66" s="14">
        <f t="shared" si="5"/>
        <v>4</v>
      </c>
      <c r="O66" s="14">
        <f t="shared" si="5"/>
        <v>4</v>
      </c>
      <c r="P66" s="14">
        <f t="shared" si="5"/>
        <v>4</v>
      </c>
      <c r="Q66" s="14">
        <f t="shared" si="5"/>
        <v>0</v>
      </c>
      <c r="R66" s="14">
        <f t="shared" si="5"/>
        <v>3</v>
      </c>
      <c r="S66" s="14">
        <f t="shared" si="5"/>
        <v>1</v>
      </c>
      <c r="T66" s="15">
        <f t="shared" si="1"/>
        <v>31</v>
      </c>
    </row>
    <row r="67" spans="1:20" ht="14.5" x14ac:dyDescent="0.35">
      <c r="A67" s="4" t="s">
        <v>695</v>
      </c>
      <c r="B67" s="14">
        <f t="shared" ref="B67:S67" si="6">COUNTIF(B11:B14,B105)</f>
        <v>4</v>
      </c>
      <c r="C67" s="14">
        <f t="shared" si="6"/>
        <v>2</v>
      </c>
      <c r="D67" s="14">
        <f t="shared" si="6"/>
        <v>0</v>
      </c>
      <c r="E67" s="14">
        <f t="shared" si="6"/>
        <v>3</v>
      </c>
      <c r="F67" s="14">
        <f t="shared" si="6"/>
        <v>0</v>
      </c>
      <c r="G67" s="14">
        <f t="shared" si="6"/>
        <v>2</v>
      </c>
      <c r="H67" s="14">
        <f t="shared" si="6"/>
        <v>1</v>
      </c>
      <c r="I67" s="14">
        <f t="shared" si="6"/>
        <v>1</v>
      </c>
      <c r="J67" s="14">
        <f t="shared" si="6"/>
        <v>0</v>
      </c>
      <c r="K67" s="14">
        <f t="shared" si="6"/>
        <v>3</v>
      </c>
      <c r="L67" s="14">
        <f t="shared" si="6"/>
        <v>4</v>
      </c>
      <c r="M67" s="14">
        <f t="shared" si="6"/>
        <v>4</v>
      </c>
      <c r="N67" s="14">
        <f t="shared" si="6"/>
        <v>4</v>
      </c>
      <c r="O67" s="14">
        <f t="shared" si="6"/>
        <v>4</v>
      </c>
      <c r="P67" s="14">
        <f t="shared" si="6"/>
        <v>4</v>
      </c>
      <c r="Q67" s="14">
        <f t="shared" si="6"/>
        <v>3</v>
      </c>
      <c r="R67" s="14">
        <f t="shared" si="6"/>
        <v>4</v>
      </c>
      <c r="S67" s="14">
        <f t="shared" si="6"/>
        <v>4</v>
      </c>
      <c r="T67" s="15">
        <f t="shared" si="1"/>
        <v>47</v>
      </c>
    </row>
    <row r="68" spans="1:20" ht="14.5" x14ac:dyDescent="0.35">
      <c r="A68" s="4" t="s">
        <v>696</v>
      </c>
      <c r="B68" s="14">
        <f t="shared" ref="B68:S68" si="7">COUNTIF(B16,B91)</f>
        <v>1</v>
      </c>
      <c r="C68" s="14">
        <f t="shared" si="7"/>
        <v>1</v>
      </c>
      <c r="D68" s="14">
        <f t="shared" si="7"/>
        <v>0</v>
      </c>
      <c r="E68" s="14">
        <f t="shared" si="7"/>
        <v>1</v>
      </c>
      <c r="F68" s="14">
        <f t="shared" si="7"/>
        <v>1</v>
      </c>
      <c r="G68" s="14">
        <f t="shared" si="7"/>
        <v>1</v>
      </c>
      <c r="H68" s="14">
        <f t="shared" si="7"/>
        <v>1</v>
      </c>
      <c r="I68" s="14">
        <f t="shared" si="7"/>
        <v>1</v>
      </c>
      <c r="J68" s="14">
        <f t="shared" si="7"/>
        <v>0</v>
      </c>
      <c r="K68" s="14">
        <f t="shared" si="7"/>
        <v>0</v>
      </c>
      <c r="L68" s="14">
        <f t="shared" si="7"/>
        <v>1</v>
      </c>
      <c r="M68" s="14">
        <f t="shared" si="7"/>
        <v>0</v>
      </c>
      <c r="N68" s="14">
        <f t="shared" si="7"/>
        <v>1</v>
      </c>
      <c r="O68" s="14">
        <f t="shared" si="7"/>
        <v>1</v>
      </c>
      <c r="P68" s="14">
        <f t="shared" si="7"/>
        <v>0</v>
      </c>
      <c r="Q68" s="14">
        <f t="shared" si="7"/>
        <v>1</v>
      </c>
      <c r="R68" s="14">
        <f t="shared" si="7"/>
        <v>0</v>
      </c>
      <c r="S68" s="14">
        <f t="shared" si="7"/>
        <v>1</v>
      </c>
      <c r="T68" s="15">
        <f t="shared" si="1"/>
        <v>12</v>
      </c>
    </row>
    <row r="69" spans="1:20" ht="14.5" x14ac:dyDescent="0.35">
      <c r="A69" s="4" t="s">
        <v>697</v>
      </c>
      <c r="B69" s="14">
        <f t="shared" ref="B69:S69" si="8">COUNTIF(B17:B19,B106)</f>
        <v>1</v>
      </c>
      <c r="C69" s="14">
        <f t="shared" si="8"/>
        <v>1</v>
      </c>
      <c r="D69" s="14">
        <f t="shared" si="8"/>
        <v>0</v>
      </c>
      <c r="E69" s="14">
        <f t="shared" si="8"/>
        <v>2</v>
      </c>
      <c r="F69" s="14">
        <f t="shared" si="8"/>
        <v>1</v>
      </c>
      <c r="G69" s="14">
        <f t="shared" si="8"/>
        <v>2</v>
      </c>
      <c r="H69" s="14">
        <f t="shared" si="8"/>
        <v>0</v>
      </c>
      <c r="I69" s="14">
        <f t="shared" si="8"/>
        <v>1</v>
      </c>
      <c r="J69" s="14">
        <f t="shared" si="8"/>
        <v>0</v>
      </c>
      <c r="K69" s="14">
        <f t="shared" si="8"/>
        <v>0</v>
      </c>
      <c r="L69" s="14">
        <f t="shared" si="8"/>
        <v>1</v>
      </c>
      <c r="M69" s="14">
        <f t="shared" si="8"/>
        <v>1</v>
      </c>
      <c r="N69" s="14">
        <f t="shared" si="8"/>
        <v>1</v>
      </c>
      <c r="O69" s="14">
        <f t="shared" si="8"/>
        <v>1</v>
      </c>
      <c r="P69" s="14">
        <f t="shared" si="8"/>
        <v>2</v>
      </c>
      <c r="Q69" s="14">
        <f t="shared" si="8"/>
        <v>0</v>
      </c>
      <c r="R69" s="14">
        <f t="shared" si="8"/>
        <v>1</v>
      </c>
      <c r="S69" s="14">
        <f t="shared" si="8"/>
        <v>2</v>
      </c>
      <c r="T69" s="15">
        <f t="shared" si="1"/>
        <v>17</v>
      </c>
    </row>
    <row r="70" spans="1:20" ht="14.5" x14ac:dyDescent="0.35">
      <c r="A70" s="4" t="s">
        <v>698</v>
      </c>
      <c r="B70" s="14">
        <f t="shared" ref="B70:S70" si="9">COUNTIF(B20:B22,B92)</f>
        <v>1</v>
      </c>
      <c r="C70" s="14">
        <f t="shared" si="9"/>
        <v>1</v>
      </c>
      <c r="D70" s="14">
        <f t="shared" si="9"/>
        <v>0</v>
      </c>
      <c r="E70" s="14">
        <f t="shared" si="9"/>
        <v>2</v>
      </c>
      <c r="F70" s="14">
        <f t="shared" si="9"/>
        <v>1</v>
      </c>
      <c r="G70" s="14">
        <f t="shared" si="9"/>
        <v>0</v>
      </c>
      <c r="H70" s="14">
        <f t="shared" si="9"/>
        <v>0</v>
      </c>
      <c r="I70" s="14">
        <f t="shared" si="9"/>
        <v>0</v>
      </c>
      <c r="J70" s="14">
        <f t="shared" si="9"/>
        <v>0</v>
      </c>
      <c r="K70" s="14">
        <f t="shared" si="9"/>
        <v>0</v>
      </c>
      <c r="L70" s="14">
        <f t="shared" si="9"/>
        <v>0</v>
      </c>
      <c r="M70" s="14">
        <f t="shared" si="9"/>
        <v>0</v>
      </c>
      <c r="N70" s="14">
        <f t="shared" si="9"/>
        <v>2</v>
      </c>
      <c r="O70" s="14">
        <f t="shared" si="9"/>
        <v>2</v>
      </c>
      <c r="P70" s="14">
        <f t="shared" si="9"/>
        <v>1</v>
      </c>
      <c r="Q70" s="14">
        <f t="shared" si="9"/>
        <v>1</v>
      </c>
      <c r="R70" s="14">
        <f t="shared" si="9"/>
        <v>1</v>
      </c>
      <c r="S70" s="14">
        <f t="shared" si="9"/>
        <v>2</v>
      </c>
      <c r="T70" s="15">
        <f t="shared" si="1"/>
        <v>14</v>
      </c>
    </row>
    <row r="71" spans="1:20" ht="14.5" x14ac:dyDescent="0.35">
      <c r="A71" s="4" t="s">
        <v>699</v>
      </c>
      <c r="B71" s="14">
        <f t="shared" ref="B71:S71" si="10">COUNTIF(B23:B25,B102)</f>
        <v>2</v>
      </c>
      <c r="C71" s="14">
        <f t="shared" si="10"/>
        <v>0</v>
      </c>
      <c r="D71" s="14">
        <f t="shared" si="10"/>
        <v>0</v>
      </c>
      <c r="E71" s="14">
        <f t="shared" si="10"/>
        <v>3</v>
      </c>
      <c r="F71" s="14">
        <f t="shared" si="10"/>
        <v>3</v>
      </c>
      <c r="G71" s="14">
        <f t="shared" si="10"/>
        <v>2</v>
      </c>
      <c r="H71" s="14">
        <f t="shared" si="10"/>
        <v>0</v>
      </c>
      <c r="I71" s="14">
        <f t="shared" si="10"/>
        <v>2</v>
      </c>
      <c r="J71" s="14">
        <f t="shared" si="10"/>
        <v>2</v>
      </c>
      <c r="K71" s="14">
        <f t="shared" si="10"/>
        <v>1</v>
      </c>
      <c r="L71" s="14">
        <f t="shared" si="10"/>
        <v>2</v>
      </c>
      <c r="M71" s="14">
        <f t="shared" si="10"/>
        <v>3</v>
      </c>
      <c r="N71" s="14">
        <f t="shared" si="10"/>
        <v>3</v>
      </c>
      <c r="O71" s="14">
        <f t="shared" si="10"/>
        <v>0</v>
      </c>
      <c r="P71" s="14">
        <f t="shared" si="10"/>
        <v>3</v>
      </c>
      <c r="Q71" s="14">
        <f t="shared" si="10"/>
        <v>0</v>
      </c>
      <c r="R71" s="14">
        <f t="shared" si="10"/>
        <v>0</v>
      </c>
      <c r="S71" s="14">
        <f t="shared" si="10"/>
        <v>0</v>
      </c>
      <c r="T71" s="15">
        <f t="shared" si="1"/>
        <v>26</v>
      </c>
    </row>
    <row r="72" spans="1:20" ht="14.5" x14ac:dyDescent="0.35">
      <c r="A72" s="4" t="s">
        <v>700</v>
      </c>
      <c r="B72" s="14">
        <f t="shared" ref="B72:S72" si="11">COUNTIF(B26:B28,B107)</f>
        <v>3</v>
      </c>
      <c r="C72" s="14">
        <f t="shared" si="11"/>
        <v>3</v>
      </c>
      <c r="D72" s="14">
        <f t="shared" si="11"/>
        <v>0</v>
      </c>
      <c r="E72" s="14">
        <f t="shared" si="11"/>
        <v>1</v>
      </c>
      <c r="F72" s="14">
        <f t="shared" si="11"/>
        <v>0</v>
      </c>
      <c r="G72" s="14">
        <f t="shared" si="11"/>
        <v>1</v>
      </c>
      <c r="H72" s="14">
        <f t="shared" si="11"/>
        <v>1</v>
      </c>
      <c r="I72" s="14">
        <f t="shared" si="11"/>
        <v>1</v>
      </c>
      <c r="J72" s="14">
        <f t="shared" si="11"/>
        <v>1</v>
      </c>
      <c r="K72" s="14">
        <f t="shared" si="11"/>
        <v>1</v>
      </c>
      <c r="L72" s="14">
        <f t="shared" si="11"/>
        <v>1</v>
      </c>
      <c r="M72" s="14">
        <f t="shared" si="11"/>
        <v>3</v>
      </c>
      <c r="N72" s="14">
        <f t="shared" si="11"/>
        <v>0</v>
      </c>
      <c r="O72" s="14">
        <f t="shared" si="11"/>
        <v>2</v>
      </c>
      <c r="P72" s="14">
        <f t="shared" si="11"/>
        <v>3</v>
      </c>
      <c r="Q72" s="14">
        <f t="shared" si="11"/>
        <v>0</v>
      </c>
      <c r="R72" s="14">
        <f t="shared" si="11"/>
        <v>0</v>
      </c>
      <c r="S72" s="14">
        <f t="shared" si="11"/>
        <v>1</v>
      </c>
      <c r="T72" s="15">
        <f t="shared" si="1"/>
        <v>22</v>
      </c>
    </row>
    <row r="73" spans="1:20" ht="14.5" x14ac:dyDescent="0.35">
      <c r="A73" s="4" t="s">
        <v>701</v>
      </c>
      <c r="B73" s="14">
        <f t="shared" ref="B73:S73" si="12">COUNTIF(B29:B30,B96)</f>
        <v>1</v>
      </c>
      <c r="C73" s="14">
        <f t="shared" si="12"/>
        <v>2</v>
      </c>
      <c r="D73" s="14">
        <f t="shared" si="12"/>
        <v>0</v>
      </c>
      <c r="E73" s="14">
        <f t="shared" si="12"/>
        <v>2</v>
      </c>
      <c r="F73" s="14">
        <f t="shared" si="12"/>
        <v>0</v>
      </c>
      <c r="G73" s="14">
        <f t="shared" si="12"/>
        <v>2</v>
      </c>
      <c r="H73" s="14">
        <f t="shared" si="12"/>
        <v>0</v>
      </c>
      <c r="I73" s="14">
        <f t="shared" si="12"/>
        <v>1</v>
      </c>
      <c r="J73" s="14">
        <f t="shared" si="12"/>
        <v>1</v>
      </c>
      <c r="K73" s="14">
        <f t="shared" si="12"/>
        <v>0</v>
      </c>
      <c r="L73" s="14">
        <f t="shared" si="12"/>
        <v>2</v>
      </c>
      <c r="M73" s="14">
        <f t="shared" si="12"/>
        <v>1</v>
      </c>
      <c r="N73" s="14">
        <f t="shared" si="12"/>
        <v>2</v>
      </c>
      <c r="O73" s="14">
        <f t="shared" si="12"/>
        <v>0</v>
      </c>
      <c r="P73" s="14">
        <f t="shared" si="12"/>
        <v>2</v>
      </c>
      <c r="Q73" s="14">
        <f t="shared" si="12"/>
        <v>0</v>
      </c>
      <c r="R73" s="14">
        <f t="shared" si="12"/>
        <v>1</v>
      </c>
      <c r="S73" s="14">
        <f t="shared" si="12"/>
        <v>2</v>
      </c>
      <c r="T73" s="15">
        <f t="shared" si="1"/>
        <v>19</v>
      </c>
    </row>
    <row r="74" spans="1:20" ht="14.5" x14ac:dyDescent="0.35">
      <c r="A74" s="4" t="s">
        <v>702</v>
      </c>
      <c r="B74" s="14">
        <f t="shared" ref="B74:S74" si="13">COUNTIF(B31:B32,B108)</f>
        <v>0</v>
      </c>
      <c r="C74" s="14">
        <f t="shared" si="13"/>
        <v>2</v>
      </c>
      <c r="D74" s="14">
        <f t="shared" si="13"/>
        <v>0</v>
      </c>
      <c r="E74" s="14">
        <f t="shared" si="13"/>
        <v>1</v>
      </c>
      <c r="F74" s="14">
        <f t="shared" si="13"/>
        <v>1</v>
      </c>
      <c r="G74" s="14">
        <f t="shared" si="13"/>
        <v>2</v>
      </c>
      <c r="H74" s="14">
        <f t="shared" si="13"/>
        <v>2</v>
      </c>
      <c r="I74" s="14">
        <f t="shared" si="13"/>
        <v>2</v>
      </c>
      <c r="J74" s="14">
        <f t="shared" si="13"/>
        <v>0</v>
      </c>
      <c r="K74" s="14">
        <f t="shared" si="13"/>
        <v>0</v>
      </c>
      <c r="L74" s="14">
        <f t="shared" si="13"/>
        <v>2</v>
      </c>
      <c r="M74" s="14">
        <f t="shared" si="13"/>
        <v>2</v>
      </c>
      <c r="N74" s="14">
        <f t="shared" si="13"/>
        <v>2</v>
      </c>
      <c r="O74" s="14">
        <f t="shared" si="13"/>
        <v>2</v>
      </c>
      <c r="P74" s="14">
        <f t="shared" si="13"/>
        <v>0</v>
      </c>
      <c r="Q74" s="14">
        <f t="shared" si="13"/>
        <v>2</v>
      </c>
      <c r="R74" s="14">
        <f t="shared" si="13"/>
        <v>0</v>
      </c>
      <c r="S74" s="14">
        <f t="shared" si="13"/>
        <v>2</v>
      </c>
      <c r="T74" s="15">
        <f t="shared" si="1"/>
        <v>22</v>
      </c>
    </row>
    <row r="75" spans="1:20" ht="14.5" x14ac:dyDescent="0.35">
      <c r="A75" s="4" t="s">
        <v>703</v>
      </c>
      <c r="B75" s="14">
        <f t="shared" ref="B75:S75" si="14">COUNTIF(B33:B34,B109)</f>
        <v>2</v>
      </c>
      <c r="C75" s="14">
        <f t="shared" si="14"/>
        <v>1</v>
      </c>
      <c r="D75" s="14">
        <f t="shared" si="14"/>
        <v>0</v>
      </c>
      <c r="E75" s="14">
        <f t="shared" si="14"/>
        <v>2</v>
      </c>
      <c r="F75" s="14">
        <f t="shared" si="14"/>
        <v>1</v>
      </c>
      <c r="G75" s="14">
        <f t="shared" si="14"/>
        <v>2</v>
      </c>
      <c r="H75" s="14">
        <f t="shared" si="14"/>
        <v>2</v>
      </c>
      <c r="I75" s="14">
        <f t="shared" si="14"/>
        <v>2</v>
      </c>
      <c r="J75" s="14">
        <f t="shared" si="14"/>
        <v>2</v>
      </c>
      <c r="K75" s="14">
        <f t="shared" si="14"/>
        <v>1</v>
      </c>
      <c r="L75" s="14">
        <f t="shared" si="14"/>
        <v>2</v>
      </c>
      <c r="M75" s="14">
        <f t="shared" si="14"/>
        <v>2</v>
      </c>
      <c r="N75" s="14">
        <f t="shared" si="14"/>
        <v>2</v>
      </c>
      <c r="O75" s="14">
        <f t="shared" si="14"/>
        <v>2</v>
      </c>
      <c r="P75" s="14">
        <f t="shared" si="14"/>
        <v>2</v>
      </c>
      <c r="Q75" s="14">
        <f t="shared" si="14"/>
        <v>0</v>
      </c>
      <c r="R75" s="14">
        <f t="shared" si="14"/>
        <v>0</v>
      </c>
      <c r="S75" s="14">
        <f t="shared" si="14"/>
        <v>2</v>
      </c>
      <c r="T75" s="15">
        <f t="shared" si="1"/>
        <v>27</v>
      </c>
    </row>
    <row r="76" spans="1:20" ht="14.5" x14ac:dyDescent="0.35">
      <c r="A76" s="4" t="s">
        <v>704</v>
      </c>
      <c r="B76" s="14">
        <f t="shared" ref="B76:S76" si="15">COUNTIF(B35,B101)</f>
        <v>0</v>
      </c>
      <c r="C76" s="14">
        <f t="shared" si="15"/>
        <v>1</v>
      </c>
      <c r="D76" s="14">
        <f t="shared" si="15"/>
        <v>0</v>
      </c>
      <c r="E76" s="14">
        <f t="shared" si="15"/>
        <v>1</v>
      </c>
      <c r="F76" s="14">
        <f t="shared" si="15"/>
        <v>1</v>
      </c>
      <c r="G76" s="14">
        <f t="shared" si="15"/>
        <v>1</v>
      </c>
      <c r="H76" s="14">
        <f t="shared" si="15"/>
        <v>1</v>
      </c>
      <c r="I76" s="14">
        <f t="shared" si="15"/>
        <v>1</v>
      </c>
      <c r="J76" s="14">
        <f t="shared" si="15"/>
        <v>1</v>
      </c>
      <c r="K76" s="14">
        <f t="shared" si="15"/>
        <v>0</v>
      </c>
      <c r="L76" s="14">
        <f t="shared" si="15"/>
        <v>1</v>
      </c>
      <c r="M76" s="14">
        <f t="shared" si="15"/>
        <v>1</v>
      </c>
      <c r="N76" s="14">
        <f t="shared" si="15"/>
        <v>1</v>
      </c>
      <c r="O76" s="14">
        <f t="shared" si="15"/>
        <v>1</v>
      </c>
      <c r="P76" s="14">
        <f t="shared" si="15"/>
        <v>1</v>
      </c>
      <c r="Q76" s="14">
        <f t="shared" si="15"/>
        <v>0</v>
      </c>
      <c r="R76" s="14">
        <f t="shared" si="15"/>
        <v>0</v>
      </c>
      <c r="S76" s="14">
        <f t="shared" si="15"/>
        <v>1</v>
      </c>
      <c r="T76" s="15">
        <f t="shared" si="1"/>
        <v>13</v>
      </c>
    </row>
    <row r="77" spans="1:20" ht="14.5" x14ac:dyDescent="0.35">
      <c r="A77" s="4" t="s">
        <v>705</v>
      </c>
      <c r="B77" s="14">
        <f t="shared" ref="B77:S77" si="16">COUNTIF(B36:B39,B100)</f>
        <v>4</v>
      </c>
      <c r="C77" s="14">
        <f t="shared" si="16"/>
        <v>4</v>
      </c>
      <c r="D77" s="14">
        <f t="shared" si="16"/>
        <v>0</v>
      </c>
      <c r="E77" s="14">
        <f t="shared" si="16"/>
        <v>4</v>
      </c>
      <c r="F77" s="14">
        <f t="shared" si="16"/>
        <v>4</v>
      </c>
      <c r="G77" s="14">
        <f t="shared" si="16"/>
        <v>4</v>
      </c>
      <c r="H77" s="14">
        <f t="shared" si="16"/>
        <v>4</v>
      </c>
      <c r="I77" s="14">
        <f t="shared" si="16"/>
        <v>4</v>
      </c>
      <c r="J77" s="14">
        <f t="shared" si="16"/>
        <v>3</v>
      </c>
      <c r="K77" s="14">
        <f t="shared" si="16"/>
        <v>2</v>
      </c>
      <c r="L77" s="14">
        <f t="shared" si="16"/>
        <v>3</v>
      </c>
      <c r="M77" s="14">
        <f t="shared" si="16"/>
        <v>4</v>
      </c>
      <c r="N77" s="14">
        <f t="shared" si="16"/>
        <v>4</v>
      </c>
      <c r="O77" s="14">
        <f t="shared" si="16"/>
        <v>4</v>
      </c>
      <c r="P77" s="14">
        <f t="shared" si="16"/>
        <v>4</v>
      </c>
      <c r="Q77" s="14">
        <f t="shared" si="16"/>
        <v>0</v>
      </c>
      <c r="R77" s="14">
        <f t="shared" si="16"/>
        <v>4</v>
      </c>
      <c r="S77" s="14">
        <f t="shared" si="16"/>
        <v>4</v>
      </c>
      <c r="T77" s="15">
        <f t="shared" si="1"/>
        <v>60</v>
      </c>
    </row>
    <row r="78" spans="1:20" ht="14.5" x14ac:dyDescent="0.35">
      <c r="A78" s="4" t="s">
        <v>706</v>
      </c>
      <c r="B78" s="14">
        <f t="shared" ref="B78:S78" si="17">COUNTIF(B40:B41,B110)</f>
        <v>2</v>
      </c>
      <c r="C78" s="14">
        <f t="shared" si="17"/>
        <v>2</v>
      </c>
      <c r="D78" s="14">
        <f t="shared" si="17"/>
        <v>0</v>
      </c>
      <c r="E78" s="14">
        <f t="shared" si="17"/>
        <v>2</v>
      </c>
      <c r="F78" s="14">
        <f t="shared" si="17"/>
        <v>1</v>
      </c>
      <c r="G78" s="14">
        <f t="shared" si="17"/>
        <v>2</v>
      </c>
      <c r="H78" s="14">
        <f t="shared" si="17"/>
        <v>2</v>
      </c>
      <c r="I78" s="14">
        <f t="shared" si="17"/>
        <v>2</v>
      </c>
      <c r="J78" s="14">
        <f t="shared" si="17"/>
        <v>2</v>
      </c>
      <c r="K78" s="14">
        <f t="shared" si="17"/>
        <v>0</v>
      </c>
      <c r="L78" s="14">
        <f t="shared" si="17"/>
        <v>2</v>
      </c>
      <c r="M78" s="14">
        <f t="shared" si="17"/>
        <v>2</v>
      </c>
      <c r="N78" s="14">
        <f t="shared" si="17"/>
        <v>2</v>
      </c>
      <c r="O78" s="14">
        <f t="shared" si="17"/>
        <v>2</v>
      </c>
      <c r="P78" s="14">
        <f t="shared" si="17"/>
        <v>2</v>
      </c>
      <c r="Q78" s="14">
        <f t="shared" si="17"/>
        <v>2</v>
      </c>
      <c r="R78" s="14">
        <f t="shared" si="17"/>
        <v>2</v>
      </c>
      <c r="S78" s="14">
        <f t="shared" si="17"/>
        <v>2</v>
      </c>
      <c r="T78" s="15">
        <f t="shared" si="1"/>
        <v>31</v>
      </c>
    </row>
    <row r="79" spans="1:20" ht="14.5" x14ac:dyDescent="0.35">
      <c r="A79" s="4" t="s">
        <v>707</v>
      </c>
      <c r="B79" s="14">
        <f t="shared" ref="B79:S79" si="18">COUNTIF(B42:B47,B111)</f>
        <v>2</v>
      </c>
      <c r="C79" s="14">
        <f t="shared" si="18"/>
        <v>1</v>
      </c>
      <c r="D79" s="14">
        <f t="shared" si="18"/>
        <v>0</v>
      </c>
      <c r="E79" s="14">
        <f t="shared" si="18"/>
        <v>3</v>
      </c>
      <c r="F79" s="14">
        <f t="shared" si="18"/>
        <v>1</v>
      </c>
      <c r="G79" s="14">
        <f t="shared" si="18"/>
        <v>2</v>
      </c>
      <c r="H79" s="14">
        <f t="shared" si="18"/>
        <v>0</v>
      </c>
      <c r="I79" s="14">
        <f t="shared" si="18"/>
        <v>2</v>
      </c>
      <c r="J79" s="14">
        <f t="shared" si="18"/>
        <v>2</v>
      </c>
      <c r="K79" s="14">
        <f t="shared" si="18"/>
        <v>2</v>
      </c>
      <c r="L79" s="14">
        <f t="shared" si="18"/>
        <v>5</v>
      </c>
      <c r="M79" s="14">
        <f t="shared" si="18"/>
        <v>3</v>
      </c>
      <c r="N79" s="14">
        <f t="shared" si="18"/>
        <v>1</v>
      </c>
      <c r="O79" s="14">
        <f t="shared" si="18"/>
        <v>0</v>
      </c>
      <c r="P79" s="14">
        <f t="shared" si="18"/>
        <v>1</v>
      </c>
      <c r="Q79" s="14">
        <f t="shared" si="18"/>
        <v>1</v>
      </c>
      <c r="R79" s="14">
        <f t="shared" si="18"/>
        <v>0</v>
      </c>
      <c r="S79" s="14">
        <f t="shared" si="18"/>
        <v>1</v>
      </c>
      <c r="T79" s="15">
        <f t="shared" si="1"/>
        <v>27</v>
      </c>
    </row>
    <row r="80" spans="1:20" ht="14.5" x14ac:dyDescent="0.35">
      <c r="A80" s="4" t="s">
        <v>708</v>
      </c>
      <c r="B80" s="14">
        <f t="shared" ref="B80:S80" si="19">COUNTIF(B48:B52,B112)</f>
        <v>2</v>
      </c>
      <c r="C80" s="14">
        <f t="shared" si="19"/>
        <v>0</v>
      </c>
      <c r="D80" s="14">
        <f t="shared" si="19"/>
        <v>0</v>
      </c>
      <c r="E80" s="14">
        <f t="shared" si="19"/>
        <v>1</v>
      </c>
      <c r="F80" s="14">
        <f t="shared" si="19"/>
        <v>0</v>
      </c>
      <c r="G80" s="14">
        <f t="shared" si="19"/>
        <v>4</v>
      </c>
      <c r="H80" s="14">
        <f t="shared" si="19"/>
        <v>2</v>
      </c>
      <c r="I80" s="14">
        <f t="shared" si="19"/>
        <v>2</v>
      </c>
      <c r="J80" s="14">
        <f t="shared" si="19"/>
        <v>0</v>
      </c>
      <c r="K80" s="14">
        <f t="shared" si="19"/>
        <v>0</v>
      </c>
      <c r="L80" s="14">
        <f t="shared" si="19"/>
        <v>0</v>
      </c>
      <c r="M80" s="14">
        <f t="shared" si="19"/>
        <v>4</v>
      </c>
      <c r="N80" s="14">
        <f t="shared" si="19"/>
        <v>4</v>
      </c>
      <c r="O80" s="14">
        <f t="shared" si="19"/>
        <v>5</v>
      </c>
      <c r="P80" s="14">
        <f t="shared" si="19"/>
        <v>5</v>
      </c>
      <c r="Q80" s="14">
        <f t="shared" si="19"/>
        <v>1</v>
      </c>
      <c r="R80" s="14">
        <f t="shared" si="19"/>
        <v>4</v>
      </c>
      <c r="S80" s="14">
        <f t="shared" si="19"/>
        <v>5</v>
      </c>
      <c r="T80" s="15">
        <f t="shared" si="1"/>
        <v>39</v>
      </c>
    </row>
    <row r="81" spans="1:20" ht="14.5" x14ac:dyDescent="0.35">
      <c r="A81" s="4" t="s">
        <v>709</v>
      </c>
      <c r="B81" s="14">
        <f t="shared" ref="B81:S81" si="20">COUNTIF(B53:B55,B97)</f>
        <v>1</v>
      </c>
      <c r="C81" s="14">
        <f t="shared" si="20"/>
        <v>2</v>
      </c>
      <c r="D81" s="14">
        <f t="shared" si="20"/>
        <v>0</v>
      </c>
      <c r="E81" s="14">
        <f t="shared" si="20"/>
        <v>2</v>
      </c>
      <c r="F81" s="14">
        <f t="shared" si="20"/>
        <v>0</v>
      </c>
      <c r="G81" s="14">
        <f t="shared" si="20"/>
        <v>2</v>
      </c>
      <c r="H81" s="14">
        <f t="shared" si="20"/>
        <v>0</v>
      </c>
      <c r="I81" s="14">
        <f t="shared" si="20"/>
        <v>1</v>
      </c>
      <c r="J81" s="14">
        <f t="shared" si="20"/>
        <v>2</v>
      </c>
      <c r="K81" s="14">
        <f t="shared" si="20"/>
        <v>0</v>
      </c>
      <c r="L81" s="14">
        <f t="shared" si="20"/>
        <v>1</v>
      </c>
      <c r="M81" s="14">
        <f t="shared" si="20"/>
        <v>3</v>
      </c>
      <c r="N81" s="14">
        <f t="shared" si="20"/>
        <v>3</v>
      </c>
      <c r="O81" s="14">
        <f t="shared" si="20"/>
        <v>2</v>
      </c>
      <c r="P81" s="14">
        <f t="shared" si="20"/>
        <v>3</v>
      </c>
      <c r="Q81" s="14">
        <f t="shared" si="20"/>
        <v>0</v>
      </c>
      <c r="R81" s="14">
        <f t="shared" si="20"/>
        <v>2</v>
      </c>
      <c r="S81" s="14">
        <f t="shared" si="20"/>
        <v>1</v>
      </c>
      <c r="T81" s="15">
        <f t="shared" si="1"/>
        <v>25</v>
      </c>
    </row>
    <row r="82" spans="1:20" ht="14.5" x14ac:dyDescent="0.35">
      <c r="A82" s="4" t="s">
        <v>710</v>
      </c>
      <c r="B82" s="14">
        <f t="shared" ref="B82:S82" si="21">COUNTIF(B56,B99)</f>
        <v>1</v>
      </c>
      <c r="C82" s="14">
        <f t="shared" si="21"/>
        <v>1</v>
      </c>
      <c r="D82" s="14">
        <f t="shared" si="21"/>
        <v>0</v>
      </c>
      <c r="E82" s="14">
        <f t="shared" si="21"/>
        <v>1</v>
      </c>
      <c r="F82" s="14">
        <f t="shared" si="21"/>
        <v>1</v>
      </c>
      <c r="G82" s="14">
        <f t="shared" si="21"/>
        <v>1</v>
      </c>
      <c r="H82" s="14">
        <f t="shared" si="21"/>
        <v>1</v>
      </c>
      <c r="I82" s="14">
        <f t="shared" si="21"/>
        <v>1</v>
      </c>
      <c r="J82" s="14">
        <f t="shared" si="21"/>
        <v>1</v>
      </c>
      <c r="K82" s="14">
        <f t="shared" si="21"/>
        <v>1</v>
      </c>
      <c r="L82" s="14">
        <f t="shared" si="21"/>
        <v>1</v>
      </c>
      <c r="M82" s="14">
        <f t="shared" si="21"/>
        <v>1</v>
      </c>
      <c r="N82" s="14">
        <f t="shared" si="21"/>
        <v>1</v>
      </c>
      <c r="O82" s="14">
        <f t="shared" si="21"/>
        <v>1</v>
      </c>
      <c r="P82" s="14">
        <f t="shared" si="21"/>
        <v>1</v>
      </c>
      <c r="Q82" s="14">
        <f t="shared" si="21"/>
        <v>0</v>
      </c>
      <c r="R82" s="14">
        <f t="shared" si="21"/>
        <v>1</v>
      </c>
      <c r="S82" s="14">
        <f t="shared" si="21"/>
        <v>1</v>
      </c>
      <c r="T82" s="15">
        <f t="shared" si="1"/>
        <v>16</v>
      </c>
    </row>
    <row r="83" spans="1:20" ht="14.5" x14ac:dyDescent="0.35">
      <c r="A83" s="4" t="s">
        <v>711</v>
      </c>
      <c r="B83" s="14">
        <f t="shared" ref="B83:S83" si="22">COUNTIF(B57,B98)</f>
        <v>1</v>
      </c>
      <c r="C83" s="14">
        <f t="shared" si="22"/>
        <v>1</v>
      </c>
      <c r="D83" s="14">
        <f t="shared" si="22"/>
        <v>0</v>
      </c>
      <c r="E83" s="14">
        <f t="shared" si="22"/>
        <v>1</v>
      </c>
      <c r="F83" s="14">
        <f t="shared" si="22"/>
        <v>1</v>
      </c>
      <c r="G83" s="14">
        <f t="shared" si="22"/>
        <v>1</v>
      </c>
      <c r="H83" s="14">
        <f t="shared" si="22"/>
        <v>1</v>
      </c>
      <c r="I83" s="14">
        <f t="shared" si="22"/>
        <v>1</v>
      </c>
      <c r="J83" s="14">
        <f t="shared" si="22"/>
        <v>1</v>
      </c>
      <c r="K83" s="14">
        <f t="shared" si="22"/>
        <v>0</v>
      </c>
      <c r="L83" s="14">
        <f t="shared" si="22"/>
        <v>1</v>
      </c>
      <c r="M83" s="14">
        <f t="shared" si="22"/>
        <v>1</v>
      </c>
      <c r="N83" s="14">
        <f t="shared" si="22"/>
        <v>1</v>
      </c>
      <c r="O83" s="14">
        <f t="shared" si="22"/>
        <v>1</v>
      </c>
      <c r="P83" s="14">
        <f t="shared" si="22"/>
        <v>1</v>
      </c>
      <c r="Q83" s="14">
        <f t="shared" si="22"/>
        <v>0</v>
      </c>
      <c r="R83" s="14">
        <f t="shared" si="22"/>
        <v>1</v>
      </c>
      <c r="S83" s="14">
        <f t="shared" si="22"/>
        <v>1</v>
      </c>
      <c r="T83" s="15">
        <f t="shared" si="1"/>
        <v>15</v>
      </c>
    </row>
    <row r="84" spans="1:20" ht="14.5" x14ac:dyDescent="0.35">
      <c r="A84" s="4" t="s">
        <v>712</v>
      </c>
      <c r="B84" s="14">
        <f t="shared" ref="B84:S84" si="23">COUNTIF(B58,B113)</f>
        <v>1</v>
      </c>
      <c r="C84" s="14">
        <f t="shared" si="23"/>
        <v>1</v>
      </c>
      <c r="D84" s="14">
        <f t="shared" si="23"/>
        <v>0</v>
      </c>
      <c r="E84" s="14">
        <f t="shared" si="23"/>
        <v>1</v>
      </c>
      <c r="F84" s="14">
        <f t="shared" si="23"/>
        <v>1</v>
      </c>
      <c r="G84" s="14">
        <f t="shared" si="23"/>
        <v>1</v>
      </c>
      <c r="H84" s="14">
        <f t="shared" si="23"/>
        <v>1</v>
      </c>
      <c r="I84" s="14">
        <f t="shared" si="23"/>
        <v>1</v>
      </c>
      <c r="J84" s="14">
        <f t="shared" si="23"/>
        <v>1</v>
      </c>
      <c r="K84" s="14">
        <f t="shared" si="23"/>
        <v>0</v>
      </c>
      <c r="L84" s="14">
        <f t="shared" si="23"/>
        <v>0</v>
      </c>
      <c r="M84" s="14">
        <f t="shared" si="23"/>
        <v>1</v>
      </c>
      <c r="N84" s="14">
        <f t="shared" si="23"/>
        <v>1</v>
      </c>
      <c r="O84" s="14">
        <f t="shared" si="23"/>
        <v>1</v>
      </c>
      <c r="P84" s="14">
        <f t="shared" si="23"/>
        <v>1</v>
      </c>
      <c r="Q84" s="14">
        <f t="shared" si="23"/>
        <v>0</v>
      </c>
      <c r="R84" s="14">
        <f t="shared" si="23"/>
        <v>1</v>
      </c>
      <c r="S84" s="14">
        <f t="shared" si="23"/>
        <v>1</v>
      </c>
      <c r="T84" s="15">
        <f t="shared" si="1"/>
        <v>14</v>
      </c>
    </row>
    <row r="85" spans="1:20" ht="13" x14ac:dyDescent="0.3">
      <c r="A85" s="27"/>
      <c r="B85" s="27" t="s">
        <v>713</v>
      </c>
      <c r="C85" s="27"/>
      <c r="D85" s="27"/>
      <c r="S85" s="16" t="s">
        <v>249</v>
      </c>
      <c r="T85" s="17">
        <f>SUM(T62:T84)</f>
        <v>531</v>
      </c>
    </row>
    <row r="86" spans="1:20" ht="13" x14ac:dyDescent="0.3">
      <c r="A86" s="27"/>
      <c r="B86" s="27"/>
      <c r="C86" s="27"/>
      <c r="D86" s="27"/>
      <c r="S86" s="16" t="s">
        <v>714</v>
      </c>
      <c r="T86" s="28">
        <f>T85/(18*57)*100</f>
        <v>51.754385964912288</v>
      </c>
    </row>
    <row r="87" spans="1:20" ht="13" x14ac:dyDescent="0.3">
      <c r="A87" s="27"/>
      <c r="B87" s="27"/>
      <c r="C87" s="27"/>
      <c r="D87" s="27"/>
    </row>
    <row r="88" spans="1:20" ht="13" x14ac:dyDescent="0.3">
      <c r="A88" s="27"/>
      <c r="B88" s="27"/>
      <c r="C88" s="27"/>
      <c r="D88" s="27"/>
    </row>
    <row r="89" spans="1:20" ht="13" x14ac:dyDescent="0.3">
      <c r="A89" s="83" t="s">
        <v>715</v>
      </c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</row>
    <row r="90" spans="1:20" ht="12.5" x14ac:dyDescent="0.25">
      <c r="A90" s="4" t="s">
        <v>690</v>
      </c>
      <c r="B90" s="4" t="s">
        <v>251</v>
      </c>
      <c r="C90" s="4" t="s">
        <v>252</v>
      </c>
      <c r="D90" s="4" t="s">
        <v>716</v>
      </c>
      <c r="E90" s="4" t="s">
        <v>28</v>
      </c>
      <c r="F90" s="4" t="s">
        <v>717</v>
      </c>
      <c r="G90" s="4" t="s">
        <v>30</v>
      </c>
      <c r="H90" s="4" t="s">
        <v>111</v>
      </c>
      <c r="I90" s="4">
        <v>2016</v>
      </c>
      <c r="J90" s="29" t="s">
        <v>718</v>
      </c>
      <c r="K90" s="4" t="s">
        <v>255</v>
      </c>
      <c r="L90" s="4" t="s">
        <v>256</v>
      </c>
      <c r="M90" s="4" t="s">
        <v>257</v>
      </c>
      <c r="N90" s="4" t="s">
        <v>35</v>
      </c>
      <c r="O90" s="4" t="s">
        <v>34</v>
      </c>
      <c r="P90" s="4">
        <v>2017</v>
      </c>
      <c r="Q90" s="4" t="s">
        <v>719</v>
      </c>
      <c r="R90" s="4" t="s">
        <v>720</v>
      </c>
      <c r="S90" s="30">
        <v>46435</v>
      </c>
    </row>
    <row r="91" spans="1:20" ht="12.5" x14ac:dyDescent="0.25">
      <c r="A91" s="4" t="s">
        <v>696</v>
      </c>
      <c r="B91" s="4" t="s">
        <v>367</v>
      </c>
      <c r="C91" s="4" t="s">
        <v>368</v>
      </c>
      <c r="D91" s="4" t="s">
        <v>721</v>
      </c>
      <c r="E91" s="4" t="s">
        <v>370</v>
      </c>
      <c r="F91" s="4" t="s">
        <v>371</v>
      </c>
      <c r="G91" s="4" t="s">
        <v>30</v>
      </c>
      <c r="H91" s="4" t="s">
        <v>372</v>
      </c>
      <c r="I91" s="4">
        <v>2016</v>
      </c>
      <c r="J91" s="4" t="s">
        <v>722</v>
      </c>
      <c r="K91" s="4" t="s">
        <v>723</v>
      </c>
      <c r="L91" s="4" t="s">
        <v>374</v>
      </c>
      <c r="M91" s="4" t="s">
        <v>34</v>
      </c>
      <c r="N91" s="4" t="s">
        <v>35</v>
      </c>
      <c r="O91" s="4" t="s">
        <v>34</v>
      </c>
      <c r="P91" s="4" t="s">
        <v>724</v>
      </c>
      <c r="Q91" s="4" t="s">
        <v>375</v>
      </c>
      <c r="R91" s="31"/>
      <c r="S91" s="32">
        <v>44426</v>
      </c>
    </row>
    <row r="92" spans="1:20" ht="12.5" x14ac:dyDescent="0.25">
      <c r="A92" s="4" t="s">
        <v>698</v>
      </c>
      <c r="B92" s="4" t="s">
        <v>426</v>
      </c>
      <c r="C92" s="4" t="s">
        <v>427</v>
      </c>
      <c r="D92" s="4" t="s">
        <v>725</v>
      </c>
      <c r="E92" s="4" t="s">
        <v>28</v>
      </c>
      <c r="F92" s="4" t="s">
        <v>409</v>
      </c>
      <c r="G92" s="4" t="s">
        <v>30</v>
      </c>
      <c r="H92" s="4" t="s">
        <v>420</v>
      </c>
      <c r="I92" s="4">
        <v>2019</v>
      </c>
      <c r="J92" s="4">
        <v>149.16</v>
      </c>
      <c r="K92" s="4" t="s">
        <v>726</v>
      </c>
      <c r="L92" s="4" t="s">
        <v>422</v>
      </c>
      <c r="M92" s="4" t="s">
        <v>362</v>
      </c>
      <c r="N92" s="4" t="s">
        <v>35</v>
      </c>
      <c r="O92" s="4" t="s">
        <v>34</v>
      </c>
      <c r="P92" s="4">
        <v>2020</v>
      </c>
      <c r="Q92" s="4" t="s">
        <v>414</v>
      </c>
      <c r="R92" s="4">
        <v>309</v>
      </c>
      <c r="S92" s="32">
        <v>45776</v>
      </c>
    </row>
    <row r="93" spans="1:20" ht="12.5" x14ac:dyDescent="0.25">
      <c r="A93" s="4" t="s">
        <v>727</v>
      </c>
      <c r="B93" s="4" t="s">
        <v>728</v>
      </c>
      <c r="C93" s="4" t="s">
        <v>729</v>
      </c>
      <c r="D93" s="4" t="s">
        <v>730</v>
      </c>
      <c r="E93" s="4" t="s">
        <v>278</v>
      </c>
      <c r="F93" s="4" t="s">
        <v>731</v>
      </c>
      <c r="G93" s="4" t="s">
        <v>30</v>
      </c>
      <c r="H93" s="4" t="s">
        <v>111</v>
      </c>
      <c r="I93" s="4">
        <v>2013</v>
      </c>
      <c r="J93" s="4" t="s">
        <v>732</v>
      </c>
      <c r="K93" s="4" t="s">
        <v>733</v>
      </c>
      <c r="L93" s="4" t="s">
        <v>734</v>
      </c>
      <c r="M93" s="4" t="s">
        <v>363</v>
      </c>
      <c r="N93" s="4" t="s">
        <v>35</v>
      </c>
      <c r="O93" s="4" t="s">
        <v>363</v>
      </c>
      <c r="P93" s="4">
        <v>2013</v>
      </c>
      <c r="Q93" s="4" t="s">
        <v>735</v>
      </c>
      <c r="R93" s="4" t="s">
        <v>736</v>
      </c>
      <c r="S93" s="30">
        <v>46870</v>
      </c>
    </row>
    <row r="94" spans="1:20" ht="12.5" x14ac:dyDescent="0.25">
      <c r="A94" s="4" t="s">
        <v>691</v>
      </c>
      <c r="B94" s="4" t="s">
        <v>25</v>
      </c>
      <c r="C94" s="4" t="s">
        <v>26</v>
      </c>
      <c r="D94" s="4" t="s">
        <v>737</v>
      </c>
      <c r="E94" s="4" t="s">
        <v>28</v>
      </c>
      <c r="F94" s="4" t="s">
        <v>29</v>
      </c>
      <c r="G94" s="4" t="s">
        <v>30</v>
      </c>
      <c r="H94" s="4" t="s">
        <v>30</v>
      </c>
      <c r="I94" s="4">
        <v>2019</v>
      </c>
      <c r="J94" s="4" t="s">
        <v>31</v>
      </c>
      <c r="K94" s="4" t="s">
        <v>32</v>
      </c>
      <c r="L94" s="4" t="s">
        <v>33</v>
      </c>
      <c r="M94" s="4" t="s">
        <v>34</v>
      </c>
      <c r="N94" s="4" t="s">
        <v>35</v>
      </c>
      <c r="O94" s="4" t="s">
        <v>34</v>
      </c>
      <c r="P94" s="4">
        <v>2019</v>
      </c>
      <c r="Q94" s="4" t="s">
        <v>36</v>
      </c>
      <c r="R94" s="4">
        <v>10700</v>
      </c>
      <c r="S94" s="32">
        <v>45602</v>
      </c>
    </row>
    <row r="95" spans="1:20" ht="12.5" x14ac:dyDescent="0.25">
      <c r="A95" s="4" t="s">
        <v>692</v>
      </c>
      <c r="B95" s="4" t="s">
        <v>123</v>
      </c>
      <c r="C95" s="4" t="s">
        <v>738</v>
      </c>
      <c r="D95" s="4" t="s">
        <v>739</v>
      </c>
      <c r="E95" s="4" t="s">
        <v>28</v>
      </c>
      <c r="F95" s="4" t="s">
        <v>740</v>
      </c>
      <c r="G95" s="4" t="s">
        <v>30</v>
      </c>
      <c r="H95" s="4" t="s">
        <v>111</v>
      </c>
      <c r="I95" s="4">
        <v>2015</v>
      </c>
      <c r="J95" s="4">
        <v>110</v>
      </c>
      <c r="K95" s="4" t="s">
        <v>741</v>
      </c>
      <c r="L95" s="4" t="s">
        <v>114</v>
      </c>
      <c r="M95" s="4" t="s">
        <v>34</v>
      </c>
      <c r="N95" s="4" t="s">
        <v>35</v>
      </c>
      <c r="O95" s="4" t="s">
        <v>34</v>
      </c>
      <c r="P95" s="4">
        <v>2015</v>
      </c>
      <c r="Q95" s="4" t="s">
        <v>55</v>
      </c>
      <c r="R95" s="4" t="s">
        <v>56</v>
      </c>
      <c r="S95" s="33">
        <v>45972</v>
      </c>
    </row>
    <row r="96" spans="1:20" ht="12.5" x14ac:dyDescent="0.25">
      <c r="A96" s="4" t="s">
        <v>701</v>
      </c>
      <c r="B96" s="4" t="s">
        <v>488</v>
      </c>
      <c r="C96" s="4" t="s">
        <v>176</v>
      </c>
      <c r="D96" s="4" t="s">
        <v>742</v>
      </c>
      <c r="E96" s="4" t="s">
        <v>61</v>
      </c>
      <c r="F96" s="4" t="s">
        <v>743</v>
      </c>
      <c r="G96" s="4" t="s">
        <v>482</v>
      </c>
      <c r="H96" s="4" t="s">
        <v>151</v>
      </c>
      <c r="I96" s="4">
        <v>2021</v>
      </c>
      <c r="J96" s="4">
        <v>1998</v>
      </c>
      <c r="K96" s="4" t="s">
        <v>744</v>
      </c>
      <c r="L96" s="4" t="s">
        <v>152</v>
      </c>
      <c r="M96" s="4" t="s">
        <v>485</v>
      </c>
      <c r="N96" s="4" t="s">
        <v>35</v>
      </c>
      <c r="O96" s="4" t="s">
        <v>34</v>
      </c>
      <c r="P96" s="4">
        <v>2021</v>
      </c>
      <c r="Q96" s="4" t="s">
        <v>69</v>
      </c>
      <c r="R96" s="4" t="s">
        <v>155</v>
      </c>
      <c r="S96" s="30">
        <v>46300</v>
      </c>
    </row>
    <row r="97" spans="1:20" ht="12.5" x14ac:dyDescent="0.25">
      <c r="A97" s="4" t="s">
        <v>709</v>
      </c>
      <c r="B97" s="4" t="s">
        <v>91</v>
      </c>
      <c r="C97" s="4" t="s">
        <v>142</v>
      </c>
      <c r="D97" s="4" t="s">
        <v>745</v>
      </c>
      <c r="E97" s="4" t="s">
        <v>28</v>
      </c>
      <c r="F97" s="4" t="s">
        <v>746</v>
      </c>
      <c r="G97" s="4" t="s">
        <v>30</v>
      </c>
      <c r="H97" s="4" t="s">
        <v>111</v>
      </c>
      <c r="I97" s="4">
        <v>2017</v>
      </c>
      <c r="J97" s="4">
        <v>110</v>
      </c>
      <c r="K97" s="4" t="s">
        <v>747</v>
      </c>
      <c r="L97" s="4" t="s">
        <v>649</v>
      </c>
      <c r="M97" s="4" t="s">
        <v>650</v>
      </c>
      <c r="N97" s="4" t="s">
        <v>35</v>
      </c>
      <c r="O97" s="4" t="s">
        <v>34</v>
      </c>
      <c r="P97" s="4">
        <v>2020</v>
      </c>
      <c r="Q97" s="4" t="s">
        <v>145</v>
      </c>
      <c r="R97" s="4" t="s">
        <v>202</v>
      </c>
      <c r="S97" s="30">
        <v>46442</v>
      </c>
    </row>
    <row r="98" spans="1:20" ht="12.5" x14ac:dyDescent="0.25">
      <c r="A98" s="4" t="s">
        <v>711</v>
      </c>
      <c r="B98" s="4" t="s">
        <v>674</v>
      </c>
      <c r="C98" s="4" t="s">
        <v>675</v>
      </c>
      <c r="D98" s="4" t="s">
        <v>748</v>
      </c>
      <c r="E98" s="4" t="s">
        <v>278</v>
      </c>
      <c r="F98" s="4" t="s">
        <v>677</v>
      </c>
      <c r="G98" s="4" t="s">
        <v>30</v>
      </c>
      <c r="H98" s="4" t="s">
        <v>30</v>
      </c>
      <c r="I98" s="4">
        <v>2014</v>
      </c>
      <c r="J98" s="4" t="s">
        <v>678</v>
      </c>
      <c r="K98" s="4" t="s">
        <v>749</v>
      </c>
      <c r="L98" s="4" t="s">
        <v>680</v>
      </c>
      <c r="M98" s="4" t="s">
        <v>681</v>
      </c>
      <c r="N98" s="4" t="s">
        <v>35</v>
      </c>
      <c r="O98" s="4" t="s">
        <v>34</v>
      </c>
      <c r="P98" s="4">
        <v>2019</v>
      </c>
      <c r="Q98" s="4">
        <v>1</v>
      </c>
      <c r="R98" s="4">
        <v>20100</v>
      </c>
      <c r="S98" s="34">
        <v>45409</v>
      </c>
    </row>
    <row r="99" spans="1:20" ht="12.5" x14ac:dyDescent="0.25">
      <c r="A99" s="4" t="s">
        <v>710</v>
      </c>
      <c r="B99" s="4" t="s">
        <v>665</v>
      </c>
      <c r="C99" s="4" t="s">
        <v>666</v>
      </c>
      <c r="D99" s="4" t="s">
        <v>750</v>
      </c>
      <c r="E99" s="4" t="s">
        <v>278</v>
      </c>
      <c r="F99" s="4" t="s">
        <v>668</v>
      </c>
      <c r="G99" s="4" t="s">
        <v>30</v>
      </c>
      <c r="H99" s="4" t="s">
        <v>30</v>
      </c>
      <c r="I99" s="4">
        <v>2019</v>
      </c>
      <c r="J99" s="4" t="s">
        <v>669</v>
      </c>
      <c r="K99" s="4" t="s">
        <v>670</v>
      </c>
      <c r="L99" s="4" t="s">
        <v>671</v>
      </c>
      <c r="M99" s="4" t="s">
        <v>311</v>
      </c>
      <c r="N99" s="4" t="s">
        <v>35</v>
      </c>
      <c r="O99" s="4" t="s">
        <v>34</v>
      </c>
      <c r="P99" s="4">
        <v>2020</v>
      </c>
      <c r="Q99" s="4" t="s">
        <v>751</v>
      </c>
      <c r="R99" s="4">
        <v>20800</v>
      </c>
      <c r="S99" s="34">
        <v>45706</v>
      </c>
    </row>
    <row r="100" spans="1:20" ht="12.5" x14ac:dyDescent="0.25">
      <c r="A100" s="4" t="s">
        <v>705</v>
      </c>
      <c r="B100" s="4" t="s">
        <v>533</v>
      </c>
      <c r="C100" s="4" t="s">
        <v>534</v>
      </c>
      <c r="D100" s="4" t="s">
        <v>752</v>
      </c>
      <c r="E100" s="4" t="s">
        <v>278</v>
      </c>
      <c r="F100" s="4" t="s">
        <v>536</v>
      </c>
      <c r="G100" s="4" t="s">
        <v>30</v>
      </c>
      <c r="H100" s="4" t="s">
        <v>30</v>
      </c>
      <c r="I100" s="4">
        <v>2007</v>
      </c>
      <c r="J100" s="4" t="s">
        <v>537</v>
      </c>
      <c r="K100" s="4" t="s">
        <v>538</v>
      </c>
      <c r="L100" s="4" t="s">
        <v>539</v>
      </c>
      <c r="M100" s="4" t="s">
        <v>34</v>
      </c>
      <c r="N100" s="4" t="s">
        <v>35</v>
      </c>
      <c r="O100" s="4" t="s">
        <v>34</v>
      </c>
      <c r="P100" s="4">
        <v>2018</v>
      </c>
      <c r="Q100" s="4"/>
      <c r="R100" s="4">
        <v>20110</v>
      </c>
      <c r="S100" s="35">
        <v>45173</v>
      </c>
    </row>
    <row r="101" spans="1:20" ht="12.5" x14ac:dyDescent="0.25">
      <c r="A101" s="4" t="s">
        <v>704</v>
      </c>
      <c r="B101" s="4" t="s">
        <v>753</v>
      </c>
      <c r="C101" s="4" t="s">
        <v>524</v>
      </c>
      <c r="D101" s="4" t="s">
        <v>754</v>
      </c>
      <c r="E101" s="4" t="s">
        <v>28</v>
      </c>
      <c r="F101" s="4" t="s">
        <v>526</v>
      </c>
      <c r="G101" s="4" t="s">
        <v>482</v>
      </c>
      <c r="H101" s="4" t="s">
        <v>527</v>
      </c>
      <c r="I101" s="4">
        <v>2011</v>
      </c>
      <c r="J101" s="4" t="s">
        <v>528</v>
      </c>
      <c r="K101" s="4" t="s">
        <v>755</v>
      </c>
      <c r="L101" s="4" t="s">
        <v>530</v>
      </c>
      <c r="M101" s="4" t="s">
        <v>34</v>
      </c>
      <c r="N101" s="4" t="s">
        <v>35</v>
      </c>
      <c r="O101" s="4" t="s">
        <v>34</v>
      </c>
      <c r="P101" s="4">
        <v>2022</v>
      </c>
      <c r="Q101" s="31"/>
      <c r="R101" s="4" t="s">
        <v>756</v>
      </c>
      <c r="S101" s="30">
        <v>46611</v>
      </c>
    </row>
    <row r="102" spans="1:20" ht="12.5" x14ac:dyDescent="0.25">
      <c r="A102" s="4" t="s">
        <v>699</v>
      </c>
      <c r="B102" s="4" t="s">
        <v>431</v>
      </c>
      <c r="C102" s="4" t="s">
        <v>757</v>
      </c>
      <c r="D102" s="4" t="s">
        <v>758</v>
      </c>
      <c r="E102" s="4" t="s">
        <v>28</v>
      </c>
      <c r="F102" s="4" t="s">
        <v>434</v>
      </c>
      <c r="G102" s="4" t="s">
        <v>30</v>
      </c>
      <c r="H102" s="4" t="s">
        <v>111</v>
      </c>
      <c r="I102" s="4">
        <v>2011</v>
      </c>
      <c r="J102" s="4">
        <v>125</v>
      </c>
      <c r="K102" s="4" t="s">
        <v>452</v>
      </c>
      <c r="L102" s="4" t="s">
        <v>437</v>
      </c>
      <c r="M102" s="4" t="s">
        <v>438</v>
      </c>
      <c r="N102" s="4" t="s">
        <v>35</v>
      </c>
      <c r="O102" s="4" t="s">
        <v>34</v>
      </c>
      <c r="P102" s="4">
        <v>2016</v>
      </c>
      <c r="Q102" s="4"/>
      <c r="R102" s="4" t="s">
        <v>759</v>
      </c>
      <c r="S102" s="33">
        <v>46313</v>
      </c>
    </row>
    <row r="103" spans="1:20" ht="12.5" x14ac:dyDescent="0.25">
      <c r="A103" s="4" t="s">
        <v>693</v>
      </c>
      <c r="B103" s="4" t="s">
        <v>275</v>
      </c>
      <c r="C103" s="4" t="s">
        <v>276</v>
      </c>
      <c r="D103" s="4" t="s">
        <v>760</v>
      </c>
      <c r="E103" s="4" t="s">
        <v>278</v>
      </c>
      <c r="F103" s="4" t="s">
        <v>279</v>
      </c>
      <c r="G103" s="4" t="s">
        <v>30</v>
      </c>
      <c r="H103" s="4" t="s">
        <v>30</v>
      </c>
      <c r="I103" s="4">
        <v>2020</v>
      </c>
      <c r="J103" s="4" t="s">
        <v>280</v>
      </c>
      <c r="K103" s="4" t="s">
        <v>761</v>
      </c>
      <c r="L103" s="4" t="s">
        <v>282</v>
      </c>
      <c r="M103" s="4" t="s">
        <v>34</v>
      </c>
      <c r="N103" s="4" t="s">
        <v>35</v>
      </c>
      <c r="O103" s="4" t="s">
        <v>34</v>
      </c>
      <c r="P103" s="4">
        <v>2020</v>
      </c>
      <c r="Q103" s="4" t="s">
        <v>762</v>
      </c>
      <c r="R103" s="4">
        <v>11400</v>
      </c>
      <c r="S103" s="35">
        <v>45748</v>
      </c>
      <c r="T103" s="12"/>
    </row>
    <row r="104" spans="1:20" ht="12.5" x14ac:dyDescent="0.25">
      <c r="A104" s="4" t="s">
        <v>694</v>
      </c>
      <c r="B104" s="4" t="s">
        <v>321</v>
      </c>
      <c r="C104" s="4" t="s">
        <v>303</v>
      </c>
      <c r="D104" s="4" t="s">
        <v>763</v>
      </c>
      <c r="E104" s="4" t="s">
        <v>316</v>
      </c>
      <c r="F104" s="4" t="s">
        <v>764</v>
      </c>
      <c r="G104" s="4" t="s">
        <v>482</v>
      </c>
      <c r="H104" s="4" t="s">
        <v>151</v>
      </c>
      <c r="I104" s="13">
        <v>2018</v>
      </c>
      <c r="J104" s="4">
        <v>1499</v>
      </c>
      <c r="K104" s="4" t="s">
        <v>325</v>
      </c>
      <c r="L104" s="4" t="s">
        <v>765</v>
      </c>
      <c r="M104" s="4" t="s">
        <v>298</v>
      </c>
      <c r="N104" s="4" t="s">
        <v>35</v>
      </c>
      <c r="O104" s="4" t="s">
        <v>34</v>
      </c>
      <c r="P104" s="4">
        <v>2020</v>
      </c>
      <c r="Q104" s="31"/>
      <c r="R104" s="4" t="s">
        <v>299</v>
      </c>
      <c r="S104" s="30">
        <v>45169</v>
      </c>
      <c r="T104" s="12"/>
    </row>
    <row r="105" spans="1:20" ht="12.5" x14ac:dyDescent="0.25">
      <c r="A105" s="4" t="s">
        <v>695</v>
      </c>
      <c r="B105" s="4" t="s">
        <v>330</v>
      </c>
      <c r="C105" s="4" t="s">
        <v>331</v>
      </c>
      <c r="D105" s="4" t="s">
        <v>766</v>
      </c>
      <c r="E105" s="4" t="s">
        <v>28</v>
      </c>
      <c r="F105" s="4" t="s">
        <v>767</v>
      </c>
      <c r="G105" s="4" t="s">
        <v>30</v>
      </c>
      <c r="H105" s="4" t="s">
        <v>111</v>
      </c>
      <c r="I105" s="4">
        <v>2016</v>
      </c>
      <c r="J105" s="4">
        <v>150</v>
      </c>
      <c r="K105" s="4" t="s">
        <v>335</v>
      </c>
      <c r="L105" s="4" t="s">
        <v>336</v>
      </c>
      <c r="M105" s="4" t="s">
        <v>34</v>
      </c>
      <c r="N105" s="4" t="s">
        <v>35</v>
      </c>
      <c r="O105" s="4" t="s">
        <v>34</v>
      </c>
      <c r="P105" s="4">
        <v>2016</v>
      </c>
      <c r="Q105" s="4" t="s">
        <v>346</v>
      </c>
      <c r="R105" s="4" t="s">
        <v>338</v>
      </c>
      <c r="S105" s="30">
        <v>46131</v>
      </c>
      <c r="T105" s="12"/>
    </row>
    <row r="106" spans="1:20" ht="12.5" x14ac:dyDescent="0.25">
      <c r="A106" s="36" t="s">
        <v>697</v>
      </c>
      <c r="B106" s="4" t="s">
        <v>396</v>
      </c>
      <c r="C106" s="4" t="s">
        <v>397</v>
      </c>
      <c r="D106" s="4" t="s">
        <v>768</v>
      </c>
      <c r="E106" s="4" t="s">
        <v>28</v>
      </c>
      <c r="F106" s="4" t="s">
        <v>399</v>
      </c>
      <c r="G106" s="4" t="s">
        <v>30</v>
      </c>
      <c r="H106" s="4" t="s">
        <v>30</v>
      </c>
      <c r="I106" s="4">
        <v>2015</v>
      </c>
      <c r="J106" s="4" t="s">
        <v>669</v>
      </c>
      <c r="K106" s="4" t="s">
        <v>769</v>
      </c>
      <c r="L106" s="4" t="s">
        <v>402</v>
      </c>
      <c r="M106" s="4" t="s">
        <v>403</v>
      </c>
      <c r="N106" s="4" t="s">
        <v>35</v>
      </c>
      <c r="O106" s="4" t="s">
        <v>34</v>
      </c>
      <c r="P106" s="4">
        <v>2021</v>
      </c>
      <c r="Q106" s="4" t="s">
        <v>770</v>
      </c>
      <c r="R106" s="4">
        <v>20110</v>
      </c>
      <c r="S106" s="34">
        <v>46040</v>
      </c>
      <c r="T106" s="12"/>
    </row>
    <row r="107" spans="1:20" ht="12.5" x14ac:dyDescent="0.25">
      <c r="A107" s="37" t="s">
        <v>700</v>
      </c>
      <c r="B107" s="4" t="s">
        <v>456</v>
      </c>
      <c r="C107" s="4" t="s">
        <v>457</v>
      </c>
      <c r="D107" s="4" t="s">
        <v>771</v>
      </c>
      <c r="E107" s="4" t="s">
        <v>28</v>
      </c>
      <c r="F107" s="4" t="s">
        <v>772</v>
      </c>
      <c r="G107" s="4" t="s">
        <v>357</v>
      </c>
      <c r="H107" s="4" t="s">
        <v>358</v>
      </c>
      <c r="I107" s="4">
        <v>2012</v>
      </c>
      <c r="J107" s="4" t="s">
        <v>359</v>
      </c>
      <c r="K107" s="4" t="s">
        <v>460</v>
      </c>
      <c r="L107" s="4" t="s">
        <v>461</v>
      </c>
      <c r="M107" s="4" t="s">
        <v>462</v>
      </c>
      <c r="N107" s="4" t="s">
        <v>35</v>
      </c>
      <c r="O107" s="4" t="s">
        <v>34</v>
      </c>
      <c r="P107" s="4">
        <v>2022</v>
      </c>
      <c r="Q107" s="4" t="s">
        <v>773</v>
      </c>
      <c r="R107" s="4" t="s">
        <v>774</v>
      </c>
      <c r="S107" s="30">
        <v>46413</v>
      </c>
      <c r="T107" s="12"/>
    </row>
    <row r="108" spans="1:20" ht="12.5" x14ac:dyDescent="0.25">
      <c r="A108" s="37" t="s">
        <v>702</v>
      </c>
      <c r="B108" s="4" t="s">
        <v>775</v>
      </c>
      <c r="C108" s="4" t="s">
        <v>496</v>
      </c>
      <c r="D108" s="4" t="s">
        <v>776</v>
      </c>
      <c r="E108" s="4" t="s">
        <v>28</v>
      </c>
      <c r="F108" s="4" t="s">
        <v>506</v>
      </c>
      <c r="G108" s="4" t="s">
        <v>357</v>
      </c>
      <c r="H108" s="4" t="s">
        <v>358</v>
      </c>
      <c r="I108" s="4">
        <v>2012</v>
      </c>
      <c r="J108" s="4" t="s">
        <v>359</v>
      </c>
      <c r="K108" s="4" t="s">
        <v>777</v>
      </c>
      <c r="L108" s="4" t="s">
        <v>501</v>
      </c>
      <c r="M108" s="4" t="s">
        <v>403</v>
      </c>
      <c r="N108" s="4" t="s">
        <v>35</v>
      </c>
      <c r="O108" s="4" t="s">
        <v>363</v>
      </c>
      <c r="P108" s="31"/>
      <c r="Q108" s="4" t="s">
        <v>502</v>
      </c>
      <c r="R108" s="4" t="s">
        <v>778</v>
      </c>
      <c r="S108" s="30">
        <v>46692</v>
      </c>
      <c r="T108" s="12"/>
    </row>
    <row r="109" spans="1:20" ht="12.5" x14ac:dyDescent="0.25">
      <c r="A109" s="37" t="s">
        <v>703</v>
      </c>
      <c r="B109" s="4" t="s">
        <v>509</v>
      </c>
      <c r="C109" s="4" t="s">
        <v>510</v>
      </c>
      <c r="D109" s="4" t="s">
        <v>779</v>
      </c>
      <c r="E109" s="4" t="s">
        <v>278</v>
      </c>
      <c r="F109" s="4" t="s">
        <v>512</v>
      </c>
      <c r="G109" s="4" t="s">
        <v>357</v>
      </c>
      <c r="H109" s="4" t="s">
        <v>358</v>
      </c>
      <c r="I109" s="4">
        <v>2011</v>
      </c>
      <c r="J109" s="4" t="s">
        <v>513</v>
      </c>
      <c r="K109" s="4" t="s">
        <v>521</v>
      </c>
      <c r="L109" s="4" t="s">
        <v>515</v>
      </c>
      <c r="M109" s="4" t="s">
        <v>34</v>
      </c>
      <c r="N109" s="4" t="s">
        <v>35</v>
      </c>
      <c r="O109" s="4" t="s">
        <v>34</v>
      </c>
      <c r="P109" s="29" t="s">
        <v>780</v>
      </c>
      <c r="Q109" s="4" t="s">
        <v>735</v>
      </c>
      <c r="R109" s="4" t="s">
        <v>781</v>
      </c>
      <c r="S109" s="30">
        <v>46048</v>
      </c>
      <c r="T109" s="12"/>
    </row>
    <row r="110" spans="1:20" ht="12.5" x14ac:dyDescent="0.25">
      <c r="A110" s="37" t="s">
        <v>706</v>
      </c>
      <c r="B110" s="4" t="s">
        <v>549</v>
      </c>
      <c r="C110" s="4" t="s">
        <v>550</v>
      </c>
      <c r="D110" s="4" t="s">
        <v>782</v>
      </c>
      <c r="E110" s="4" t="s">
        <v>28</v>
      </c>
      <c r="F110" s="4" t="s">
        <v>552</v>
      </c>
      <c r="G110" s="4" t="s">
        <v>30</v>
      </c>
      <c r="H110" s="4" t="s">
        <v>30</v>
      </c>
      <c r="I110" s="4">
        <v>2018</v>
      </c>
      <c r="J110" s="4" t="s">
        <v>513</v>
      </c>
      <c r="K110" s="4" t="s">
        <v>783</v>
      </c>
      <c r="L110" s="4" t="s">
        <v>554</v>
      </c>
      <c r="M110" s="4" t="s">
        <v>34</v>
      </c>
      <c r="N110" s="4" t="s">
        <v>35</v>
      </c>
      <c r="O110" s="4" t="s">
        <v>34</v>
      </c>
      <c r="P110" s="4">
        <v>2018</v>
      </c>
      <c r="Q110" s="29" t="s">
        <v>784</v>
      </c>
      <c r="R110" s="4">
        <v>20900</v>
      </c>
      <c r="S110" s="34">
        <v>45189</v>
      </c>
      <c r="T110" s="12"/>
    </row>
    <row r="111" spans="1:20" ht="12.5" x14ac:dyDescent="0.25">
      <c r="A111" s="37" t="s">
        <v>707</v>
      </c>
      <c r="B111" s="4" t="s">
        <v>558</v>
      </c>
      <c r="C111" s="4" t="s">
        <v>589</v>
      </c>
      <c r="D111" s="4" t="s">
        <v>785</v>
      </c>
      <c r="E111" s="4" t="s">
        <v>28</v>
      </c>
      <c r="F111" s="4" t="s">
        <v>561</v>
      </c>
      <c r="G111" s="4" t="s">
        <v>30</v>
      </c>
      <c r="H111" s="4" t="s">
        <v>111</v>
      </c>
      <c r="I111" s="4">
        <v>2018</v>
      </c>
      <c r="J111" s="4" t="s">
        <v>563</v>
      </c>
      <c r="K111" s="4" t="s">
        <v>564</v>
      </c>
      <c r="L111" s="4" t="s">
        <v>565</v>
      </c>
      <c r="M111" s="4" t="s">
        <v>566</v>
      </c>
      <c r="N111" s="4" t="s">
        <v>35</v>
      </c>
      <c r="O111" s="4" t="s">
        <v>363</v>
      </c>
      <c r="P111" s="4">
        <v>2018</v>
      </c>
      <c r="Q111" s="29" t="s">
        <v>786</v>
      </c>
      <c r="R111" s="4" t="s">
        <v>787</v>
      </c>
      <c r="S111" s="30">
        <v>46954</v>
      </c>
      <c r="T111" s="12"/>
    </row>
    <row r="112" spans="1:20" ht="12.5" x14ac:dyDescent="0.25">
      <c r="A112" s="37" t="s">
        <v>708</v>
      </c>
      <c r="B112" s="4" t="s">
        <v>614</v>
      </c>
      <c r="C112" s="4" t="s">
        <v>788</v>
      </c>
      <c r="D112" s="4" t="s">
        <v>789</v>
      </c>
      <c r="E112" s="4" t="s">
        <v>28</v>
      </c>
      <c r="F112" s="4" t="s">
        <v>790</v>
      </c>
      <c r="G112" s="4" t="s">
        <v>30</v>
      </c>
      <c r="H112" s="4" t="s">
        <v>30</v>
      </c>
      <c r="I112" s="4">
        <v>2015</v>
      </c>
      <c r="J112" s="4" t="s">
        <v>791</v>
      </c>
      <c r="K112" s="4" t="s">
        <v>792</v>
      </c>
      <c r="L112" s="4" t="s">
        <v>611</v>
      </c>
      <c r="M112" s="4" t="s">
        <v>612</v>
      </c>
      <c r="N112" s="4" t="s">
        <v>35</v>
      </c>
      <c r="O112" s="4" t="s">
        <v>34</v>
      </c>
      <c r="P112" s="4">
        <v>2020</v>
      </c>
      <c r="Q112" s="4" t="s">
        <v>619</v>
      </c>
      <c r="R112" s="4">
        <v>11400</v>
      </c>
      <c r="S112" s="34">
        <v>45820</v>
      </c>
      <c r="T112" s="12"/>
    </row>
    <row r="113" spans="1:20" ht="12.5" x14ac:dyDescent="0.25">
      <c r="A113" s="37" t="s">
        <v>712</v>
      </c>
      <c r="B113" s="4" t="s">
        <v>683</v>
      </c>
      <c r="C113" s="4" t="s">
        <v>684</v>
      </c>
      <c r="D113" s="4" t="s">
        <v>793</v>
      </c>
      <c r="E113" s="4" t="s">
        <v>278</v>
      </c>
      <c r="F113" s="4" t="s">
        <v>686</v>
      </c>
      <c r="G113" s="4" t="s">
        <v>30</v>
      </c>
      <c r="H113" s="4" t="s">
        <v>30</v>
      </c>
      <c r="I113" s="4">
        <v>2022</v>
      </c>
      <c r="J113" s="4" t="s">
        <v>669</v>
      </c>
      <c r="K113" s="4" t="s">
        <v>452</v>
      </c>
      <c r="L113" s="4" t="s">
        <v>794</v>
      </c>
      <c r="M113" s="4" t="s">
        <v>311</v>
      </c>
      <c r="N113" s="4" t="s">
        <v>35</v>
      </c>
      <c r="O113" s="4" t="s">
        <v>34</v>
      </c>
      <c r="P113" s="4">
        <v>2022</v>
      </c>
      <c r="Q113" s="4" t="s">
        <v>795</v>
      </c>
      <c r="R113" s="4">
        <v>20900</v>
      </c>
      <c r="S113" s="32">
        <v>46524</v>
      </c>
      <c r="T113" s="12"/>
    </row>
  </sheetData>
  <autoFilter ref="A1:W114"/>
  <mergeCells count="1">
    <mergeCell ref="A89:S8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cols>
    <col min="1" max="1" width="18.7265625" customWidth="1"/>
    <col min="2" max="2" width="32" customWidth="1"/>
    <col min="3" max="3" width="34.90625" customWidth="1"/>
    <col min="4" max="4" width="38.26953125" customWidth="1"/>
  </cols>
  <sheetData>
    <row r="1" spans="1:26" ht="13" x14ac:dyDescent="0.3">
      <c r="A1" s="2" t="s">
        <v>0</v>
      </c>
      <c r="B1" s="69" t="s">
        <v>1</v>
      </c>
      <c r="C1" s="69" t="s">
        <v>2</v>
      </c>
      <c r="D1" s="69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2"/>
      <c r="Y1" s="12"/>
      <c r="Z1" s="12"/>
    </row>
    <row r="2" spans="1:26" ht="12.5" x14ac:dyDescent="0.25">
      <c r="A2" s="70" t="s">
        <v>85</v>
      </c>
      <c r="B2" s="71" t="s">
        <v>834</v>
      </c>
      <c r="C2" s="71" t="s">
        <v>26</v>
      </c>
      <c r="D2" s="71" t="s">
        <v>2415</v>
      </c>
      <c r="E2" s="70" t="s">
        <v>28</v>
      </c>
      <c r="F2" s="70" t="s">
        <v>88</v>
      </c>
      <c r="G2" s="70" t="s">
        <v>1699</v>
      </c>
      <c r="H2" s="70" t="s">
        <v>1699</v>
      </c>
      <c r="I2" s="70">
        <v>2019</v>
      </c>
      <c r="J2" s="70" t="s">
        <v>264</v>
      </c>
      <c r="K2" s="70" t="s">
        <v>842</v>
      </c>
      <c r="L2" s="70" t="s">
        <v>2684</v>
      </c>
      <c r="M2" s="70" t="s">
        <v>34</v>
      </c>
      <c r="N2" s="70" t="s">
        <v>35</v>
      </c>
      <c r="O2" s="70" t="s">
        <v>34</v>
      </c>
      <c r="P2" s="70">
        <v>2019</v>
      </c>
      <c r="Q2" s="70" t="s">
        <v>42</v>
      </c>
      <c r="R2" s="70">
        <v>10700</v>
      </c>
      <c r="S2" s="70" t="s">
        <v>42</v>
      </c>
      <c r="T2" s="70">
        <v>16</v>
      </c>
      <c r="U2" s="72">
        <v>8888888888888880</v>
      </c>
      <c r="V2" s="70" t="s">
        <v>44</v>
      </c>
      <c r="W2" s="72">
        <v>9380130898513250</v>
      </c>
    </row>
    <row r="3" spans="1:26" ht="12.5" x14ac:dyDescent="0.25">
      <c r="A3" s="3" t="s">
        <v>220</v>
      </c>
      <c r="B3" s="73" t="s">
        <v>3529</v>
      </c>
      <c r="C3" s="73" t="s">
        <v>3530</v>
      </c>
      <c r="D3" s="73" t="s">
        <v>3337</v>
      </c>
      <c r="E3" s="3" t="s">
        <v>49</v>
      </c>
      <c r="F3" s="3" t="s">
        <v>3531</v>
      </c>
      <c r="G3" s="3" t="s">
        <v>42</v>
      </c>
      <c r="H3" s="3" t="s">
        <v>42</v>
      </c>
      <c r="I3" s="3" t="s">
        <v>42</v>
      </c>
      <c r="J3" s="3" t="s">
        <v>42</v>
      </c>
      <c r="K3" s="3" t="s">
        <v>42</v>
      </c>
      <c r="L3" s="3" t="s">
        <v>42</v>
      </c>
      <c r="M3" s="3" t="s">
        <v>3532</v>
      </c>
      <c r="N3" s="3" t="s">
        <v>36</v>
      </c>
      <c r="O3" s="3" t="s">
        <v>3533</v>
      </c>
      <c r="P3" s="3" t="s">
        <v>42</v>
      </c>
      <c r="Q3" s="3" t="s">
        <v>42</v>
      </c>
      <c r="R3" s="3" t="s">
        <v>42</v>
      </c>
      <c r="S3" s="3">
        <v>90</v>
      </c>
      <c r="T3" s="3">
        <v>9</v>
      </c>
      <c r="U3" s="3" t="s">
        <v>911</v>
      </c>
      <c r="V3" s="3" t="s">
        <v>215</v>
      </c>
      <c r="W3" s="20">
        <v>5888000888000880</v>
      </c>
    </row>
    <row r="4" spans="1:26" ht="12.5" x14ac:dyDescent="0.25">
      <c r="A4" s="70" t="s">
        <v>24</v>
      </c>
      <c r="B4" s="71">
        <v>3472</v>
      </c>
      <c r="C4" s="71" t="s">
        <v>26</v>
      </c>
      <c r="D4" s="71" t="s">
        <v>2416</v>
      </c>
      <c r="E4" s="70" t="s">
        <v>28</v>
      </c>
      <c r="F4" s="70" t="s">
        <v>29</v>
      </c>
      <c r="G4" s="70" t="s">
        <v>30</v>
      </c>
      <c r="H4" s="70" t="s">
        <v>30</v>
      </c>
      <c r="I4" s="70">
        <v>2019</v>
      </c>
      <c r="J4" s="70" t="s">
        <v>264</v>
      </c>
      <c r="K4" s="70" t="s">
        <v>32</v>
      </c>
      <c r="L4" s="70" t="s">
        <v>2417</v>
      </c>
      <c r="M4" s="70" t="s">
        <v>34</v>
      </c>
      <c r="N4" s="70" t="s">
        <v>35</v>
      </c>
      <c r="O4" s="70" t="s">
        <v>34</v>
      </c>
      <c r="P4" s="70">
        <v>2019</v>
      </c>
      <c r="Q4" s="70" t="s">
        <v>42</v>
      </c>
      <c r="R4" s="70">
        <v>10700</v>
      </c>
      <c r="S4" s="70" t="s">
        <v>42</v>
      </c>
      <c r="T4" s="70">
        <v>16</v>
      </c>
      <c r="U4" s="72">
        <v>8888888888888880</v>
      </c>
      <c r="V4" s="70" t="s">
        <v>44</v>
      </c>
      <c r="W4" s="72">
        <v>9303685897435890</v>
      </c>
    </row>
    <row r="5" spans="1:26" ht="12.5" x14ac:dyDescent="0.25">
      <c r="A5" s="3" t="s">
        <v>222</v>
      </c>
      <c r="B5" s="73" t="s">
        <v>3389</v>
      </c>
      <c r="C5" s="73" t="s">
        <v>3313</v>
      </c>
      <c r="D5" s="73" t="s">
        <v>3534</v>
      </c>
      <c r="E5" s="3" t="s">
        <v>3391</v>
      </c>
      <c r="F5" s="3" t="s">
        <v>3534</v>
      </c>
      <c r="G5" s="3" t="s">
        <v>3305</v>
      </c>
      <c r="H5" s="3" t="s">
        <v>3535</v>
      </c>
      <c r="I5" s="3" t="s">
        <v>42</v>
      </c>
      <c r="J5" s="3" t="s">
        <v>42</v>
      </c>
      <c r="K5" s="3" t="s">
        <v>3536</v>
      </c>
      <c r="L5" s="3">
        <v>708686</v>
      </c>
      <c r="M5" s="3" t="s">
        <v>42</v>
      </c>
      <c r="N5" s="3" t="s">
        <v>42</v>
      </c>
      <c r="O5" s="3" t="s">
        <v>42</v>
      </c>
      <c r="P5" s="3" t="s">
        <v>42</v>
      </c>
      <c r="Q5" s="3">
        <v>2019</v>
      </c>
      <c r="R5" s="3" t="s">
        <v>42</v>
      </c>
      <c r="S5" s="3" t="s">
        <v>3537</v>
      </c>
      <c r="T5" s="3">
        <v>11</v>
      </c>
      <c r="U5" s="20">
        <v>6111111111111110</v>
      </c>
      <c r="V5" s="3" t="s">
        <v>182</v>
      </c>
      <c r="W5" s="20">
        <v>1.15268718209894E+16</v>
      </c>
    </row>
    <row r="6" spans="1:26" ht="12.5" x14ac:dyDescent="0.25">
      <c r="A6" s="3" t="s">
        <v>39</v>
      </c>
      <c r="B6" s="73" t="s">
        <v>3313</v>
      </c>
      <c r="C6" s="74"/>
      <c r="D6" s="73" t="s">
        <v>3538</v>
      </c>
      <c r="E6" s="3" t="s">
        <v>28</v>
      </c>
      <c r="F6" s="3" t="s">
        <v>3316</v>
      </c>
      <c r="G6" s="3" t="s">
        <v>3317</v>
      </c>
      <c r="H6" s="3" t="s">
        <v>3539</v>
      </c>
      <c r="I6" s="3">
        <v>149</v>
      </c>
      <c r="J6" s="3" t="s">
        <v>3319</v>
      </c>
      <c r="K6" s="3">
        <v>686</v>
      </c>
      <c r="L6" s="3" t="s">
        <v>3540</v>
      </c>
      <c r="M6" s="3" t="s">
        <v>2718</v>
      </c>
      <c r="N6" s="3" t="s">
        <v>34</v>
      </c>
      <c r="O6" s="3" t="s">
        <v>34</v>
      </c>
      <c r="P6" s="3">
        <v>7918292</v>
      </c>
      <c r="Q6" s="3" t="s">
        <v>42</v>
      </c>
      <c r="R6" s="3" t="s">
        <v>36</v>
      </c>
      <c r="S6" s="3" t="s">
        <v>1286</v>
      </c>
      <c r="T6" s="3">
        <v>17</v>
      </c>
      <c r="U6" s="20">
        <v>9444444444444440</v>
      </c>
      <c r="V6" s="3" t="s">
        <v>328</v>
      </c>
      <c r="W6" s="20">
        <v>1.79730016235206E+16</v>
      </c>
    </row>
    <row r="7" spans="1:26" ht="12.5" x14ac:dyDescent="0.25">
      <c r="A7" s="70" t="s">
        <v>72</v>
      </c>
      <c r="B7" s="71">
        <v>3472</v>
      </c>
      <c r="C7" s="71" t="s">
        <v>843</v>
      </c>
      <c r="D7" s="71" t="s">
        <v>2419</v>
      </c>
      <c r="E7" s="70" t="s">
        <v>28</v>
      </c>
      <c r="F7" s="70" t="s">
        <v>29</v>
      </c>
      <c r="G7" s="70" t="s">
        <v>30</v>
      </c>
      <c r="H7" s="70" t="s">
        <v>30</v>
      </c>
      <c r="I7" s="70">
        <v>2019</v>
      </c>
      <c r="J7" s="70" t="s">
        <v>264</v>
      </c>
      <c r="K7" s="70" t="s">
        <v>32</v>
      </c>
      <c r="L7" s="70" t="s">
        <v>862</v>
      </c>
      <c r="M7" s="70" t="s">
        <v>34</v>
      </c>
      <c r="N7" s="70" t="s">
        <v>35</v>
      </c>
      <c r="O7" s="70" t="s">
        <v>34</v>
      </c>
      <c r="P7" s="70">
        <v>2019</v>
      </c>
      <c r="Q7" s="70" t="s">
        <v>42</v>
      </c>
      <c r="R7" s="70" t="s">
        <v>42</v>
      </c>
      <c r="S7" s="75">
        <v>45602</v>
      </c>
      <c r="T7" s="70">
        <v>16</v>
      </c>
      <c r="U7" s="72">
        <v>8888888888888880</v>
      </c>
      <c r="V7" s="70" t="s">
        <v>44</v>
      </c>
      <c r="W7" s="72">
        <v>9041855203619900</v>
      </c>
    </row>
    <row r="8" spans="1:26" ht="12.5" x14ac:dyDescent="0.25">
      <c r="A8" s="3" t="s">
        <v>223</v>
      </c>
      <c r="B8" s="73" t="s">
        <v>3079</v>
      </c>
      <c r="C8" s="73" t="s">
        <v>3541</v>
      </c>
      <c r="D8" s="73" t="s">
        <v>3542</v>
      </c>
      <c r="E8" s="3" t="s">
        <v>42</v>
      </c>
      <c r="F8" s="3" t="s">
        <v>42</v>
      </c>
      <c r="G8" s="3" t="s">
        <v>42</v>
      </c>
      <c r="H8" s="3" t="s">
        <v>42</v>
      </c>
      <c r="I8" s="3" t="s">
        <v>42</v>
      </c>
      <c r="J8" s="3" t="s">
        <v>42</v>
      </c>
      <c r="K8" s="3" t="s">
        <v>42</v>
      </c>
      <c r="L8" s="3" t="s">
        <v>42</v>
      </c>
      <c r="M8" s="3" t="s">
        <v>2718</v>
      </c>
      <c r="N8" s="3" t="s">
        <v>34</v>
      </c>
      <c r="O8" s="3" t="s">
        <v>34</v>
      </c>
      <c r="P8" s="3">
        <v>7918292</v>
      </c>
      <c r="Q8" s="3" t="s">
        <v>34</v>
      </c>
      <c r="R8" s="3" t="s">
        <v>42</v>
      </c>
      <c r="S8" s="3" t="s">
        <v>3543</v>
      </c>
      <c r="T8" s="3">
        <v>9</v>
      </c>
      <c r="U8" s="3" t="s">
        <v>911</v>
      </c>
      <c r="V8" s="3" t="s">
        <v>215</v>
      </c>
      <c r="W8" s="20">
        <v>1.54524886877828E+16</v>
      </c>
    </row>
    <row r="9" spans="1:26" ht="12.5" x14ac:dyDescent="0.25">
      <c r="A9" s="70" t="s">
        <v>98</v>
      </c>
      <c r="B9" s="71" t="s">
        <v>1812</v>
      </c>
      <c r="C9" s="71" t="s">
        <v>73</v>
      </c>
      <c r="D9" s="71" t="s">
        <v>2421</v>
      </c>
      <c r="E9" s="70" t="s">
        <v>28</v>
      </c>
      <c r="F9" s="70" t="s">
        <v>88</v>
      </c>
      <c r="G9" s="70" t="s">
        <v>30</v>
      </c>
      <c r="H9" s="70" t="s">
        <v>30</v>
      </c>
      <c r="I9" s="70">
        <v>2019</v>
      </c>
      <c r="J9" s="70" t="s">
        <v>264</v>
      </c>
      <c r="K9" s="70" t="s">
        <v>32</v>
      </c>
      <c r="L9" s="70" t="s">
        <v>2417</v>
      </c>
      <c r="M9" s="70" t="s">
        <v>34</v>
      </c>
      <c r="N9" s="70" t="s">
        <v>35</v>
      </c>
      <c r="O9" s="70" t="s">
        <v>34</v>
      </c>
      <c r="P9" s="70">
        <v>2019</v>
      </c>
      <c r="Q9" s="70" t="s">
        <v>42</v>
      </c>
      <c r="R9" s="70">
        <v>10700</v>
      </c>
      <c r="S9" s="75">
        <v>45602</v>
      </c>
      <c r="T9" s="70">
        <v>17</v>
      </c>
      <c r="U9" s="72">
        <v>9444444444444440</v>
      </c>
      <c r="V9" s="70" t="s">
        <v>328</v>
      </c>
      <c r="W9" s="72">
        <v>8964859246866160</v>
      </c>
    </row>
    <row r="10" spans="1:26" ht="12.5" x14ac:dyDescent="0.25">
      <c r="A10" s="3" t="s">
        <v>224</v>
      </c>
      <c r="B10" s="73" t="s">
        <v>3544</v>
      </c>
      <c r="C10" s="73" t="s">
        <v>3330</v>
      </c>
      <c r="D10" s="73" t="s">
        <v>3545</v>
      </c>
      <c r="E10" s="3" t="s">
        <v>582</v>
      </c>
      <c r="F10" s="3" t="s">
        <v>49</v>
      </c>
      <c r="G10" s="3" t="s">
        <v>3546</v>
      </c>
      <c r="H10" s="3" t="s">
        <v>582</v>
      </c>
      <c r="I10" s="3" t="s">
        <v>42</v>
      </c>
      <c r="J10" s="3" t="s">
        <v>3547</v>
      </c>
      <c r="K10" s="3" t="s">
        <v>862</v>
      </c>
      <c r="L10" s="3" t="s">
        <v>42</v>
      </c>
      <c r="M10" s="3" t="s">
        <v>34</v>
      </c>
      <c r="N10" s="3">
        <v>2019</v>
      </c>
      <c r="O10" s="3" t="s">
        <v>36</v>
      </c>
      <c r="P10" s="3">
        <v>41092024</v>
      </c>
      <c r="Q10" s="3" t="s">
        <v>42</v>
      </c>
      <c r="R10" s="3" t="s">
        <v>42</v>
      </c>
      <c r="S10" s="3" t="s">
        <v>42</v>
      </c>
      <c r="T10" s="3">
        <v>13</v>
      </c>
      <c r="U10" s="20">
        <v>7222222222222220</v>
      </c>
      <c r="V10" s="3" t="s">
        <v>140</v>
      </c>
      <c r="W10" s="20">
        <v>2200495582848520</v>
      </c>
    </row>
    <row r="11" spans="1:26" ht="12.5" x14ac:dyDescent="0.25">
      <c r="A11" s="3" t="s">
        <v>81</v>
      </c>
      <c r="B11" s="73" t="s">
        <v>837</v>
      </c>
      <c r="C11" s="73" t="s">
        <v>26</v>
      </c>
      <c r="D11" s="73" t="s">
        <v>863</v>
      </c>
      <c r="E11" s="3" t="s">
        <v>28</v>
      </c>
      <c r="F11" s="3" t="s">
        <v>29</v>
      </c>
      <c r="G11" s="3" t="s">
        <v>30</v>
      </c>
      <c r="H11" s="3" t="s">
        <v>1400</v>
      </c>
      <c r="I11" s="3">
        <v>149</v>
      </c>
      <c r="J11" s="3" t="s">
        <v>2253</v>
      </c>
      <c r="K11" s="3" t="s">
        <v>33</v>
      </c>
      <c r="L11" s="3" t="s">
        <v>42</v>
      </c>
      <c r="M11" s="3" t="s">
        <v>34</v>
      </c>
      <c r="N11" s="3" t="s">
        <v>35</v>
      </c>
      <c r="O11" s="3" t="s">
        <v>34</v>
      </c>
      <c r="P11" s="3">
        <v>2019</v>
      </c>
      <c r="Q11" s="3" t="s">
        <v>42</v>
      </c>
      <c r="R11" s="3">
        <v>10700</v>
      </c>
      <c r="S11" s="9">
        <v>45597</v>
      </c>
      <c r="T11" s="3">
        <v>16</v>
      </c>
      <c r="U11" s="20">
        <v>8888888888888880</v>
      </c>
      <c r="V11" s="3" t="s">
        <v>44</v>
      </c>
      <c r="W11" s="20">
        <v>7477924036747560</v>
      </c>
    </row>
    <row r="12" spans="1:26" ht="12.5" x14ac:dyDescent="0.25">
      <c r="A12" s="3" t="s">
        <v>225</v>
      </c>
      <c r="B12" s="73" t="s">
        <v>3548</v>
      </c>
      <c r="C12" s="73" t="s">
        <v>3549</v>
      </c>
      <c r="D12" s="73" t="s">
        <v>3550</v>
      </c>
      <c r="E12" s="3" t="s">
        <v>49</v>
      </c>
      <c r="F12" s="3" t="s">
        <v>3551</v>
      </c>
      <c r="G12" s="3" t="s">
        <v>42</v>
      </c>
      <c r="H12" s="3" t="s">
        <v>42</v>
      </c>
      <c r="I12" s="3" t="s">
        <v>42</v>
      </c>
      <c r="J12" s="3" t="s">
        <v>42</v>
      </c>
      <c r="K12" s="3" t="s">
        <v>42</v>
      </c>
      <c r="L12" s="3" t="s">
        <v>42</v>
      </c>
      <c r="M12" s="3" t="s">
        <v>35</v>
      </c>
      <c r="N12" s="3" t="s">
        <v>36</v>
      </c>
      <c r="O12" s="3" t="s">
        <v>3552</v>
      </c>
      <c r="P12" s="3" t="s">
        <v>42</v>
      </c>
      <c r="Q12" s="3" t="s">
        <v>42</v>
      </c>
      <c r="R12" s="3" t="s">
        <v>42</v>
      </c>
      <c r="S12" s="5">
        <v>45602</v>
      </c>
      <c r="T12" s="3">
        <v>9</v>
      </c>
      <c r="U12" s="3" t="s">
        <v>911</v>
      </c>
      <c r="V12" s="3" t="s">
        <v>215</v>
      </c>
      <c r="W12" s="20">
        <v>1.56227106227106E+16</v>
      </c>
    </row>
    <row r="13" spans="1:26" ht="12.5" x14ac:dyDescent="0.25">
      <c r="A13" s="70" t="s">
        <v>212</v>
      </c>
      <c r="B13" s="71">
        <v>2019</v>
      </c>
      <c r="C13" s="71" t="s">
        <v>26</v>
      </c>
      <c r="D13" s="71" t="s">
        <v>2423</v>
      </c>
      <c r="E13" s="70" t="s">
        <v>28</v>
      </c>
      <c r="F13" s="70" t="s">
        <v>29</v>
      </c>
      <c r="G13" s="70" t="s">
        <v>30</v>
      </c>
      <c r="H13" s="70" t="s">
        <v>30</v>
      </c>
      <c r="I13" s="70">
        <v>2019</v>
      </c>
      <c r="J13" s="70" t="s">
        <v>264</v>
      </c>
      <c r="K13" s="70" t="s">
        <v>32</v>
      </c>
      <c r="L13" s="70" t="s">
        <v>2417</v>
      </c>
      <c r="M13" s="70" t="s">
        <v>34</v>
      </c>
      <c r="N13" s="70" t="s">
        <v>35</v>
      </c>
      <c r="O13" s="70" t="s">
        <v>34</v>
      </c>
      <c r="P13" s="70" t="s">
        <v>42</v>
      </c>
      <c r="Q13" s="70" t="s">
        <v>42</v>
      </c>
      <c r="R13" s="70" t="s">
        <v>42</v>
      </c>
      <c r="S13" s="75">
        <v>45602</v>
      </c>
      <c r="T13" s="70">
        <v>15</v>
      </c>
      <c r="U13" s="72">
        <v>8333333333333330</v>
      </c>
      <c r="V13" s="70" t="s">
        <v>80</v>
      </c>
      <c r="W13" s="72">
        <v>9031623931623930</v>
      </c>
    </row>
    <row r="14" spans="1:26" ht="12.5" x14ac:dyDescent="0.25">
      <c r="A14" s="3" t="s">
        <v>122</v>
      </c>
      <c r="B14" s="73">
        <v>2015</v>
      </c>
      <c r="C14" s="73" t="s">
        <v>2424</v>
      </c>
      <c r="D14" s="73" t="s">
        <v>2257</v>
      </c>
      <c r="E14" s="3" t="s">
        <v>28</v>
      </c>
      <c r="F14" s="3" t="s">
        <v>2425</v>
      </c>
      <c r="G14" s="3" t="s">
        <v>867</v>
      </c>
      <c r="H14" s="3" t="s">
        <v>50</v>
      </c>
      <c r="I14" s="3" t="s">
        <v>42</v>
      </c>
      <c r="J14" s="3" t="s">
        <v>2426</v>
      </c>
      <c r="K14" s="3" t="s">
        <v>2427</v>
      </c>
      <c r="L14" s="3" t="s">
        <v>1685</v>
      </c>
      <c r="M14" s="3" t="s">
        <v>2260</v>
      </c>
      <c r="N14" s="3" t="s">
        <v>35</v>
      </c>
      <c r="O14" s="3" t="s">
        <v>1961</v>
      </c>
      <c r="P14" s="3">
        <v>2015</v>
      </c>
      <c r="Q14" s="3" t="s">
        <v>42</v>
      </c>
      <c r="R14" s="3" t="s">
        <v>1703</v>
      </c>
      <c r="S14" s="8">
        <v>45972</v>
      </c>
      <c r="T14" s="3">
        <v>16</v>
      </c>
      <c r="U14" s="20">
        <v>8888888888888880</v>
      </c>
      <c r="V14" s="3" t="s">
        <v>44</v>
      </c>
      <c r="W14" s="20">
        <v>6143007759784070</v>
      </c>
    </row>
    <row r="15" spans="1:26" ht="12.5" x14ac:dyDescent="0.25">
      <c r="A15" s="3" t="s">
        <v>226</v>
      </c>
      <c r="B15" s="73" t="s">
        <v>594</v>
      </c>
      <c r="C15" s="73" t="s">
        <v>3348</v>
      </c>
      <c r="D15" s="73" t="s">
        <v>3553</v>
      </c>
      <c r="E15" s="3" t="s">
        <v>3553</v>
      </c>
      <c r="F15" s="3" t="s">
        <v>30</v>
      </c>
      <c r="G15" s="3" t="s">
        <v>2433</v>
      </c>
      <c r="H15" s="3">
        <v>110</v>
      </c>
      <c r="I15" s="3" t="s">
        <v>42</v>
      </c>
      <c r="J15" s="3" t="s">
        <v>42</v>
      </c>
      <c r="K15" s="3" t="s">
        <v>3554</v>
      </c>
      <c r="L15" s="3" t="s">
        <v>3554</v>
      </c>
      <c r="M15" s="3" t="s">
        <v>42</v>
      </c>
      <c r="N15" s="3" t="s">
        <v>42</v>
      </c>
      <c r="O15" s="3" t="s">
        <v>42</v>
      </c>
      <c r="P15" s="3">
        <v>94906</v>
      </c>
      <c r="Q15" s="3" t="s">
        <v>42</v>
      </c>
      <c r="R15" s="3" t="s">
        <v>42</v>
      </c>
      <c r="S15" s="3" t="s">
        <v>42</v>
      </c>
      <c r="T15" s="3">
        <v>10</v>
      </c>
      <c r="U15" s="20">
        <v>5555555555555550</v>
      </c>
      <c r="V15" s="3" t="s">
        <v>203</v>
      </c>
      <c r="W15" s="20">
        <v>1.32140192109232E+16</v>
      </c>
    </row>
    <row r="16" spans="1:26" ht="12.5" x14ac:dyDescent="0.25">
      <c r="A16" s="3" t="s">
        <v>227</v>
      </c>
      <c r="B16" s="73" t="s">
        <v>123</v>
      </c>
      <c r="C16" s="73" t="s">
        <v>2265</v>
      </c>
      <c r="D16" s="73" t="s">
        <v>2266</v>
      </c>
      <c r="E16" s="3" t="s">
        <v>28</v>
      </c>
      <c r="F16" s="3" t="s">
        <v>740</v>
      </c>
      <c r="G16" s="3" t="s">
        <v>30</v>
      </c>
      <c r="H16" s="3" t="s">
        <v>93</v>
      </c>
      <c r="I16" s="3">
        <v>2015</v>
      </c>
      <c r="J16" s="3" t="s">
        <v>2431</v>
      </c>
      <c r="K16" s="3" t="s">
        <v>2432</v>
      </c>
      <c r="L16" s="3" t="s">
        <v>114</v>
      </c>
      <c r="M16" s="3" t="s">
        <v>34</v>
      </c>
      <c r="N16" s="3" t="s">
        <v>35</v>
      </c>
      <c r="O16" s="3" t="s">
        <v>1694</v>
      </c>
      <c r="P16" s="3" t="s">
        <v>42</v>
      </c>
      <c r="Q16" s="3" t="s">
        <v>42</v>
      </c>
      <c r="R16" s="3" t="s">
        <v>42</v>
      </c>
      <c r="S16" s="8">
        <v>45972</v>
      </c>
      <c r="T16" s="3">
        <v>15</v>
      </c>
      <c r="U16" s="20">
        <v>8333333333333330</v>
      </c>
      <c r="V16" s="3" t="s">
        <v>80</v>
      </c>
      <c r="W16" s="20">
        <v>7280082559339520</v>
      </c>
    </row>
    <row r="17" spans="1:23" ht="12.5" x14ac:dyDescent="0.25">
      <c r="A17" s="3" t="s">
        <v>228</v>
      </c>
      <c r="B17" s="73" t="s">
        <v>3555</v>
      </c>
      <c r="C17" s="73" t="s">
        <v>3348</v>
      </c>
      <c r="D17" s="73" t="s">
        <v>3556</v>
      </c>
      <c r="E17" s="3" t="s">
        <v>2577</v>
      </c>
      <c r="F17" s="3" t="s">
        <v>93</v>
      </c>
      <c r="G17" s="3" t="s">
        <v>93</v>
      </c>
      <c r="H17" s="3" t="s">
        <v>1440</v>
      </c>
      <c r="I17" s="3">
        <v>1215</v>
      </c>
      <c r="J17" s="3" t="s">
        <v>42</v>
      </c>
      <c r="K17" s="3">
        <v>201500110</v>
      </c>
      <c r="L17" s="3" t="s">
        <v>2553</v>
      </c>
      <c r="M17" s="3" t="s">
        <v>42</v>
      </c>
      <c r="N17" s="3" t="s">
        <v>42</v>
      </c>
      <c r="O17" s="3" t="s">
        <v>42</v>
      </c>
      <c r="P17" s="3" t="s">
        <v>42</v>
      </c>
      <c r="Q17" s="3" t="s">
        <v>42</v>
      </c>
      <c r="R17" s="3" t="s">
        <v>2697</v>
      </c>
      <c r="S17" s="8">
        <v>45972</v>
      </c>
      <c r="T17" s="3">
        <v>12</v>
      </c>
      <c r="U17" s="20">
        <v>6666666666666660</v>
      </c>
      <c r="V17" s="3" t="s">
        <v>147</v>
      </c>
      <c r="W17" s="20">
        <v>3533546347013830</v>
      </c>
    </row>
    <row r="18" spans="1:23" ht="12.5" x14ac:dyDescent="0.25">
      <c r="A18" s="3" t="s">
        <v>229</v>
      </c>
      <c r="B18" s="73" t="s">
        <v>42</v>
      </c>
      <c r="C18" s="73" t="s">
        <v>3557</v>
      </c>
      <c r="D18" s="73" t="s">
        <v>3558</v>
      </c>
      <c r="E18" s="3" t="s">
        <v>3559</v>
      </c>
      <c r="F18" s="3" t="s">
        <v>2283</v>
      </c>
      <c r="G18" s="3" t="s">
        <v>28</v>
      </c>
      <c r="H18" s="3" t="s">
        <v>2699</v>
      </c>
      <c r="I18" s="3" t="s">
        <v>42</v>
      </c>
      <c r="J18" s="3" t="s">
        <v>3560</v>
      </c>
      <c r="K18" s="3" t="s">
        <v>2957</v>
      </c>
      <c r="L18" s="3" t="s">
        <v>3561</v>
      </c>
      <c r="M18" s="3" t="s">
        <v>42</v>
      </c>
      <c r="N18" s="3" t="s">
        <v>42</v>
      </c>
      <c r="O18" s="3" t="s">
        <v>42</v>
      </c>
      <c r="P18" s="3" t="s">
        <v>42</v>
      </c>
      <c r="Q18" s="3" t="s">
        <v>42</v>
      </c>
      <c r="R18" s="3" t="s">
        <v>42</v>
      </c>
      <c r="S18" s="3" t="s">
        <v>3562</v>
      </c>
      <c r="T18" s="3">
        <v>10</v>
      </c>
      <c r="U18" s="20">
        <v>5555555555555550</v>
      </c>
      <c r="V18" s="3" t="s">
        <v>203</v>
      </c>
      <c r="W18" s="20">
        <v>9194411367785970</v>
      </c>
    </row>
    <row r="19" spans="1:23" ht="12.5" x14ac:dyDescent="0.25">
      <c r="A19" s="3" t="s">
        <v>132</v>
      </c>
      <c r="B19" s="73" t="s">
        <v>864</v>
      </c>
      <c r="C19" s="73" t="s">
        <v>738</v>
      </c>
      <c r="D19" s="73" t="s">
        <v>2437</v>
      </c>
      <c r="E19" s="3" t="s">
        <v>28</v>
      </c>
      <c r="F19" s="3" t="s">
        <v>2438</v>
      </c>
      <c r="G19" s="3" t="s">
        <v>30</v>
      </c>
      <c r="H19" s="3" t="s">
        <v>562</v>
      </c>
      <c r="I19" s="3">
        <v>2015</v>
      </c>
      <c r="J19" s="3">
        <v>110</v>
      </c>
      <c r="K19" s="3" t="s">
        <v>2439</v>
      </c>
      <c r="L19" s="3" t="s">
        <v>2440</v>
      </c>
      <c r="M19" s="3" t="s">
        <v>34</v>
      </c>
      <c r="N19" s="3" t="s">
        <v>42</v>
      </c>
      <c r="O19" s="3" t="s">
        <v>42</v>
      </c>
      <c r="P19" s="3" t="s">
        <v>42</v>
      </c>
      <c r="Q19" s="3" t="s">
        <v>42</v>
      </c>
      <c r="R19" s="3" t="s">
        <v>42</v>
      </c>
      <c r="S19" s="8">
        <v>45972</v>
      </c>
      <c r="T19" s="3">
        <v>13</v>
      </c>
      <c r="U19" s="20">
        <v>7222222222222220</v>
      </c>
      <c r="V19" s="3" t="s">
        <v>140</v>
      </c>
      <c r="W19" s="20">
        <v>9098445295277870</v>
      </c>
    </row>
    <row r="20" spans="1:23" ht="12.5" x14ac:dyDescent="0.25">
      <c r="A20" s="3" t="s">
        <v>230</v>
      </c>
      <c r="B20" s="73" t="s">
        <v>42</v>
      </c>
      <c r="C20" s="73" t="s">
        <v>3079</v>
      </c>
      <c r="D20" s="73" t="s">
        <v>3563</v>
      </c>
      <c r="E20" s="3" t="s">
        <v>2283</v>
      </c>
      <c r="F20" s="3">
        <v>3352</v>
      </c>
      <c r="G20" s="3" t="s">
        <v>3381</v>
      </c>
      <c r="H20" s="3" t="s">
        <v>28</v>
      </c>
      <c r="I20" s="3">
        <v>121</v>
      </c>
      <c r="J20" s="3" t="s">
        <v>3564</v>
      </c>
      <c r="K20" s="3">
        <v>110</v>
      </c>
      <c r="L20" s="3" t="s">
        <v>198</v>
      </c>
      <c r="M20" s="3" t="s">
        <v>3565</v>
      </c>
      <c r="N20" s="3" t="s">
        <v>884</v>
      </c>
      <c r="O20" s="3" t="s">
        <v>3566</v>
      </c>
      <c r="P20" s="3">
        <v>201</v>
      </c>
      <c r="Q20" s="3" t="s">
        <v>42</v>
      </c>
      <c r="R20" s="3" t="s">
        <v>42</v>
      </c>
      <c r="S20" s="3" t="s">
        <v>3567</v>
      </c>
      <c r="T20" s="3">
        <v>15</v>
      </c>
      <c r="U20" s="20">
        <v>8333333333333330</v>
      </c>
      <c r="V20" s="3" t="s">
        <v>80</v>
      </c>
      <c r="W20" s="20">
        <v>1.68599137360747E+16</v>
      </c>
    </row>
    <row r="21" spans="1:23" ht="12.5" x14ac:dyDescent="0.25">
      <c r="A21" s="3" t="s">
        <v>231</v>
      </c>
      <c r="B21" s="73">
        <v>1</v>
      </c>
      <c r="C21" s="73" t="s">
        <v>594</v>
      </c>
      <c r="D21" s="73" t="s">
        <v>2285</v>
      </c>
      <c r="E21" s="3" t="s">
        <v>28</v>
      </c>
      <c r="F21" s="3" t="s">
        <v>2286</v>
      </c>
      <c r="G21" s="3" t="s">
        <v>30</v>
      </c>
      <c r="H21" s="3" t="s">
        <v>93</v>
      </c>
      <c r="I21" s="3">
        <v>2015</v>
      </c>
      <c r="J21" s="3">
        <v>110</v>
      </c>
      <c r="K21" s="3" t="s">
        <v>901</v>
      </c>
      <c r="L21" s="3" t="s">
        <v>2440</v>
      </c>
      <c r="M21" s="3" t="s">
        <v>172</v>
      </c>
      <c r="N21" s="3" t="s">
        <v>35</v>
      </c>
      <c r="O21" s="3" t="s">
        <v>1632</v>
      </c>
      <c r="P21" s="3">
        <v>1</v>
      </c>
      <c r="Q21" s="3" t="s">
        <v>42</v>
      </c>
      <c r="R21" s="3" t="s">
        <v>2155</v>
      </c>
      <c r="S21" s="8">
        <v>45972</v>
      </c>
      <c r="T21" s="3">
        <v>17</v>
      </c>
      <c r="U21" s="20">
        <v>9444444444444440</v>
      </c>
      <c r="V21" s="3" t="s">
        <v>328</v>
      </c>
      <c r="W21" s="20">
        <v>7475068760535880</v>
      </c>
    </row>
    <row r="22" spans="1:23" ht="12.5" x14ac:dyDescent="0.25">
      <c r="A22" s="3" t="s">
        <v>166</v>
      </c>
      <c r="B22" s="73" t="s">
        <v>3389</v>
      </c>
      <c r="C22" s="73" t="s">
        <v>3313</v>
      </c>
      <c r="D22" s="73" t="s">
        <v>2283</v>
      </c>
      <c r="E22" s="3" t="s">
        <v>42</v>
      </c>
      <c r="F22" s="3" t="s">
        <v>3391</v>
      </c>
      <c r="G22" s="3" t="s">
        <v>2283</v>
      </c>
      <c r="H22" s="3" t="s">
        <v>3380</v>
      </c>
      <c r="I22" s="3">
        <v>10245</v>
      </c>
      <c r="J22" s="3" t="s">
        <v>3568</v>
      </c>
      <c r="K22" s="3" t="s">
        <v>3569</v>
      </c>
      <c r="L22" s="3" t="s">
        <v>3570</v>
      </c>
      <c r="M22" s="3" t="s">
        <v>3571</v>
      </c>
      <c r="N22" s="3" t="s">
        <v>42</v>
      </c>
      <c r="O22" s="3" t="s">
        <v>42</v>
      </c>
      <c r="P22" s="3" t="s">
        <v>42</v>
      </c>
      <c r="Q22" s="3" t="s">
        <v>42</v>
      </c>
      <c r="R22" s="3" t="s">
        <v>42</v>
      </c>
      <c r="S22" s="3" t="s">
        <v>3572</v>
      </c>
      <c r="T22" s="3">
        <v>12</v>
      </c>
      <c r="U22" s="20">
        <v>6666666666666660</v>
      </c>
      <c r="V22" s="3" t="s">
        <v>147</v>
      </c>
      <c r="W22" s="20">
        <v>5417096663226690</v>
      </c>
    </row>
    <row r="23" spans="1:23" ht="12.5" x14ac:dyDescent="0.25">
      <c r="A23" s="3" t="s">
        <v>193</v>
      </c>
      <c r="B23" s="73" t="s">
        <v>123</v>
      </c>
      <c r="C23" s="73" t="s">
        <v>2291</v>
      </c>
      <c r="D23" s="73" t="s">
        <v>2292</v>
      </c>
      <c r="E23" s="3" t="s">
        <v>28</v>
      </c>
      <c r="F23" s="3" t="s">
        <v>2438</v>
      </c>
      <c r="G23" s="3" t="s">
        <v>1689</v>
      </c>
      <c r="H23" s="3">
        <v>2015</v>
      </c>
      <c r="I23" s="3">
        <v>110</v>
      </c>
      <c r="J23" s="3">
        <v>110</v>
      </c>
      <c r="K23" s="3" t="s">
        <v>2263</v>
      </c>
      <c r="L23" s="3" t="s">
        <v>2440</v>
      </c>
      <c r="M23" s="3" t="s">
        <v>2293</v>
      </c>
      <c r="N23" s="3" t="s">
        <v>42</v>
      </c>
      <c r="O23" s="3" t="s">
        <v>42</v>
      </c>
      <c r="P23" s="3" t="s">
        <v>42</v>
      </c>
      <c r="Q23" s="3" t="s">
        <v>42</v>
      </c>
      <c r="R23" s="3" t="s">
        <v>42</v>
      </c>
      <c r="S23" s="3" t="s">
        <v>2445</v>
      </c>
      <c r="T23" s="3">
        <v>13</v>
      </c>
      <c r="U23" s="20">
        <v>7222222222222220</v>
      </c>
      <c r="V23" s="3" t="s">
        <v>140</v>
      </c>
      <c r="W23" s="20">
        <v>6451108627817360</v>
      </c>
    </row>
    <row r="24" spans="1:23" ht="12.5" x14ac:dyDescent="0.25">
      <c r="A24" s="3" t="s">
        <v>106</v>
      </c>
      <c r="B24" s="73" t="s">
        <v>42</v>
      </c>
      <c r="C24" s="73" t="s">
        <v>3335</v>
      </c>
      <c r="D24" s="73" t="s">
        <v>3573</v>
      </c>
      <c r="E24" s="3" t="s">
        <v>3574</v>
      </c>
      <c r="F24" s="3" t="s">
        <v>3575</v>
      </c>
      <c r="G24" s="3" t="s">
        <v>3574</v>
      </c>
      <c r="H24" s="3" t="s">
        <v>28</v>
      </c>
      <c r="I24" s="3" t="s">
        <v>42</v>
      </c>
      <c r="J24" s="3" t="s">
        <v>3576</v>
      </c>
      <c r="K24" s="3" t="s">
        <v>919</v>
      </c>
      <c r="L24" s="3" t="s">
        <v>3577</v>
      </c>
      <c r="M24" s="3" t="s">
        <v>42</v>
      </c>
      <c r="N24" s="3" t="s">
        <v>42</v>
      </c>
      <c r="O24" s="3" t="s">
        <v>42</v>
      </c>
      <c r="P24" s="3" t="s">
        <v>42</v>
      </c>
      <c r="Q24" s="3" t="s">
        <v>42</v>
      </c>
      <c r="R24" s="3" t="s">
        <v>42</v>
      </c>
      <c r="S24" s="3" t="s">
        <v>3578</v>
      </c>
      <c r="T24" s="3">
        <v>10</v>
      </c>
      <c r="U24" s="20">
        <v>5555555555555550</v>
      </c>
      <c r="V24" s="3" t="s">
        <v>203</v>
      </c>
      <c r="W24" s="20">
        <v>1.4219814241486E+16</v>
      </c>
    </row>
    <row r="25" spans="1:23" ht="12.5" x14ac:dyDescent="0.25">
      <c r="A25" s="70" t="s">
        <v>45</v>
      </c>
      <c r="B25" s="71" t="s">
        <v>1489</v>
      </c>
      <c r="C25" s="71" t="s">
        <v>873</v>
      </c>
      <c r="D25" s="71" t="s">
        <v>2447</v>
      </c>
      <c r="E25" s="70" t="s">
        <v>28</v>
      </c>
      <c r="F25" s="70" t="s">
        <v>875</v>
      </c>
      <c r="G25" s="70" t="s">
        <v>30</v>
      </c>
      <c r="H25" s="70" t="s">
        <v>918</v>
      </c>
      <c r="I25" s="70">
        <v>2015</v>
      </c>
      <c r="J25" s="70">
        <v>110</v>
      </c>
      <c r="K25" s="70" t="s">
        <v>741</v>
      </c>
      <c r="L25" s="70" t="s">
        <v>114</v>
      </c>
      <c r="M25" s="70" t="s">
        <v>34</v>
      </c>
      <c r="N25" s="70" t="s">
        <v>35</v>
      </c>
      <c r="O25" s="70" t="s">
        <v>42</v>
      </c>
      <c r="P25" s="70" t="s">
        <v>42</v>
      </c>
      <c r="Q25" s="70" t="s">
        <v>42</v>
      </c>
      <c r="R25" s="70" t="s">
        <v>876</v>
      </c>
      <c r="S25" s="70">
        <v>-2025</v>
      </c>
      <c r="T25" s="70">
        <v>15</v>
      </c>
      <c r="U25" s="72">
        <v>8333333333333330</v>
      </c>
      <c r="V25" s="70" t="s">
        <v>80</v>
      </c>
      <c r="W25" s="72">
        <v>8614082718107480</v>
      </c>
    </row>
    <row r="26" spans="1:23" ht="12.5" x14ac:dyDescent="0.25">
      <c r="A26" s="3" t="s">
        <v>232</v>
      </c>
      <c r="B26" s="73" t="s">
        <v>42</v>
      </c>
      <c r="C26" s="73" t="s">
        <v>176</v>
      </c>
      <c r="D26" s="73" t="s">
        <v>2449</v>
      </c>
      <c r="E26" s="3" t="s">
        <v>2304</v>
      </c>
      <c r="F26" s="3" t="s">
        <v>2305</v>
      </c>
      <c r="G26" s="3" t="s">
        <v>180</v>
      </c>
      <c r="H26" s="3" t="s">
        <v>2306</v>
      </c>
      <c r="I26" s="3">
        <v>20218495</v>
      </c>
      <c r="J26" s="3" t="s">
        <v>2307</v>
      </c>
      <c r="K26" s="3">
        <v>2026</v>
      </c>
      <c r="L26" s="3" t="s">
        <v>42</v>
      </c>
      <c r="M26" s="3" t="s">
        <v>2308</v>
      </c>
      <c r="N26" s="3" t="s">
        <v>2308</v>
      </c>
      <c r="O26" s="3" t="s">
        <v>191</v>
      </c>
      <c r="P26" s="3">
        <v>1352858</v>
      </c>
      <c r="Q26" s="3" t="s">
        <v>42</v>
      </c>
      <c r="R26" s="3" t="s">
        <v>42</v>
      </c>
      <c r="S26" s="3" t="s">
        <v>2309</v>
      </c>
      <c r="T26" s="3">
        <v>14</v>
      </c>
      <c r="U26" s="20">
        <v>7777777777777770</v>
      </c>
      <c r="V26" s="3" t="s">
        <v>89</v>
      </c>
      <c r="W26" s="20">
        <v>2280862344937970</v>
      </c>
    </row>
    <row r="27" spans="1:23" ht="12.5" x14ac:dyDescent="0.25">
      <c r="A27" s="3" t="s">
        <v>233</v>
      </c>
      <c r="B27" s="73" t="s">
        <v>3079</v>
      </c>
      <c r="C27" s="73" t="s">
        <v>3579</v>
      </c>
      <c r="D27" s="73" t="s">
        <v>3580</v>
      </c>
      <c r="E27" s="3" t="s">
        <v>61</v>
      </c>
      <c r="F27" s="3" t="s">
        <v>3457</v>
      </c>
      <c r="G27" s="3" t="s">
        <v>61</v>
      </c>
      <c r="H27" s="3" t="s">
        <v>3581</v>
      </c>
      <c r="I27" s="3" t="s">
        <v>42</v>
      </c>
      <c r="J27" s="3" t="s">
        <v>42</v>
      </c>
      <c r="K27" s="3" t="s">
        <v>3582</v>
      </c>
      <c r="L27" s="3" t="s">
        <v>3583</v>
      </c>
      <c r="M27" s="3">
        <v>35</v>
      </c>
      <c r="N27" s="3" t="s">
        <v>2397</v>
      </c>
      <c r="O27" s="3" t="s">
        <v>3584</v>
      </c>
      <c r="P27" s="3" t="s">
        <v>42</v>
      </c>
      <c r="Q27" s="3" t="s">
        <v>42</v>
      </c>
      <c r="R27" s="3" t="s">
        <v>42</v>
      </c>
      <c r="S27" s="3" t="s">
        <v>3585</v>
      </c>
      <c r="T27" s="3">
        <v>13</v>
      </c>
      <c r="U27" s="20">
        <v>7222222222222220</v>
      </c>
      <c r="V27" s="3" t="s">
        <v>140</v>
      </c>
      <c r="W27" s="20">
        <v>1.38945933402946E+16</v>
      </c>
    </row>
    <row r="28" spans="1:23" ht="12.5" x14ac:dyDescent="0.25">
      <c r="A28" s="70" t="s">
        <v>175</v>
      </c>
      <c r="B28" s="71" t="s">
        <v>2312</v>
      </c>
      <c r="C28" s="71" t="s">
        <v>176</v>
      </c>
      <c r="D28" s="71" t="s">
        <v>2451</v>
      </c>
      <c r="E28" s="70" t="s">
        <v>61</v>
      </c>
      <c r="F28" s="70" t="s">
        <v>2210</v>
      </c>
      <c r="G28" s="70" t="s">
        <v>1145</v>
      </c>
      <c r="H28" s="70" t="s">
        <v>483</v>
      </c>
      <c r="I28" s="70">
        <v>2021</v>
      </c>
      <c r="J28" s="70">
        <v>1998</v>
      </c>
      <c r="K28" s="70" t="s">
        <v>2453</v>
      </c>
      <c r="L28" s="70" t="s">
        <v>2316</v>
      </c>
      <c r="M28" s="70" t="s">
        <v>153</v>
      </c>
      <c r="N28" s="70" t="s">
        <v>35</v>
      </c>
      <c r="O28" s="70" t="s">
        <v>34</v>
      </c>
      <c r="P28" s="70">
        <v>1352858</v>
      </c>
      <c r="Q28" s="70" t="s">
        <v>42</v>
      </c>
      <c r="R28" s="70" t="s">
        <v>1141</v>
      </c>
      <c r="S28" s="76">
        <v>46296</v>
      </c>
      <c r="T28" s="70">
        <v>17</v>
      </c>
      <c r="U28" s="72">
        <v>9444444444444440</v>
      </c>
      <c r="V28" s="70" t="s">
        <v>328</v>
      </c>
      <c r="W28" s="72">
        <v>8146941582062690</v>
      </c>
    </row>
    <row r="29" spans="1:23" ht="12.5" x14ac:dyDescent="0.25">
      <c r="A29" s="3" t="s">
        <v>148</v>
      </c>
      <c r="B29" s="73" t="s">
        <v>3422</v>
      </c>
      <c r="C29" s="73" t="s">
        <v>3586</v>
      </c>
      <c r="D29" s="73" t="s">
        <v>3581</v>
      </c>
      <c r="E29" s="3" t="s">
        <v>3587</v>
      </c>
      <c r="F29" s="3" t="s">
        <v>3588</v>
      </c>
      <c r="G29" s="3" t="s">
        <v>3425</v>
      </c>
      <c r="H29" s="3" t="s">
        <v>3589</v>
      </c>
      <c r="I29" s="3" t="s">
        <v>42</v>
      </c>
      <c r="J29" s="3" t="s">
        <v>3590</v>
      </c>
      <c r="K29" s="3" t="s">
        <v>3591</v>
      </c>
      <c r="L29" s="3" t="s">
        <v>42</v>
      </c>
      <c r="M29" s="3" t="s">
        <v>3592</v>
      </c>
      <c r="N29" s="3" t="s">
        <v>3593</v>
      </c>
      <c r="O29" s="3" t="s">
        <v>34</v>
      </c>
      <c r="P29" s="3">
        <v>3049000</v>
      </c>
      <c r="Q29" s="3" t="s">
        <v>42</v>
      </c>
      <c r="R29" s="3" t="s">
        <v>42</v>
      </c>
      <c r="S29" s="3" t="s">
        <v>42</v>
      </c>
      <c r="T29" s="3">
        <v>13</v>
      </c>
      <c r="U29" s="20">
        <v>7222222222222220</v>
      </c>
      <c r="V29" s="3" t="s">
        <v>140</v>
      </c>
      <c r="W29" s="20">
        <v>1.89300217128271E+16</v>
      </c>
    </row>
    <row r="30" spans="1:23" ht="12.5" x14ac:dyDescent="0.25">
      <c r="A30" s="3" t="s">
        <v>234</v>
      </c>
      <c r="B30" s="73" t="s">
        <v>42</v>
      </c>
      <c r="C30" s="73" t="s">
        <v>42</v>
      </c>
      <c r="D30" s="73" t="s">
        <v>42</v>
      </c>
      <c r="E30" s="3" t="s">
        <v>42</v>
      </c>
      <c r="F30" s="3" t="s">
        <v>42</v>
      </c>
      <c r="G30" s="3" t="s">
        <v>42</v>
      </c>
      <c r="H30" s="3" t="s">
        <v>42</v>
      </c>
      <c r="I30" s="3" t="s">
        <v>42</v>
      </c>
      <c r="J30" s="3" t="s">
        <v>42</v>
      </c>
      <c r="K30" s="3" t="s">
        <v>42</v>
      </c>
      <c r="L30" s="3" t="s">
        <v>42</v>
      </c>
      <c r="M30" s="3" t="s">
        <v>42</v>
      </c>
      <c r="N30" s="3" t="s">
        <v>42</v>
      </c>
      <c r="O30" s="3" t="s">
        <v>42</v>
      </c>
      <c r="P30" s="3" t="s">
        <v>42</v>
      </c>
      <c r="Q30" s="3" t="s">
        <v>42</v>
      </c>
      <c r="R30" s="3" t="s">
        <v>42</v>
      </c>
      <c r="S30" s="3" t="s">
        <v>42</v>
      </c>
      <c r="T30" s="3">
        <v>0</v>
      </c>
      <c r="U30" s="3" t="s">
        <v>2364</v>
      </c>
      <c r="V30" s="3" t="s">
        <v>221</v>
      </c>
      <c r="W30" s="3" t="s">
        <v>2364</v>
      </c>
    </row>
    <row r="31" spans="1:23" ht="12.5" x14ac:dyDescent="0.25">
      <c r="A31" s="3" t="s">
        <v>183</v>
      </c>
      <c r="B31" s="73" t="s">
        <v>58</v>
      </c>
      <c r="C31" s="73" t="s">
        <v>1135</v>
      </c>
      <c r="D31" s="73" t="s">
        <v>2459</v>
      </c>
      <c r="E31" s="3" t="s">
        <v>186</v>
      </c>
      <c r="F31" s="3" t="s">
        <v>1137</v>
      </c>
      <c r="G31" s="3" t="s">
        <v>2460</v>
      </c>
      <c r="H31" s="3" t="s">
        <v>2326</v>
      </c>
      <c r="I31" s="3">
        <v>1998</v>
      </c>
      <c r="J31" s="3" t="s">
        <v>2727</v>
      </c>
      <c r="K31" s="3" t="s">
        <v>2024</v>
      </c>
      <c r="L31" s="3" t="s">
        <v>42</v>
      </c>
      <c r="M31" s="3" t="s">
        <v>2463</v>
      </c>
      <c r="N31" s="3" t="s">
        <v>1140</v>
      </c>
      <c r="O31" s="3" t="s">
        <v>191</v>
      </c>
      <c r="P31" s="3" t="s">
        <v>42</v>
      </c>
      <c r="Q31" s="3" t="s">
        <v>42</v>
      </c>
      <c r="R31" s="3" t="s">
        <v>42</v>
      </c>
      <c r="S31" s="3">
        <v>-2026</v>
      </c>
      <c r="T31" s="3">
        <v>14</v>
      </c>
      <c r="U31" s="20">
        <v>7777777777777770</v>
      </c>
      <c r="V31" s="3" t="s">
        <v>89</v>
      </c>
      <c r="W31" s="20">
        <v>4359147505155900</v>
      </c>
    </row>
    <row r="32" spans="1:23" ht="12.5" x14ac:dyDescent="0.25">
      <c r="A32" s="3" t="s">
        <v>57</v>
      </c>
      <c r="B32" s="73" t="s">
        <v>42</v>
      </c>
      <c r="C32" s="73" t="s">
        <v>42</v>
      </c>
      <c r="D32" s="73" t="s">
        <v>42</v>
      </c>
      <c r="E32" s="3" t="s">
        <v>42</v>
      </c>
      <c r="F32" s="3" t="s">
        <v>42</v>
      </c>
      <c r="G32" s="3" t="s">
        <v>42</v>
      </c>
      <c r="H32" s="3" t="s">
        <v>42</v>
      </c>
      <c r="I32" s="3" t="s">
        <v>42</v>
      </c>
      <c r="J32" s="3" t="s">
        <v>42</v>
      </c>
      <c r="K32" s="3" t="s">
        <v>42</v>
      </c>
      <c r="L32" s="3" t="s">
        <v>42</v>
      </c>
      <c r="M32" s="3" t="s">
        <v>42</v>
      </c>
      <c r="N32" s="3" t="s">
        <v>42</v>
      </c>
      <c r="O32" s="3" t="s">
        <v>42</v>
      </c>
      <c r="P32" s="3" t="s">
        <v>42</v>
      </c>
      <c r="Q32" s="3" t="s">
        <v>42</v>
      </c>
      <c r="R32" s="3" t="s">
        <v>42</v>
      </c>
      <c r="S32" s="3" t="s">
        <v>42</v>
      </c>
      <c r="T32" s="3">
        <v>0</v>
      </c>
      <c r="U32" s="3" t="s">
        <v>2364</v>
      </c>
      <c r="V32" s="3" t="s">
        <v>221</v>
      </c>
      <c r="W32" s="3" t="s">
        <v>2364</v>
      </c>
    </row>
    <row r="33" spans="1:23" ht="12.5" x14ac:dyDescent="0.25">
      <c r="A33" s="3" t="s">
        <v>157</v>
      </c>
      <c r="B33" s="73" t="s">
        <v>2468</v>
      </c>
      <c r="C33" s="73" t="s">
        <v>2338</v>
      </c>
      <c r="D33" s="73" t="s">
        <v>2469</v>
      </c>
      <c r="E33" s="3" t="s">
        <v>1151</v>
      </c>
      <c r="F33" s="3" t="s">
        <v>1159</v>
      </c>
      <c r="G33" s="3" t="s">
        <v>2340</v>
      </c>
      <c r="H33" s="3" t="s">
        <v>180</v>
      </c>
      <c r="I33" s="3">
        <v>1352858</v>
      </c>
      <c r="J33" s="3">
        <v>1998</v>
      </c>
      <c r="K33" s="3" t="s">
        <v>2341</v>
      </c>
      <c r="L33" s="3" t="s">
        <v>1750</v>
      </c>
      <c r="M33" s="3" t="s">
        <v>1883</v>
      </c>
      <c r="N33" s="3" t="s">
        <v>173</v>
      </c>
      <c r="O33" s="3" t="s">
        <v>191</v>
      </c>
      <c r="P33" s="3" t="s">
        <v>42</v>
      </c>
      <c r="Q33" s="3" t="s">
        <v>42</v>
      </c>
      <c r="R33" s="3" t="s">
        <v>1141</v>
      </c>
      <c r="S33" s="3" t="s">
        <v>42</v>
      </c>
      <c r="T33" s="3">
        <v>15</v>
      </c>
      <c r="U33" s="20">
        <v>8333333333333330</v>
      </c>
      <c r="V33" s="3" t="s">
        <v>80</v>
      </c>
      <c r="W33" s="20">
        <v>6042013215542620</v>
      </c>
    </row>
    <row r="34" spans="1:23" ht="12.5" x14ac:dyDescent="0.25">
      <c r="A34" s="3" t="s">
        <v>235</v>
      </c>
      <c r="B34" s="73" t="s">
        <v>42</v>
      </c>
      <c r="C34" s="73" t="s">
        <v>42</v>
      </c>
      <c r="D34" s="73" t="s">
        <v>42</v>
      </c>
      <c r="E34" s="3" t="s">
        <v>42</v>
      </c>
      <c r="F34" s="3" t="s">
        <v>42</v>
      </c>
      <c r="G34" s="3" t="s">
        <v>42</v>
      </c>
      <c r="H34" s="3" t="s">
        <v>42</v>
      </c>
      <c r="I34" s="3" t="s">
        <v>42</v>
      </c>
      <c r="J34" s="3" t="s">
        <v>42</v>
      </c>
      <c r="K34" s="3" t="s">
        <v>42</v>
      </c>
      <c r="L34" s="3" t="s">
        <v>42</v>
      </c>
      <c r="M34" s="3" t="s">
        <v>42</v>
      </c>
      <c r="N34" s="3" t="s">
        <v>42</v>
      </c>
      <c r="O34" s="3" t="s">
        <v>42</v>
      </c>
      <c r="P34" s="3" t="s">
        <v>42</v>
      </c>
      <c r="Q34" s="3" t="s">
        <v>42</v>
      </c>
      <c r="R34" s="3" t="s">
        <v>42</v>
      </c>
      <c r="S34" s="3" t="s">
        <v>42</v>
      </c>
      <c r="T34" s="3">
        <v>0</v>
      </c>
      <c r="U34" s="3" t="s">
        <v>2364</v>
      </c>
      <c r="V34" s="3" t="s">
        <v>221</v>
      </c>
      <c r="W34" s="3" t="s">
        <v>2364</v>
      </c>
    </row>
    <row r="35" spans="1:23" ht="12.5" x14ac:dyDescent="0.25">
      <c r="A35" s="3" t="s">
        <v>236</v>
      </c>
      <c r="B35" s="73" t="s">
        <v>2168</v>
      </c>
      <c r="C35" s="73" t="s">
        <v>176</v>
      </c>
      <c r="D35" s="73" t="s">
        <v>2470</v>
      </c>
      <c r="E35" s="3" t="s">
        <v>61</v>
      </c>
      <c r="F35" s="3" t="s">
        <v>481</v>
      </c>
      <c r="G35" s="3" t="s">
        <v>1130</v>
      </c>
      <c r="H35" s="3" t="s">
        <v>483</v>
      </c>
      <c r="I35" s="3">
        <v>1998</v>
      </c>
      <c r="J35" s="3" t="s">
        <v>2345</v>
      </c>
      <c r="K35" s="3" t="s">
        <v>42</v>
      </c>
      <c r="L35" s="3" t="s">
        <v>42</v>
      </c>
      <c r="M35" s="3" t="s">
        <v>153</v>
      </c>
      <c r="N35" s="3" t="s">
        <v>35</v>
      </c>
      <c r="O35" s="3" t="s">
        <v>34</v>
      </c>
      <c r="P35" s="3">
        <v>2021</v>
      </c>
      <c r="Q35" s="3" t="s">
        <v>69</v>
      </c>
      <c r="R35" s="3" t="s">
        <v>1121</v>
      </c>
      <c r="S35" s="25">
        <v>46300</v>
      </c>
      <c r="T35" s="3">
        <v>16</v>
      </c>
      <c r="U35" s="20">
        <v>8888888888888880</v>
      </c>
      <c r="V35" s="3" t="s">
        <v>44</v>
      </c>
      <c r="W35" s="20">
        <v>7702340551605250</v>
      </c>
    </row>
    <row r="36" spans="1:23" ht="12.5" x14ac:dyDescent="0.25">
      <c r="A36" s="3" t="s">
        <v>237</v>
      </c>
      <c r="B36" s="73">
        <v>2021</v>
      </c>
      <c r="C36" s="73" t="s">
        <v>3022</v>
      </c>
      <c r="D36" s="77">
        <v>46296</v>
      </c>
      <c r="E36" s="3" t="s">
        <v>176</v>
      </c>
      <c r="F36" s="3" t="s">
        <v>176</v>
      </c>
      <c r="G36" s="3" t="s">
        <v>61</v>
      </c>
      <c r="H36" s="3" t="s">
        <v>2210</v>
      </c>
      <c r="I36" s="3" t="s">
        <v>42</v>
      </c>
      <c r="J36" s="3">
        <v>1998</v>
      </c>
      <c r="K36" s="3" t="s">
        <v>3460</v>
      </c>
      <c r="L36" s="3" t="s">
        <v>981</v>
      </c>
      <c r="M36" s="3" t="s">
        <v>3594</v>
      </c>
      <c r="N36" s="3" t="s">
        <v>35</v>
      </c>
      <c r="O36" s="3">
        <v>2021</v>
      </c>
      <c r="P36" s="3">
        <v>1352858</v>
      </c>
      <c r="Q36" s="3" t="s">
        <v>42</v>
      </c>
      <c r="R36" s="3" t="s">
        <v>42</v>
      </c>
      <c r="S36" s="3" t="s">
        <v>3595</v>
      </c>
      <c r="T36" s="3">
        <v>15</v>
      </c>
      <c r="U36" s="20">
        <v>8333333333333330</v>
      </c>
      <c r="V36" s="3" t="s">
        <v>80</v>
      </c>
      <c r="W36" s="20">
        <v>2509821877468930</v>
      </c>
    </row>
    <row r="37" spans="1:23" ht="12.5" x14ac:dyDescent="0.25">
      <c r="A37" s="70" t="s">
        <v>238</v>
      </c>
      <c r="B37" s="71" t="s">
        <v>488</v>
      </c>
      <c r="C37" s="71" t="s">
        <v>176</v>
      </c>
      <c r="D37" s="71" t="s">
        <v>480</v>
      </c>
      <c r="E37" s="70" t="s">
        <v>61</v>
      </c>
      <c r="F37" s="70" t="s">
        <v>481</v>
      </c>
      <c r="G37" s="70" t="s">
        <v>1145</v>
      </c>
      <c r="H37" s="70" t="s">
        <v>2352</v>
      </c>
      <c r="I37" s="70">
        <v>1352858</v>
      </c>
      <c r="J37" s="70">
        <v>1998</v>
      </c>
      <c r="K37" s="70" t="s">
        <v>2473</v>
      </c>
      <c r="L37" s="70" t="s">
        <v>1514</v>
      </c>
      <c r="M37" s="70" t="s">
        <v>153</v>
      </c>
      <c r="N37" s="70" t="s">
        <v>35</v>
      </c>
      <c r="O37" s="70" t="s">
        <v>423</v>
      </c>
      <c r="P37" s="70">
        <v>2021</v>
      </c>
      <c r="Q37" s="70" t="s">
        <v>42</v>
      </c>
      <c r="R37" s="70" t="s">
        <v>1121</v>
      </c>
      <c r="S37" s="76">
        <v>46296</v>
      </c>
      <c r="T37" s="70">
        <v>17</v>
      </c>
      <c r="U37" s="72">
        <v>9444444444444440</v>
      </c>
      <c r="V37" s="70" t="s">
        <v>328</v>
      </c>
      <c r="W37" s="72">
        <v>8310702561567610</v>
      </c>
    </row>
    <row r="38" spans="1:23" ht="12.5" x14ac:dyDescent="0.25">
      <c r="A38" s="3" t="s">
        <v>216</v>
      </c>
      <c r="B38" s="73" t="s">
        <v>1695</v>
      </c>
      <c r="C38" s="73" t="s">
        <v>2474</v>
      </c>
      <c r="D38" s="73" t="s">
        <v>2475</v>
      </c>
      <c r="E38" s="3" t="s">
        <v>28</v>
      </c>
      <c r="F38" s="3" t="s">
        <v>2476</v>
      </c>
      <c r="G38" s="3" t="s">
        <v>1274</v>
      </c>
      <c r="H38" s="3" t="s">
        <v>126</v>
      </c>
      <c r="I38" s="3">
        <v>1563685</v>
      </c>
      <c r="J38" s="3" t="s">
        <v>2731</v>
      </c>
      <c r="K38" s="3" t="s">
        <v>2732</v>
      </c>
      <c r="L38" s="3" t="s">
        <v>42</v>
      </c>
      <c r="M38" s="3" t="s">
        <v>95</v>
      </c>
      <c r="N38" s="3" t="s">
        <v>35</v>
      </c>
      <c r="O38" s="3" t="s">
        <v>34</v>
      </c>
      <c r="P38" s="3">
        <v>2020</v>
      </c>
      <c r="Q38" s="3" t="s">
        <v>42</v>
      </c>
      <c r="R38" s="3" t="s">
        <v>42</v>
      </c>
      <c r="S38" s="10">
        <v>46442</v>
      </c>
      <c r="T38" s="3">
        <v>15</v>
      </c>
      <c r="U38" s="20">
        <v>8333333333333330</v>
      </c>
      <c r="V38" s="3" t="s">
        <v>80</v>
      </c>
      <c r="W38" s="20">
        <v>5494949494949490</v>
      </c>
    </row>
    <row r="39" spans="1:23" ht="12.5" x14ac:dyDescent="0.25">
      <c r="A39" s="3" t="s">
        <v>141</v>
      </c>
      <c r="B39" s="73" t="s">
        <v>3596</v>
      </c>
      <c r="C39" s="73" t="s">
        <v>1919</v>
      </c>
      <c r="D39" s="73" t="s">
        <v>3597</v>
      </c>
      <c r="E39" s="3" t="s">
        <v>3598</v>
      </c>
      <c r="F39" s="3" t="s">
        <v>3597</v>
      </c>
      <c r="G39" s="3" t="s">
        <v>28</v>
      </c>
      <c r="H39" s="3" t="s">
        <v>3474</v>
      </c>
      <c r="I39" s="3">
        <v>110</v>
      </c>
      <c r="J39" s="3" t="s">
        <v>42</v>
      </c>
      <c r="K39" s="3" t="s">
        <v>3599</v>
      </c>
      <c r="L39" s="3" t="s">
        <v>3600</v>
      </c>
      <c r="M39" s="3" t="s">
        <v>42</v>
      </c>
      <c r="N39" s="3" t="s">
        <v>42</v>
      </c>
      <c r="O39" s="3" t="s">
        <v>42</v>
      </c>
      <c r="P39" s="3" t="s">
        <v>42</v>
      </c>
      <c r="Q39" s="3" t="s">
        <v>42</v>
      </c>
      <c r="R39" s="3" t="s">
        <v>201</v>
      </c>
      <c r="S39" s="3" t="s">
        <v>3601</v>
      </c>
      <c r="T39" s="3">
        <v>12</v>
      </c>
      <c r="U39" s="20">
        <v>6666666666666660</v>
      </c>
      <c r="V39" s="3" t="s">
        <v>147</v>
      </c>
      <c r="W39" s="20">
        <v>1.23032931121166E+16</v>
      </c>
    </row>
    <row r="40" spans="1:23" ht="12.5" x14ac:dyDescent="0.25">
      <c r="A40" s="70" t="s">
        <v>90</v>
      </c>
      <c r="B40" s="71" t="s">
        <v>660</v>
      </c>
      <c r="C40" s="71" t="s">
        <v>142</v>
      </c>
      <c r="D40" s="71" t="s">
        <v>2481</v>
      </c>
      <c r="E40" s="70" t="s">
        <v>28</v>
      </c>
      <c r="F40" s="70" t="s">
        <v>1285</v>
      </c>
      <c r="G40" s="70" t="s">
        <v>1775</v>
      </c>
      <c r="H40" s="70" t="s">
        <v>93</v>
      </c>
      <c r="I40" s="70">
        <v>201</v>
      </c>
      <c r="J40" s="70">
        <v>110</v>
      </c>
      <c r="K40" s="70" t="s">
        <v>2482</v>
      </c>
      <c r="L40" s="70" t="s">
        <v>2483</v>
      </c>
      <c r="M40" s="70" t="s">
        <v>2358</v>
      </c>
      <c r="N40" s="70" t="s">
        <v>35</v>
      </c>
      <c r="O40" s="70" t="s">
        <v>34</v>
      </c>
      <c r="P40" s="70">
        <v>2020</v>
      </c>
      <c r="Q40" s="70" t="s">
        <v>42</v>
      </c>
      <c r="R40" s="70" t="s">
        <v>146</v>
      </c>
      <c r="S40" s="78">
        <v>46419</v>
      </c>
      <c r="T40" s="70">
        <v>17</v>
      </c>
      <c r="U40" s="72">
        <v>9444444444444440</v>
      </c>
      <c r="V40" s="70" t="s">
        <v>328</v>
      </c>
      <c r="W40" s="72">
        <v>8195707406780070</v>
      </c>
    </row>
    <row r="41" spans="1:23" ht="12.5" x14ac:dyDescent="0.25">
      <c r="A41" s="3" t="s">
        <v>239</v>
      </c>
      <c r="B41" s="73" t="s">
        <v>3602</v>
      </c>
      <c r="C41" s="74"/>
      <c r="D41" s="73" t="s">
        <v>3603</v>
      </c>
      <c r="E41" s="3" t="s">
        <v>42</v>
      </c>
      <c r="F41" s="3" t="s">
        <v>3485</v>
      </c>
      <c r="G41" s="3" t="s">
        <v>3604</v>
      </c>
      <c r="H41" s="3" t="s">
        <v>3487</v>
      </c>
      <c r="I41" s="3">
        <v>110</v>
      </c>
      <c r="J41" s="3">
        <v>15148</v>
      </c>
      <c r="K41" s="3" t="s">
        <v>3605</v>
      </c>
      <c r="L41" s="3" t="s">
        <v>42</v>
      </c>
      <c r="M41" s="3" t="s">
        <v>42</v>
      </c>
      <c r="N41" s="3" t="s">
        <v>42</v>
      </c>
      <c r="O41" s="3" t="s">
        <v>42</v>
      </c>
      <c r="P41" s="3" t="s">
        <v>42</v>
      </c>
      <c r="Q41" s="3" t="s">
        <v>42</v>
      </c>
      <c r="R41" s="3" t="s">
        <v>42</v>
      </c>
      <c r="S41" s="3" t="s">
        <v>42</v>
      </c>
      <c r="T41" s="3">
        <v>9</v>
      </c>
      <c r="U41" s="3" t="s">
        <v>911</v>
      </c>
      <c r="V41" s="3" t="s">
        <v>215</v>
      </c>
      <c r="W41" s="20">
        <v>8540305010893240</v>
      </c>
    </row>
    <row r="42" spans="1:23" ht="12.5" x14ac:dyDescent="0.25">
      <c r="A42" s="3" t="s">
        <v>240</v>
      </c>
      <c r="B42" s="73" t="s">
        <v>42</v>
      </c>
      <c r="C42" s="73" t="s">
        <v>42</v>
      </c>
      <c r="D42" s="73" t="s">
        <v>42</v>
      </c>
      <c r="E42" s="3" t="s">
        <v>42</v>
      </c>
      <c r="F42" s="3" t="s">
        <v>42</v>
      </c>
      <c r="G42" s="3" t="s">
        <v>42</v>
      </c>
      <c r="H42" s="3" t="s">
        <v>42</v>
      </c>
      <c r="I42" s="3" t="s">
        <v>42</v>
      </c>
      <c r="J42" s="3" t="s">
        <v>42</v>
      </c>
      <c r="K42" s="3" t="s">
        <v>42</v>
      </c>
      <c r="L42" s="3" t="s">
        <v>42</v>
      </c>
      <c r="M42" s="3" t="s">
        <v>42</v>
      </c>
      <c r="N42" s="3" t="s">
        <v>42</v>
      </c>
      <c r="O42" s="3" t="s">
        <v>42</v>
      </c>
      <c r="P42" s="3" t="s">
        <v>42</v>
      </c>
      <c r="Q42" s="3" t="s">
        <v>42</v>
      </c>
      <c r="R42" s="3" t="s">
        <v>42</v>
      </c>
      <c r="S42" s="3" t="s">
        <v>42</v>
      </c>
      <c r="T42" s="3">
        <v>0</v>
      </c>
      <c r="U42" s="3" t="s">
        <v>2364</v>
      </c>
      <c r="V42" s="3" t="s">
        <v>221</v>
      </c>
      <c r="W42" s="3" t="s">
        <v>2364</v>
      </c>
    </row>
    <row r="43" spans="1:23" ht="12.5" x14ac:dyDescent="0.25">
      <c r="A43" s="3" t="s">
        <v>199</v>
      </c>
      <c r="B43" s="73" t="s">
        <v>2485</v>
      </c>
      <c r="C43" s="73" t="s">
        <v>2070</v>
      </c>
      <c r="D43" s="73" t="s">
        <v>2365</v>
      </c>
      <c r="E43" s="3" t="s">
        <v>42</v>
      </c>
      <c r="F43" s="3" t="s">
        <v>42</v>
      </c>
      <c r="G43" s="3" t="s">
        <v>42</v>
      </c>
      <c r="H43" s="3" t="s">
        <v>42</v>
      </c>
      <c r="I43" s="3" t="s">
        <v>42</v>
      </c>
      <c r="J43" s="3" t="s">
        <v>42</v>
      </c>
      <c r="K43" s="3" t="s">
        <v>42</v>
      </c>
      <c r="L43" s="3" t="s">
        <v>42</v>
      </c>
      <c r="M43" s="3" t="s">
        <v>95</v>
      </c>
      <c r="N43" s="3" t="s">
        <v>35</v>
      </c>
      <c r="O43" s="3" t="s">
        <v>34</v>
      </c>
      <c r="P43" s="3">
        <v>2020</v>
      </c>
      <c r="Q43" s="3" t="s">
        <v>42</v>
      </c>
      <c r="R43" s="3" t="s">
        <v>146</v>
      </c>
      <c r="S43" s="3" t="s">
        <v>2370</v>
      </c>
      <c r="T43" s="3">
        <v>9</v>
      </c>
      <c r="U43" s="3" t="s">
        <v>911</v>
      </c>
      <c r="V43" s="3" t="s">
        <v>215</v>
      </c>
      <c r="W43" s="20">
        <v>6324832030714380</v>
      </c>
    </row>
    <row r="44" spans="1:23" ht="12.5" x14ac:dyDescent="0.25">
      <c r="A44" s="3" t="s">
        <v>241</v>
      </c>
      <c r="B44" s="73" t="s">
        <v>3606</v>
      </c>
      <c r="C44" s="73" t="s">
        <v>3607</v>
      </c>
      <c r="D44" s="73" t="s">
        <v>3608</v>
      </c>
      <c r="E44" s="3" t="s">
        <v>3609</v>
      </c>
      <c r="F44" s="3" t="s">
        <v>646</v>
      </c>
      <c r="G44" s="3">
        <v>201</v>
      </c>
      <c r="H44" s="3">
        <v>0</v>
      </c>
      <c r="I44" s="3">
        <v>15148</v>
      </c>
      <c r="J44" s="3" t="s">
        <v>42</v>
      </c>
      <c r="K44" s="3" t="s">
        <v>42</v>
      </c>
      <c r="L44" s="3" t="s">
        <v>42</v>
      </c>
      <c r="M44" s="3" t="s">
        <v>42</v>
      </c>
      <c r="N44" s="3" t="s">
        <v>42</v>
      </c>
      <c r="O44" s="3" t="s">
        <v>42</v>
      </c>
      <c r="P44" s="3" t="s">
        <v>42</v>
      </c>
      <c r="Q44" s="3" t="s">
        <v>42</v>
      </c>
      <c r="R44" s="3" t="s">
        <v>3610</v>
      </c>
      <c r="S44" s="10">
        <v>46442</v>
      </c>
      <c r="T44" s="3">
        <v>10</v>
      </c>
      <c r="U44" s="20">
        <v>5555555555555550</v>
      </c>
      <c r="V44" s="3" t="s">
        <v>203</v>
      </c>
      <c r="W44" s="20">
        <v>1.4841628959276E+16</v>
      </c>
    </row>
    <row r="45" spans="1:23" ht="12.5" x14ac:dyDescent="0.25">
      <c r="A45" s="3" t="s">
        <v>116</v>
      </c>
      <c r="B45" s="73" t="s">
        <v>899</v>
      </c>
      <c r="C45" s="73" t="s">
        <v>117</v>
      </c>
      <c r="D45" s="73" t="s">
        <v>2486</v>
      </c>
      <c r="E45" s="3" t="s">
        <v>28</v>
      </c>
      <c r="F45" s="3" t="s">
        <v>1299</v>
      </c>
      <c r="G45" s="3" t="s">
        <v>30</v>
      </c>
      <c r="H45" s="3" t="s">
        <v>562</v>
      </c>
      <c r="I45" s="3">
        <v>201</v>
      </c>
      <c r="J45" s="3">
        <v>110</v>
      </c>
      <c r="K45" s="3" t="s">
        <v>1300</v>
      </c>
      <c r="L45" s="3" t="s">
        <v>2487</v>
      </c>
      <c r="M45" s="3" t="s">
        <v>95</v>
      </c>
      <c r="N45" s="3" t="s">
        <v>190</v>
      </c>
      <c r="O45" s="3" t="s">
        <v>172</v>
      </c>
      <c r="P45" s="3">
        <v>20</v>
      </c>
      <c r="Q45" s="3" t="s">
        <v>42</v>
      </c>
      <c r="R45" s="3" t="s">
        <v>1302</v>
      </c>
      <c r="S45" s="3" t="s">
        <v>2374</v>
      </c>
      <c r="T45" s="3">
        <v>17</v>
      </c>
      <c r="U45" s="20">
        <v>9444444444444440</v>
      </c>
      <c r="V45" s="3" t="s">
        <v>328</v>
      </c>
      <c r="W45" s="20">
        <v>7170639049531780</v>
      </c>
    </row>
    <row r="46" spans="1:23" ht="12.5" x14ac:dyDescent="0.25">
      <c r="A46" s="3" t="s">
        <v>242</v>
      </c>
      <c r="B46" s="73" t="s">
        <v>3611</v>
      </c>
      <c r="C46" s="73" t="s">
        <v>3511</v>
      </c>
      <c r="D46" s="73" t="s">
        <v>3612</v>
      </c>
      <c r="E46" s="3" t="s">
        <v>3612</v>
      </c>
      <c r="F46" s="3" t="s">
        <v>445</v>
      </c>
      <c r="G46" s="3" t="s">
        <v>646</v>
      </c>
      <c r="H46" s="3">
        <v>110</v>
      </c>
      <c r="I46" s="3">
        <v>15148</v>
      </c>
      <c r="J46" s="3" t="s">
        <v>42</v>
      </c>
      <c r="K46" s="3" t="s">
        <v>42</v>
      </c>
      <c r="L46" s="3" t="s">
        <v>42</v>
      </c>
      <c r="M46" s="3">
        <v>2020</v>
      </c>
      <c r="N46" s="3" t="s">
        <v>3613</v>
      </c>
      <c r="O46" s="3" t="s">
        <v>3614</v>
      </c>
      <c r="P46" s="3" t="s">
        <v>42</v>
      </c>
      <c r="Q46" s="3" t="s">
        <v>42</v>
      </c>
      <c r="R46" s="3" t="s">
        <v>42</v>
      </c>
      <c r="S46" s="10">
        <v>46442</v>
      </c>
      <c r="T46" s="3">
        <v>12</v>
      </c>
      <c r="U46" s="20">
        <v>6666666666666660</v>
      </c>
      <c r="V46" s="3" t="s">
        <v>147</v>
      </c>
      <c r="W46" s="20">
        <v>1.85765460030165E+16</v>
      </c>
    </row>
    <row r="47" spans="1:23" ht="12.5" x14ac:dyDescent="0.25">
      <c r="A47" s="3" t="s">
        <v>207</v>
      </c>
      <c r="B47" s="73" t="s">
        <v>1306</v>
      </c>
      <c r="C47" s="73" t="s">
        <v>142</v>
      </c>
      <c r="D47" s="73" t="s">
        <v>2488</v>
      </c>
      <c r="E47" s="3" t="s">
        <v>1285</v>
      </c>
      <c r="F47" s="3" t="s">
        <v>30</v>
      </c>
      <c r="G47" s="3" t="s">
        <v>93</v>
      </c>
      <c r="H47" s="3">
        <v>110</v>
      </c>
      <c r="I47" s="3" t="s">
        <v>2376</v>
      </c>
      <c r="J47" s="3" t="s">
        <v>2412</v>
      </c>
      <c r="K47" s="3" t="s">
        <v>42</v>
      </c>
      <c r="L47" s="3" t="s">
        <v>42</v>
      </c>
      <c r="M47" s="3" t="s">
        <v>95</v>
      </c>
      <c r="N47" s="3" t="s">
        <v>35</v>
      </c>
      <c r="O47" s="3" t="s">
        <v>34</v>
      </c>
      <c r="P47" s="3">
        <v>2020</v>
      </c>
      <c r="Q47" s="3" t="s">
        <v>42</v>
      </c>
      <c r="R47" s="3" t="s">
        <v>1276</v>
      </c>
      <c r="S47" s="26">
        <v>46419</v>
      </c>
      <c r="T47" s="3">
        <v>15</v>
      </c>
      <c r="U47" s="20">
        <v>8333333333333330</v>
      </c>
      <c r="V47" s="3" t="s">
        <v>80</v>
      </c>
      <c r="W47" s="20">
        <v>4.8393939393939296E+16</v>
      </c>
    </row>
    <row r="48" spans="1:23" ht="12.5" x14ac:dyDescent="0.25">
      <c r="A48" s="3" t="s">
        <v>204</v>
      </c>
      <c r="B48" s="73" t="s">
        <v>3615</v>
      </c>
      <c r="C48" s="73" t="s">
        <v>1919</v>
      </c>
      <c r="D48" s="73" t="s">
        <v>1272</v>
      </c>
      <c r="E48" s="3" t="s">
        <v>3616</v>
      </c>
      <c r="F48" s="3" t="s">
        <v>1279</v>
      </c>
      <c r="G48" s="3" t="s">
        <v>3617</v>
      </c>
      <c r="H48" s="3" t="s">
        <v>3523</v>
      </c>
      <c r="I48" s="3">
        <v>2017</v>
      </c>
      <c r="J48" s="3" t="s">
        <v>3618</v>
      </c>
      <c r="K48" s="3" t="s">
        <v>3619</v>
      </c>
      <c r="L48" s="26">
        <v>46419</v>
      </c>
      <c r="M48" s="3" t="s">
        <v>1287</v>
      </c>
      <c r="N48" s="3" t="s">
        <v>95</v>
      </c>
      <c r="O48" s="3" t="s">
        <v>423</v>
      </c>
      <c r="P48" s="3">
        <v>1563685</v>
      </c>
      <c r="Q48" s="3" t="s">
        <v>42</v>
      </c>
      <c r="R48" s="3" t="s">
        <v>42</v>
      </c>
      <c r="S48" s="3" t="s">
        <v>42</v>
      </c>
      <c r="T48" s="3">
        <v>15</v>
      </c>
      <c r="U48" s="20">
        <v>8333333333333330</v>
      </c>
      <c r="V48" s="3" t="s">
        <v>80</v>
      </c>
      <c r="W48" s="20">
        <v>1.36993464052287E+16</v>
      </c>
    </row>
    <row r="49" spans="1:23" ht="12.5" x14ac:dyDescent="0.25">
      <c r="A49" s="70" t="s">
        <v>243</v>
      </c>
      <c r="B49" s="71" t="s">
        <v>1306</v>
      </c>
      <c r="C49" s="71" t="s">
        <v>142</v>
      </c>
      <c r="D49" s="71" t="s">
        <v>2491</v>
      </c>
      <c r="E49" s="70" t="s">
        <v>28</v>
      </c>
      <c r="F49" s="70" t="s">
        <v>644</v>
      </c>
      <c r="G49" s="70" t="s">
        <v>30</v>
      </c>
      <c r="H49" s="70" t="s">
        <v>93</v>
      </c>
      <c r="I49" s="70">
        <v>201</v>
      </c>
      <c r="J49" s="70">
        <v>110</v>
      </c>
      <c r="K49" s="70" t="s">
        <v>648</v>
      </c>
      <c r="L49" s="70" t="s">
        <v>2492</v>
      </c>
      <c r="M49" s="70" t="s">
        <v>95</v>
      </c>
      <c r="N49" s="70" t="s">
        <v>35</v>
      </c>
      <c r="O49" s="70" t="s">
        <v>34</v>
      </c>
      <c r="P49" s="70">
        <v>2020</v>
      </c>
      <c r="Q49" s="70" t="s">
        <v>42</v>
      </c>
      <c r="R49" s="70" t="s">
        <v>146</v>
      </c>
      <c r="S49" s="70" t="s">
        <v>1276</v>
      </c>
      <c r="T49" s="70">
        <v>17</v>
      </c>
      <c r="U49" s="72">
        <v>9444444444444440</v>
      </c>
      <c r="V49" s="70" t="s">
        <v>328</v>
      </c>
      <c r="W49" s="72">
        <v>8348795379937240</v>
      </c>
    </row>
    <row r="50" spans="1:23" ht="12.5" x14ac:dyDescent="0.25">
      <c r="B50" s="79"/>
      <c r="C50" s="79"/>
      <c r="D50" s="79"/>
    </row>
    <row r="51" spans="1:23" ht="12.5" x14ac:dyDescent="0.25">
      <c r="B51" s="79"/>
      <c r="C51" s="79"/>
      <c r="D51" s="79"/>
      <c r="T51" s="13" t="s">
        <v>244</v>
      </c>
    </row>
    <row r="52" spans="1:23" ht="14.5" x14ac:dyDescent="0.35">
      <c r="A52" s="13" t="s">
        <v>245</v>
      </c>
      <c r="B52" s="80">
        <f>COUNTIF(B2:B13,"F 3472 WAB")</f>
        <v>0</v>
      </c>
      <c r="C52" s="80">
        <f>COUNTIF(C2:C13,"BOBI AULIA SYAFIQ")</f>
        <v>4</v>
      </c>
      <c r="D52" s="80">
        <f>COUNTIF(D2:D13,"CLUSTER PRAMUKA REGENCY BLOK D6 KARANGTENGAH CIANJUR")</f>
        <v>0</v>
      </c>
      <c r="E52" s="14">
        <f>COUNTIF(E2:E13,"HONDA")</f>
        <v>7</v>
      </c>
      <c r="F52" s="14">
        <f>COUNTIF(F2:F13,"X1HO2N35M1 A/T")</f>
        <v>4</v>
      </c>
      <c r="G52" s="14">
        <f t="shared" ref="G52:H52" si="0">COUNTIF(G2:G13,"SEPEDA MOTOR")</f>
        <v>5</v>
      </c>
      <c r="H52" s="14">
        <f t="shared" si="0"/>
        <v>4</v>
      </c>
      <c r="I52" s="14">
        <f>COUNTIF(I2:I13,"2019")</f>
        <v>5</v>
      </c>
      <c r="J52" s="14">
        <f>COUNTIF(J2:J13,"149 CC")</f>
        <v>5</v>
      </c>
      <c r="K52" s="14">
        <f>COUNTIF(K2:K13,"MH1KF4115KK705996")</f>
        <v>4</v>
      </c>
      <c r="L52" s="14">
        <f>COUNTIF(L2:L13,"KF41E1708686")</f>
        <v>0</v>
      </c>
      <c r="M52" s="14">
        <f>COUNTIF(M2:M13,"HITAM")</f>
        <v>7</v>
      </c>
      <c r="N52" s="14">
        <f>COUNTIF(N2:N13,"BENSIN")</f>
        <v>6</v>
      </c>
      <c r="O52" s="14">
        <f>COUNTIF(O2:O13,"HITAM")</f>
        <v>8</v>
      </c>
      <c r="P52" s="14">
        <f>COUNTIF(P2:P13,"2019")</f>
        <v>5</v>
      </c>
      <c r="Q52" s="14">
        <f>COUNTIF(Q2:Q13,"PO7918292")</f>
        <v>0</v>
      </c>
      <c r="R52" s="14">
        <f>COUNTIF(R2:R13,"10700")</f>
        <v>4</v>
      </c>
      <c r="S52" s="14">
        <f>COUNTIF(S2:S13,"06 NOV 2024")</f>
        <v>4</v>
      </c>
      <c r="T52" s="15">
        <f t="shared" ref="T52:T55" si="1">SUM(B52:S52)</f>
        <v>72</v>
      </c>
    </row>
    <row r="53" spans="1:23" ht="12.5" x14ac:dyDescent="0.25">
      <c r="A53" s="13" t="s">
        <v>246</v>
      </c>
      <c r="B53" s="81">
        <f>COUNTIF(B14:B25,"B 3352 UJV")</f>
        <v>2</v>
      </c>
      <c r="C53" s="81">
        <f>COUNTIF(C14:C25,"DIAN LIESKA OCVIANY")</f>
        <v>1</v>
      </c>
      <c r="D53" s="81">
        <f>COUNTIF(D14:D25,"KOMP PERTAMINA BLOK W/10 RT8/16 JU")</f>
        <v>0</v>
      </c>
      <c r="E53" s="15">
        <f>COUNTIF(E14:E25,"HONDA")</f>
        <v>6</v>
      </c>
      <c r="F53" s="15">
        <f>COUNTIF(F14:F25,"Y1G02N15LO AT")</f>
        <v>1</v>
      </c>
      <c r="G53" s="15">
        <f>COUNTIF(G14:G25,"SEPEDA MOTOR")</f>
        <v>4</v>
      </c>
      <c r="H53" s="15">
        <f>COUNTIF(H14:H25,"SPD. MOTOR")</f>
        <v>0</v>
      </c>
      <c r="I53" s="15">
        <f>COUNTIF(I14:I25,"2015")</f>
        <v>4</v>
      </c>
      <c r="J53" s="15">
        <f>COUNTIF(J14:J25,"00110")</f>
        <v>4</v>
      </c>
      <c r="K53" s="15">
        <f>COUNTIF(K14:K25,"MH1JFT113FK053794")</f>
        <v>1</v>
      </c>
      <c r="L53" s="15">
        <f>COUNTIF(L14:L25,"JFT1E1053726")</f>
        <v>2</v>
      </c>
      <c r="M53" s="15">
        <f>COUNTIF(M14:M25,"HITAM")</f>
        <v>3</v>
      </c>
      <c r="N53" s="15">
        <f>COUNTIF(N14:N25,"BENSIN")</f>
        <v>4</v>
      </c>
      <c r="O53" s="15">
        <f>COUNTIF(O14:O25,"HITAM")</f>
        <v>0</v>
      </c>
      <c r="P53" s="15">
        <f>COUNTIF(P14:P25,"2015")</f>
        <v>1</v>
      </c>
      <c r="Q53" s="15">
        <f>COUNTIF(Q14:Q25,"MO2029195")</f>
        <v>0</v>
      </c>
      <c r="R53" s="15">
        <f>COUNTIF(R14:R25,"9B4906FT221DI")</f>
        <v>0</v>
      </c>
      <c r="S53" s="15">
        <f>COUNTIF(S14:S25,"11-11-2025")</f>
        <v>5</v>
      </c>
      <c r="T53" s="15">
        <f t="shared" si="1"/>
        <v>38</v>
      </c>
    </row>
    <row r="54" spans="1:23" ht="12.5" x14ac:dyDescent="0.25">
      <c r="A54" s="13" t="s">
        <v>247</v>
      </c>
      <c r="B54" s="81">
        <f>COUNTIF(B26:B37,"B 2832 BRY")</f>
        <v>1</v>
      </c>
      <c r="C54" s="81">
        <f>COUNTIF(C26:C37,"MICHAEL")</f>
        <v>4</v>
      </c>
      <c r="D54" s="81">
        <f>COUNTIF(D26:D37,"CITRA GARDEN 6 BLK H11/54 RT11/15 JAKBAR")</f>
        <v>0</v>
      </c>
      <c r="E54" s="15">
        <f>COUNTIF(E26:E37,"TOYOTA")</f>
        <v>4</v>
      </c>
      <c r="F54" s="15">
        <f>COUNTIF(F26:F37,"KIJANG INOVA 2.OV")</f>
        <v>0</v>
      </c>
      <c r="G54" s="15">
        <f>COUNTIF(G26:G37,"MOBIL PENUMPANG")</f>
        <v>0</v>
      </c>
      <c r="H54" s="15">
        <f>COUNTIF(H26:H37,"MICRO/MINIBUS")</f>
        <v>0</v>
      </c>
      <c r="I54" s="15">
        <f>COUNTIF(I26:I37,"2021")</f>
        <v>1</v>
      </c>
      <c r="J54" s="15">
        <f>COUNTIF(J26:J37,"01998")</f>
        <v>4</v>
      </c>
      <c r="K54" s="15">
        <f>COUNTIF(K26:K37,"MHFAW8EM2M0218495")</f>
        <v>0</v>
      </c>
      <c r="L54" s="15">
        <f>COUNTIF(L26:L37,"1TRA912677")</f>
        <v>0</v>
      </c>
      <c r="M54" s="15">
        <f>COUNTIF(M26:M37,"SILVER METALIK")</f>
        <v>0</v>
      </c>
      <c r="N54" s="15">
        <f>COUNTIF(N26:N37,"BENSIN")</f>
        <v>4</v>
      </c>
      <c r="O54" s="15">
        <f>COUNTIF(O26:O37,"HITAM")</f>
        <v>3</v>
      </c>
      <c r="P54" s="15">
        <f>COUNTIF(P26:P37,"2021")</f>
        <v>2</v>
      </c>
      <c r="Q54" s="15">
        <f>COUNTIF(Q26:Q37,"R01352858")</f>
        <v>1</v>
      </c>
      <c r="R54" s="15">
        <f>COUNTIF(R26:R37,"3C4900GUYW1WE")</f>
        <v>0</v>
      </c>
      <c r="S54" s="15">
        <f>COUNTIF(S26:S37,"05-10-2026")</f>
        <v>1</v>
      </c>
      <c r="T54" s="15">
        <f t="shared" si="1"/>
        <v>25</v>
      </c>
    </row>
    <row r="55" spans="1:23" ht="12.5" x14ac:dyDescent="0.25">
      <c r="A55" s="13" t="s">
        <v>248</v>
      </c>
      <c r="B55" s="81">
        <f>COUNTIF(B38:B49,"B 4705 BLB")</f>
        <v>0</v>
      </c>
      <c r="C55" s="81">
        <f>COUNTIF(C38:C49,"RICKY GUNAWAN")</f>
        <v>3</v>
      </c>
      <c r="D55" s="81">
        <f>COUNTIF(D38:D49,"JL KEAMANAN DLM RT14/6 TM SHARI JB")</f>
        <v>0</v>
      </c>
      <c r="E55" s="15">
        <f>COUNTIF(E38:E49,"HONDA")</f>
        <v>4</v>
      </c>
      <c r="F55" s="15">
        <f>COUNTIF(F38:F49,"D1B02N12L2")</f>
        <v>0</v>
      </c>
      <c r="G55" s="15">
        <f>COUNTIF(G38:G49,"SEPEDA MOTOR")</f>
        <v>2</v>
      </c>
      <c r="H55" s="15">
        <f>COUNTIF(H38:H49,"SPD. MOTOR")</f>
        <v>0</v>
      </c>
      <c r="I55" s="15">
        <f>COUNTIF(I38:I49,"2017")</f>
        <v>1</v>
      </c>
      <c r="J55" s="15">
        <f>COUNTIF(J38:J49,"00110")</f>
        <v>3</v>
      </c>
      <c r="K55" s="15">
        <f>COUNTIF(K38:K49,"MH1JM2112HK213635")</f>
        <v>0</v>
      </c>
      <c r="L55" s="15">
        <f>COUNTIF(L38:L49,"JM21E1215148")</f>
        <v>0</v>
      </c>
      <c r="M55" s="15">
        <f>COUNTIF(M38:M49,"MERAH PUTIH")</f>
        <v>0</v>
      </c>
      <c r="N55" s="15">
        <f>COUNTIF(N38:N49,"BENSIN")</f>
        <v>5</v>
      </c>
      <c r="O55" s="15">
        <f>COUNTIF(O38:O49,"HITAM")</f>
        <v>5</v>
      </c>
      <c r="P55" s="15">
        <f>COUNTIF(P38:P49,"2020")</f>
        <v>5</v>
      </c>
      <c r="Q55" s="15">
        <f>COUNTIF(Q38:Q49,"N01563685")</f>
        <v>0</v>
      </c>
      <c r="R55" s="15">
        <f>COUNTIF(R38:R49,"9B4906ID311AW")</f>
        <v>0</v>
      </c>
      <c r="S55" s="15">
        <f>COUNTIF(S38:S49,"24-02-2027")</f>
        <v>4</v>
      </c>
      <c r="T55" s="15">
        <f t="shared" si="1"/>
        <v>32</v>
      </c>
    </row>
    <row r="56" spans="1:23" ht="16.5" customHeight="1" x14ac:dyDescent="0.3">
      <c r="B56" s="79"/>
      <c r="C56" s="79"/>
      <c r="D56" s="79"/>
      <c r="S56" s="16" t="s">
        <v>249</v>
      </c>
      <c r="T56" s="17">
        <f>SUM(T52:T55)</f>
        <v>167</v>
      </c>
      <c r="U56" s="18">
        <f>T56/(48*18) * 100</f>
        <v>19.328703703703702</v>
      </c>
    </row>
    <row r="57" spans="1:23" ht="12.5" x14ac:dyDescent="0.25">
      <c r="B57" s="79"/>
      <c r="C57" s="79"/>
      <c r="D57" s="79"/>
    </row>
    <row r="58" spans="1:23" ht="12.5" x14ac:dyDescent="0.25">
      <c r="B58" s="79"/>
      <c r="C58" s="79"/>
      <c r="D58" s="79"/>
    </row>
    <row r="59" spans="1:23" ht="12.5" x14ac:dyDescent="0.25">
      <c r="B59" s="79"/>
      <c r="C59" s="79"/>
      <c r="D59" s="79"/>
    </row>
    <row r="60" spans="1:23" ht="12.5" x14ac:dyDescent="0.25">
      <c r="B60" s="79"/>
      <c r="C60" s="79"/>
      <c r="D60" s="79"/>
    </row>
    <row r="61" spans="1:23" ht="12.5" x14ac:dyDescent="0.25">
      <c r="B61" s="79"/>
      <c r="C61" s="79"/>
      <c r="D61" s="79"/>
    </row>
    <row r="62" spans="1:23" ht="12.5" x14ac:dyDescent="0.25">
      <c r="B62" s="79"/>
      <c r="C62" s="79"/>
      <c r="D62" s="79"/>
    </row>
    <row r="63" spans="1:23" ht="12.5" x14ac:dyDescent="0.25">
      <c r="B63" s="79"/>
      <c r="C63" s="79"/>
      <c r="D63" s="79"/>
    </row>
    <row r="64" spans="1:23" ht="12.5" x14ac:dyDescent="0.25">
      <c r="B64" s="79"/>
      <c r="C64" s="79"/>
      <c r="D64" s="79"/>
    </row>
    <row r="65" spans="2:4" ht="12.5" x14ac:dyDescent="0.25">
      <c r="B65" s="79"/>
      <c r="C65" s="79"/>
      <c r="D65" s="79"/>
    </row>
    <row r="66" spans="2:4" ht="12.5" x14ac:dyDescent="0.25">
      <c r="B66" s="79"/>
      <c r="C66" s="79"/>
      <c r="D66" s="79"/>
    </row>
    <row r="67" spans="2:4" ht="12.5" x14ac:dyDescent="0.25">
      <c r="B67" s="79"/>
      <c r="C67" s="79"/>
      <c r="D67" s="79"/>
    </row>
    <row r="68" spans="2:4" ht="12.5" x14ac:dyDescent="0.25">
      <c r="B68" s="79"/>
      <c r="C68" s="79"/>
      <c r="D68" s="79"/>
    </row>
    <row r="69" spans="2:4" ht="12.5" x14ac:dyDescent="0.25">
      <c r="B69" s="79"/>
      <c r="C69" s="79"/>
      <c r="D69" s="79"/>
    </row>
    <row r="70" spans="2:4" ht="12.5" x14ac:dyDescent="0.25">
      <c r="B70" s="79"/>
      <c r="C70" s="79"/>
      <c r="D70" s="79"/>
    </row>
    <row r="71" spans="2:4" ht="12.5" x14ac:dyDescent="0.25">
      <c r="B71" s="79"/>
      <c r="C71" s="79"/>
      <c r="D71" s="79"/>
    </row>
    <row r="72" spans="2:4" ht="12.5" x14ac:dyDescent="0.25">
      <c r="B72" s="79"/>
      <c r="C72" s="79"/>
      <c r="D72" s="79"/>
    </row>
    <row r="73" spans="2:4" ht="12.5" x14ac:dyDescent="0.25">
      <c r="B73" s="79"/>
      <c r="C73" s="79"/>
      <c r="D73" s="79"/>
    </row>
    <row r="74" spans="2:4" ht="12.5" x14ac:dyDescent="0.25">
      <c r="B74" s="79"/>
      <c r="C74" s="79"/>
      <c r="D74" s="79"/>
    </row>
    <row r="75" spans="2:4" ht="12.5" x14ac:dyDescent="0.25">
      <c r="B75" s="79"/>
      <c r="C75" s="79"/>
      <c r="D75" s="79"/>
    </row>
    <row r="76" spans="2:4" ht="12.5" x14ac:dyDescent="0.25">
      <c r="B76" s="79"/>
      <c r="C76" s="79"/>
      <c r="D76" s="79"/>
    </row>
    <row r="77" spans="2:4" ht="12.5" x14ac:dyDescent="0.25">
      <c r="B77" s="79"/>
      <c r="C77" s="79"/>
      <c r="D77" s="79"/>
    </row>
    <row r="78" spans="2:4" ht="12.5" x14ac:dyDescent="0.25">
      <c r="B78" s="79"/>
      <c r="C78" s="79"/>
      <c r="D78" s="79"/>
    </row>
    <row r="79" spans="2:4" ht="12.5" x14ac:dyDescent="0.25">
      <c r="B79" s="79"/>
      <c r="C79" s="79"/>
      <c r="D79" s="79"/>
    </row>
    <row r="80" spans="2:4" ht="12.5" x14ac:dyDescent="0.25">
      <c r="B80" s="79"/>
      <c r="C80" s="79"/>
      <c r="D80" s="79"/>
    </row>
    <row r="81" spans="2:4" ht="12.5" x14ac:dyDescent="0.25">
      <c r="B81" s="79"/>
      <c r="C81" s="79"/>
      <c r="D81" s="79"/>
    </row>
    <row r="82" spans="2:4" ht="12.5" x14ac:dyDescent="0.25">
      <c r="B82" s="79"/>
      <c r="C82" s="79"/>
      <c r="D82" s="79"/>
    </row>
    <row r="83" spans="2:4" ht="12.5" x14ac:dyDescent="0.25">
      <c r="B83" s="79"/>
      <c r="C83" s="79"/>
      <c r="D83" s="79"/>
    </row>
    <row r="84" spans="2:4" ht="12.5" x14ac:dyDescent="0.25">
      <c r="B84" s="79"/>
      <c r="C84" s="79"/>
      <c r="D84" s="79"/>
    </row>
    <row r="85" spans="2:4" ht="12.5" x14ac:dyDescent="0.25">
      <c r="B85" s="79"/>
      <c r="C85" s="79"/>
      <c r="D85" s="79"/>
    </row>
    <row r="86" spans="2:4" ht="12.5" x14ac:dyDescent="0.25">
      <c r="B86" s="79"/>
      <c r="C86" s="79"/>
      <c r="D86" s="79"/>
    </row>
    <row r="87" spans="2:4" ht="12.5" x14ac:dyDescent="0.25">
      <c r="B87" s="79"/>
      <c r="C87" s="79"/>
      <c r="D87" s="79"/>
    </row>
    <row r="88" spans="2:4" ht="12.5" x14ac:dyDescent="0.25">
      <c r="B88" s="79"/>
      <c r="C88" s="79"/>
      <c r="D88" s="79"/>
    </row>
    <row r="89" spans="2:4" ht="12.5" x14ac:dyDescent="0.25">
      <c r="B89" s="79"/>
      <c r="C89" s="79"/>
      <c r="D89" s="79"/>
    </row>
    <row r="90" spans="2:4" ht="12.5" x14ac:dyDescent="0.25">
      <c r="B90" s="79"/>
      <c r="C90" s="79"/>
      <c r="D90" s="79"/>
    </row>
    <row r="91" spans="2:4" ht="12.5" x14ac:dyDescent="0.25">
      <c r="B91" s="79"/>
      <c r="C91" s="79"/>
      <c r="D91" s="79"/>
    </row>
    <row r="92" spans="2:4" ht="12.5" x14ac:dyDescent="0.25">
      <c r="B92" s="79"/>
      <c r="C92" s="79"/>
      <c r="D92" s="79"/>
    </row>
    <row r="93" spans="2:4" ht="12.5" x14ac:dyDescent="0.25">
      <c r="B93" s="79"/>
      <c r="C93" s="79"/>
      <c r="D93" s="79"/>
    </row>
    <row r="94" spans="2:4" ht="12.5" x14ac:dyDescent="0.25">
      <c r="B94" s="79"/>
      <c r="C94" s="79"/>
      <c r="D94" s="79"/>
    </row>
    <row r="95" spans="2:4" ht="12.5" x14ac:dyDescent="0.25">
      <c r="B95" s="79"/>
      <c r="C95" s="79"/>
      <c r="D95" s="79"/>
    </row>
    <row r="96" spans="2:4" ht="12.5" x14ac:dyDescent="0.25">
      <c r="B96" s="79"/>
      <c r="C96" s="79"/>
      <c r="D96" s="79"/>
    </row>
    <row r="97" spans="2:4" ht="12.5" x14ac:dyDescent="0.25">
      <c r="B97" s="79"/>
      <c r="C97" s="79"/>
      <c r="D97" s="79"/>
    </row>
    <row r="98" spans="2:4" ht="12.5" x14ac:dyDescent="0.25">
      <c r="B98" s="79"/>
      <c r="C98" s="79"/>
      <c r="D98" s="79"/>
    </row>
    <row r="99" spans="2:4" ht="12.5" x14ac:dyDescent="0.25">
      <c r="B99" s="79"/>
      <c r="C99" s="79"/>
      <c r="D99" s="79"/>
    </row>
    <row r="100" spans="2:4" ht="12.5" x14ac:dyDescent="0.25">
      <c r="B100" s="79"/>
      <c r="C100" s="79"/>
      <c r="D100" s="79"/>
    </row>
    <row r="101" spans="2:4" ht="12.5" x14ac:dyDescent="0.25">
      <c r="B101" s="79"/>
      <c r="C101" s="79"/>
      <c r="D101" s="79"/>
    </row>
    <row r="102" spans="2:4" ht="12.5" x14ac:dyDescent="0.25">
      <c r="B102" s="79"/>
      <c r="C102" s="79"/>
      <c r="D102" s="79"/>
    </row>
    <row r="103" spans="2:4" ht="12.5" x14ac:dyDescent="0.25">
      <c r="B103" s="79"/>
      <c r="C103" s="79"/>
      <c r="D103" s="79"/>
    </row>
    <row r="104" spans="2:4" ht="12.5" x14ac:dyDescent="0.25">
      <c r="B104" s="79"/>
      <c r="C104" s="79"/>
      <c r="D104" s="79"/>
    </row>
    <row r="105" spans="2:4" ht="12.5" x14ac:dyDescent="0.25">
      <c r="B105" s="79"/>
      <c r="C105" s="79"/>
      <c r="D105" s="79"/>
    </row>
    <row r="106" spans="2:4" ht="12.5" x14ac:dyDescent="0.25">
      <c r="B106" s="79"/>
      <c r="C106" s="79"/>
      <c r="D106" s="79"/>
    </row>
    <row r="107" spans="2:4" ht="12.5" x14ac:dyDescent="0.25">
      <c r="B107" s="79"/>
      <c r="C107" s="79"/>
      <c r="D107" s="79"/>
    </row>
    <row r="108" spans="2:4" ht="12.5" x14ac:dyDescent="0.25">
      <c r="B108" s="79"/>
      <c r="C108" s="79"/>
      <c r="D108" s="79"/>
    </row>
    <row r="109" spans="2:4" ht="12.5" x14ac:dyDescent="0.25">
      <c r="B109" s="79"/>
      <c r="C109" s="79"/>
      <c r="D109" s="79"/>
    </row>
    <row r="110" spans="2:4" ht="12.5" x14ac:dyDescent="0.25">
      <c r="B110" s="79"/>
      <c r="C110" s="79"/>
      <c r="D110" s="79"/>
    </row>
    <row r="111" spans="2:4" ht="12.5" x14ac:dyDescent="0.25">
      <c r="B111" s="79"/>
      <c r="C111" s="79"/>
      <c r="D111" s="79"/>
    </row>
    <row r="112" spans="2:4" ht="12.5" x14ac:dyDescent="0.25">
      <c r="B112" s="79"/>
      <c r="C112" s="79"/>
      <c r="D112" s="79"/>
    </row>
    <row r="113" spans="2:4" ht="12.5" x14ac:dyDescent="0.25">
      <c r="B113" s="79"/>
      <c r="C113" s="79"/>
      <c r="D113" s="79"/>
    </row>
    <row r="114" spans="2:4" ht="12.5" x14ac:dyDescent="0.25">
      <c r="B114" s="79"/>
      <c r="C114" s="79"/>
      <c r="D114" s="79"/>
    </row>
    <row r="115" spans="2:4" ht="12.5" x14ac:dyDescent="0.25">
      <c r="B115" s="79"/>
      <c r="C115" s="79"/>
      <c r="D115" s="79"/>
    </row>
    <row r="116" spans="2:4" ht="12.5" x14ac:dyDescent="0.25">
      <c r="B116" s="79"/>
      <c r="C116" s="79"/>
      <c r="D116" s="79"/>
    </row>
    <row r="117" spans="2:4" ht="12.5" x14ac:dyDescent="0.25">
      <c r="B117" s="79"/>
      <c r="C117" s="79"/>
      <c r="D117" s="79"/>
    </row>
    <row r="118" spans="2:4" ht="12.5" x14ac:dyDescent="0.25">
      <c r="B118" s="79"/>
      <c r="C118" s="79"/>
      <c r="D118" s="79"/>
    </row>
    <row r="119" spans="2:4" ht="12.5" x14ac:dyDescent="0.25">
      <c r="B119" s="79"/>
      <c r="C119" s="79"/>
      <c r="D119" s="79"/>
    </row>
    <row r="120" spans="2:4" ht="12.5" x14ac:dyDescent="0.25">
      <c r="B120" s="79"/>
      <c r="C120" s="79"/>
      <c r="D120" s="79"/>
    </row>
    <row r="121" spans="2:4" ht="12.5" x14ac:dyDescent="0.25">
      <c r="B121" s="79"/>
      <c r="C121" s="79"/>
      <c r="D121" s="79"/>
    </row>
    <row r="122" spans="2:4" ht="12.5" x14ac:dyDescent="0.25">
      <c r="B122" s="79"/>
      <c r="C122" s="79"/>
      <c r="D122" s="79"/>
    </row>
    <row r="123" spans="2:4" ht="12.5" x14ac:dyDescent="0.25">
      <c r="B123" s="79"/>
      <c r="C123" s="79"/>
      <c r="D123" s="79"/>
    </row>
    <row r="124" spans="2:4" ht="12.5" x14ac:dyDescent="0.25">
      <c r="B124" s="79"/>
      <c r="C124" s="79"/>
      <c r="D124" s="79"/>
    </row>
    <row r="125" spans="2:4" ht="12.5" x14ac:dyDescent="0.25">
      <c r="B125" s="79"/>
      <c r="C125" s="79"/>
      <c r="D125" s="79"/>
    </row>
    <row r="126" spans="2:4" ht="12.5" x14ac:dyDescent="0.25">
      <c r="B126" s="79"/>
      <c r="C126" s="79"/>
      <c r="D126" s="79"/>
    </row>
    <row r="127" spans="2:4" ht="12.5" x14ac:dyDescent="0.25">
      <c r="B127" s="79"/>
      <c r="C127" s="79"/>
      <c r="D127" s="79"/>
    </row>
    <row r="128" spans="2:4" ht="12.5" x14ac:dyDescent="0.25">
      <c r="B128" s="79"/>
      <c r="C128" s="79"/>
      <c r="D128" s="79"/>
    </row>
    <row r="129" spans="2:4" ht="12.5" x14ac:dyDescent="0.25">
      <c r="B129" s="79"/>
      <c r="C129" s="79"/>
      <c r="D129" s="79"/>
    </row>
    <row r="130" spans="2:4" ht="12.5" x14ac:dyDescent="0.25">
      <c r="B130" s="79"/>
      <c r="C130" s="79"/>
      <c r="D130" s="79"/>
    </row>
    <row r="131" spans="2:4" ht="12.5" x14ac:dyDescent="0.25">
      <c r="B131" s="79"/>
      <c r="C131" s="79"/>
      <c r="D131" s="79"/>
    </row>
    <row r="132" spans="2:4" ht="12.5" x14ac:dyDescent="0.25">
      <c r="B132" s="79"/>
      <c r="C132" s="79"/>
      <c r="D132" s="79"/>
    </row>
    <row r="133" spans="2:4" ht="12.5" x14ac:dyDescent="0.25">
      <c r="B133" s="79"/>
      <c r="C133" s="79"/>
      <c r="D133" s="79"/>
    </row>
    <row r="134" spans="2:4" ht="12.5" x14ac:dyDescent="0.25">
      <c r="B134" s="79"/>
      <c r="C134" s="79"/>
      <c r="D134" s="79"/>
    </row>
    <row r="135" spans="2:4" ht="12.5" x14ac:dyDescent="0.25">
      <c r="B135" s="79"/>
      <c r="C135" s="79"/>
      <c r="D135" s="79"/>
    </row>
    <row r="136" spans="2:4" ht="12.5" x14ac:dyDescent="0.25">
      <c r="B136" s="79"/>
      <c r="C136" s="79"/>
      <c r="D136" s="79"/>
    </row>
    <row r="137" spans="2:4" ht="12.5" x14ac:dyDescent="0.25">
      <c r="B137" s="79"/>
      <c r="C137" s="79"/>
      <c r="D137" s="79"/>
    </row>
    <row r="138" spans="2:4" ht="12.5" x14ac:dyDescent="0.25">
      <c r="B138" s="79"/>
      <c r="C138" s="79"/>
      <c r="D138" s="79"/>
    </row>
    <row r="139" spans="2:4" ht="12.5" x14ac:dyDescent="0.25">
      <c r="B139" s="79"/>
      <c r="C139" s="79"/>
      <c r="D139" s="79"/>
    </row>
    <row r="140" spans="2:4" ht="12.5" x14ac:dyDescent="0.25">
      <c r="B140" s="79"/>
      <c r="C140" s="79"/>
      <c r="D140" s="79"/>
    </row>
    <row r="141" spans="2:4" ht="12.5" x14ac:dyDescent="0.25">
      <c r="B141" s="79"/>
      <c r="C141" s="79"/>
      <c r="D141" s="79"/>
    </row>
    <row r="142" spans="2:4" ht="12.5" x14ac:dyDescent="0.25">
      <c r="B142" s="79"/>
      <c r="C142" s="79"/>
      <c r="D142" s="79"/>
    </row>
    <row r="143" spans="2:4" ht="12.5" x14ac:dyDescent="0.25">
      <c r="B143" s="79"/>
      <c r="C143" s="79"/>
      <c r="D143" s="79"/>
    </row>
    <row r="144" spans="2:4" ht="12.5" x14ac:dyDescent="0.25">
      <c r="B144" s="79"/>
      <c r="C144" s="79"/>
      <c r="D144" s="79"/>
    </row>
    <row r="145" spans="2:4" ht="12.5" x14ac:dyDescent="0.25">
      <c r="B145" s="79"/>
      <c r="C145" s="79"/>
      <c r="D145" s="79"/>
    </row>
    <row r="146" spans="2:4" ht="12.5" x14ac:dyDescent="0.25">
      <c r="B146" s="79"/>
      <c r="C146" s="79"/>
      <c r="D146" s="79"/>
    </row>
    <row r="147" spans="2:4" ht="12.5" x14ac:dyDescent="0.25">
      <c r="B147" s="79"/>
      <c r="C147" s="79"/>
      <c r="D147" s="79"/>
    </row>
    <row r="148" spans="2:4" ht="12.5" x14ac:dyDescent="0.25">
      <c r="B148" s="79"/>
      <c r="C148" s="79"/>
      <c r="D148" s="79"/>
    </row>
    <row r="149" spans="2:4" ht="12.5" x14ac:dyDescent="0.25">
      <c r="B149" s="79"/>
      <c r="C149" s="79"/>
      <c r="D149" s="79"/>
    </row>
    <row r="150" spans="2:4" ht="12.5" x14ac:dyDescent="0.25">
      <c r="B150" s="79"/>
      <c r="C150" s="79"/>
      <c r="D150" s="79"/>
    </row>
    <row r="151" spans="2:4" ht="12.5" x14ac:dyDescent="0.25">
      <c r="B151" s="79"/>
      <c r="C151" s="79"/>
      <c r="D151" s="79"/>
    </row>
    <row r="152" spans="2:4" ht="12.5" x14ac:dyDescent="0.25">
      <c r="B152" s="79"/>
      <c r="C152" s="79"/>
      <c r="D152" s="79"/>
    </row>
    <row r="153" spans="2:4" ht="12.5" x14ac:dyDescent="0.25">
      <c r="B153" s="79"/>
      <c r="C153" s="79"/>
      <c r="D153" s="79"/>
    </row>
    <row r="154" spans="2:4" ht="12.5" x14ac:dyDescent="0.25">
      <c r="B154" s="79"/>
      <c r="C154" s="79"/>
      <c r="D154" s="79"/>
    </row>
    <row r="155" spans="2:4" ht="12.5" x14ac:dyDescent="0.25">
      <c r="B155" s="79"/>
      <c r="C155" s="79"/>
      <c r="D155" s="79"/>
    </row>
    <row r="156" spans="2:4" ht="12.5" x14ac:dyDescent="0.25">
      <c r="B156" s="79"/>
      <c r="C156" s="79"/>
      <c r="D156" s="79"/>
    </row>
    <row r="157" spans="2:4" ht="12.5" x14ac:dyDescent="0.25">
      <c r="B157" s="79"/>
      <c r="C157" s="79"/>
      <c r="D157" s="79"/>
    </row>
    <row r="158" spans="2:4" ht="12.5" x14ac:dyDescent="0.25">
      <c r="B158" s="79"/>
      <c r="C158" s="79"/>
      <c r="D158" s="79"/>
    </row>
    <row r="159" spans="2:4" ht="12.5" x14ac:dyDescent="0.25">
      <c r="B159" s="79"/>
      <c r="C159" s="79"/>
      <c r="D159" s="79"/>
    </row>
    <row r="160" spans="2:4" ht="12.5" x14ac:dyDescent="0.25">
      <c r="B160" s="79"/>
      <c r="C160" s="79"/>
      <c r="D160" s="79"/>
    </row>
    <row r="161" spans="2:4" ht="12.5" x14ac:dyDescent="0.25">
      <c r="B161" s="79"/>
      <c r="C161" s="79"/>
      <c r="D161" s="79"/>
    </row>
    <row r="162" spans="2:4" ht="12.5" x14ac:dyDescent="0.25">
      <c r="B162" s="79"/>
      <c r="C162" s="79"/>
      <c r="D162" s="79"/>
    </row>
    <row r="163" spans="2:4" ht="12.5" x14ac:dyDescent="0.25">
      <c r="B163" s="79"/>
      <c r="C163" s="79"/>
      <c r="D163" s="79"/>
    </row>
    <row r="164" spans="2:4" ht="12.5" x14ac:dyDescent="0.25">
      <c r="B164" s="79"/>
      <c r="C164" s="79"/>
      <c r="D164" s="79"/>
    </row>
    <row r="165" spans="2:4" ht="12.5" x14ac:dyDescent="0.25">
      <c r="B165" s="79"/>
      <c r="C165" s="79"/>
      <c r="D165" s="79"/>
    </row>
    <row r="166" spans="2:4" ht="12.5" x14ac:dyDescent="0.25">
      <c r="B166" s="79"/>
      <c r="C166" s="79"/>
      <c r="D166" s="79"/>
    </row>
    <row r="167" spans="2:4" ht="12.5" x14ac:dyDescent="0.25">
      <c r="B167" s="79"/>
      <c r="C167" s="79"/>
      <c r="D167" s="79"/>
    </row>
    <row r="168" spans="2:4" ht="12.5" x14ac:dyDescent="0.25">
      <c r="B168" s="79"/>
      <c r="C168" s="79"/>
      <c r="D168" s="79"/>
    </row>
    <row r="169" spans="2:4" ht="12.5" x14ac:dyDescent="0.25">
      <c r="B169" s="79"/>
      <c r="C169" s="79"/>
      <c r="D169" s="79"/>
    </row>
    <row r="170" spans="2:4" ht="12.5" x14ac:dyDescent="0.25">
      <c r="B170" s="79"/>
      <c r="C170" s="79"/>
      <c r="D170" s="79"/>
    </row>
    <row r="171" spans="2:4" ht="12.5" x14ac:dyDescent="0.25">
      <c r="B171" s="79"/>
      <c r="C171" s="79"/>
      <c r="D171" s="79"/>
    </row>
    <row r="172" spans="2:4" ht="12.5" x14ac:dyDescent="0.25">
      <c r="B172" s="79"/>
      <c r="C172" s="79"/>
      <c r="D172" s="79"/>
    </row>
    <row r="173" spans="2:4" ht="12.5" x14ac:dyDescent="0.25">
      <c r="B173" s="79"/>
      <c r="C173" s="79"/>
      <c r="D173" s="79"/>
    </row>
    <row r="174" spans="2:4" ht="12.5" x14ac:dyDescent="0.25">
      <c r="B174" s="79"/>
      <c r="C174" s="79"/>
      <c r="D174" s="79"/>
    </row>
    <row r="175" spans="2:4" ht="12.5" x14ac:dyDescent="0.25">
      <c r="B175" s="79"/>
      <c r="C175" s="79"/>
      <c r="D175" s="79"/>
    </row>
    <row r="176" spans="2:4" ht="12.5" x14ac:dyDescent="0.25">
      <c r="B176" s="79"/>
      <c r="C176" s="79"/>
      <c r="D176" s="79"/>
    </row>
    <row r="177" spans="2:4" ht="12.5" x14ac:dyDescent="0.25">
      <c r="B177" s="79"/>
      <c r="C177" s="79"/>
      <c r="D177" s="79"/>
    </row>
    <row r="178" spans="2:4" ht="12.5" x14ac:dyDescent="0.25">
      <c r="B178" s="79"/>
      <c r="C178" s="79"/>
      <c r="D178" s="79"/>
    </row>
    <row r="179" spans="2:4" ht="12.5" x14ac:dyDescent="0.25">
      <c r="B179" s="79"/>
      <c r="C179" s="79"/>
      <c r="D179" s="79"/>
    </row>
    <row r="180" spans="2:4" ht="12.5" x14ac:dyDescent="0.25">
      <c r="B180" s="79"/>
      <c r="C180" s="79"/>
      <c r="D180" s="79"/>
    </row>
    <row r="181" spans="2:4" ht="12.5" x14ac:dyDescent="0.25">
      <c r="B181" s="79"/>
      <c r="C181" s="79"/>
      <c r="D181" s="79"/>
    </row>
    <row r="182" spans="2:4" ht="12.5" x14ac:dyDescent="0.25">
      <c r="B182" s="79"/>
      <c r="C182" s="79"/>
      <c r="D182" s="79"/>
    </row>
    <row r="183" spans="2:4" ht="12.5" x14ac:dyDescent="0.25">
      <c r="B183" s="79"/>
      <c r="C183" s="79"/>
      <c r="D183" s="79"/>
    </row>
    <row r="184" spans="2:4" ht="12.5" x14ac:dyDescent="0.25">
      <c r="B184" s="79"/>
      <c r="C184" s="79"/>
      <c r="D184" s="79"/>
    </row>
    <row r="185" spans="2:4" ht="12.5" x14ac:dyDescent="0.25">
      <c r="B185" s="79"/>
      <c r="C185" s="79"/>
      <c r="D185" s="79"/>
    </row>
    <row r="186" spans="2:4" ht="12.5" x14ac:dyDescent="0.25">
      <c r="B186" s="79"/>
      <c r="C186" s="79"/>
      <c r="D186" s="79"/>
    </row>
    <row r="187" spans="2:4" ht="12.5" x14ac:dyDescent="0.25">
      <c r="B187" s="79"/>
      <c r="C187" s="79"/>
      <c r="D187" s="79"/>
    </row>
    <row r="188" spans="2:4" ht="12.5" x14ac:dyDescent="0.25">
      <c r="B188" s="79"/>
      <c r="C188" s="79"/>
      <c r="D188" s="79"/>
    </row>
    <row r="189" spans="2:4" ht="12.5" x14ac:dyDescent="0.25">
      <c r="B189" s="79"/>
      <c r="C189" s="79"/>
      <c r="D189" s="79"/>
    </row>
    <row r="190" spans="2:4" ht="12.5" x14ac:dyDescent="0.25">
      <c r="B190" s="79"/>
      <c r="C190" s="79"/>
      <c r="D190" s="79"/>
    </row>
    <row r="191" spans="2:4" ht="12.5" x14ac:dyDescent="0.25">
      <c r="B191" s="79"/>
      <c r="C191" s="79"/>
      <c r="D191" s="79"/>
    </row>
    <row r="192" spans="2:4" ht="12.5" x14ac:dyDescent="0.25">
      <c r="B192" s="79"/>
      <c r="C192" s="79"/>
      <c r="D192" s="79"/>
    </row>
    <row r="193" spans="2:4" ht="12.5" x14ac:dyDescent="0.25">
      <c r="B193" s="79"/>
      <c r="C193" s="79"/>
      <c r="D193" s="79"/>
    </row>
    <row r="194" spans="2:4" ht="12.5" x14ac:dyDescent="0.25">
      <c r="B194" s="79"/>
      <c r="C194" s="79"/>
      <c r="D194" s="79"/>
    </row>
    <row r="195" spans="2:4" ht="12.5" x14ac:dyDescent="0.25">
      <c r="B195" s="79"/>
      <c r="C195" s="79"/>
      <c r="D195" s="79"/>
    </row>
    <row r="196" spans="2:4" ht="12.5" x14ac:dyDescent="0.25">
      <c r="B196" s="79"/>
      <c r="C196" s="79"/>
      <c r="D196" s="79"/>
    </row>
    <row r="197" spans="2:4" ht="12.5" x14ac:dyDescent="0.25">
      <c r="B197" s="79"/>
      <c r="C197" s="79"/>
      <c r="D197" s="79"/>
    </row>
    <row r="198" spans="2:4" ht="12.5" x14ac:dyDescent="0.25">
      <c r="B198" s="79"/>
      <c r="C198" s="79"/>
      <c r="D198" s="79"/>
    </row>
    <row r="199" spans="2:4" ht="12.5" x14ac:dyDescent="0.25">
      <c r="B199" s="79"/>
      <c r="C199" s="79"/>
      <c r="D199" s="79"/>
    </row>
    <row r="200" spans="2:4" ht="12.5" x14ac:dyDescent="0.25">
      <c r="B200" s="79"/>
      <c r="C200" s="79"/>
      <c r="D200" s="79"/>
    </row>
    <row r="201" spans="2:4" ht="12.5" x14ac:dyDescent="0.25">
      <c r="B201" s="79"/>
      <c r="C201" s="79"/>
      <c r="D201" s="79"/>
    </row>
    <row r="202" spans="2:4" ht="12.5" x14ac:dyDescent="0.25">
      <c r="B202" s="79"/>
      <c r="C202" s="79"/>
      <c r="D202" s="79"/>
    </row>
    <row r="203" spans="2:4" ht="12.5" x14ac:dyDescent="0.25">
      <c r="B203" s="79"/>
      <c r="C203" s="79"/>
      <c r="D203" s="79"/>
    </row>
    <row r="204" spans="2:4" ht="12.5" x14ac:dyDescent="0.25">
      <c r="B204" s="79"/>
      <c r="C204" s="79"/>
      <c r="D204" s="79"/>
    </row>
    <row r="205" spans="2:4" ht="12.5" x14ac:dyDescent="0.25">
      <c r="B205" s="79"/>
      <c r="C205" s="79"/>
      <c r="D205" s="79"/>
    </row>
    <row r="206" spans="2:4" ht="12.5" x14ac:dyDescent="0.25">
      <c r="B206" s="79"/>
      <c r="C206" s="79"/>
      <c r="D206" s="79"/>
    </row>
    <row r="207" spans="2:4" ht="12.5" x14ac:dyDescent="0.25">
      <c r="B207" s="79"/>
      <c r="C207" s="79"/>
      <c r="D207" s="79"/>
    </row>
    <row r="208" spans="2:4" ht="12.5" x14ac:dyDescent="0.25">
      <c r="B208" s="79"/>
      <c r="C208" s="79"/>
      <c r="D208" s="79"/>
    </row>
    <row r="209" spans="2:4" ht="12.5" x14ac:dyDescent="0.25">
      <c r="B209" s="79"/>
      <c r="C209" s="79"/>
      <c r="D209" s="79"/>
    </row>
    <row r="210" spans="2:4" ht="12.5" x14ac:dyDescent="0.25">
      <c r="B210" s="79"/>
      <c r="C210" s="79"/>
      <c r="D210" s="79"/>
    </row>
    <row r="211" spans="2:4" ht="12.5" x14ac:dyDescent="0.25">
      <c r="B211" s="79"/>
      <c r="C211" s="79"/>
      <c r="D211" s="79"/>
    </row>
    <row r="212" spans="2:4" ht="12.5" x14ac:dyDescent="0.25">
      <c r="B212" s="79"/>
      <c r="C212" s="79"/>
      <c r="D212" s="79"/>
    </row>
    <row r="213" spans="2:4" ht="12.5" x14ac:dyDescent="0.25">
      <c r="B213" s="79"/>
      <c r="C213" s="79"/>
      <c r="D213" s="79"/>
    </row>
    <row r="214" spans="2:4" ht="12.5" x14ac:dyDescent="0.25">
      <c r="B214" s="79"/>
      <c r="C214" s="79"/>
      <c r="D214" s="79"/>
    </row>
    <row r="215" spans="2:4" ht="12.5" x14ac:dyDescent="0.25">
      <c r="B215" s="79"/>
      <c r="C215" s="79"/>
      <c r="D215" s="79"/>
    </row>
    <row r="216" spans="2:4" ht="12.5" x14ac:dyDescent="0.25">
      <c r="B216" s="79"/>
      <c r="C216" s="79"/>
      <c r="D216" s="79"/>
    </row>
    <row r="217" spans="2:4" ht="12.5" x14ac:dyDescent="0.25">
      <c r="B217" s="79"/>
      <c r="C217" s="79"/>
      <c r="D217" s="79"/>
    </row>
    <row r="218" spans="2:4" ht="12.5" x14ac:dyDescent="0.25">
      <c r="B218" s="79"/>
      <c r="C218" s="79"/>
      <c r="D218" s="79"/>
    </row>
    <row r="219" spans="2:4" ht="12.5" x14ac:dyDescent="0.25">
      <c r="B219" s="79"/>
      <c r="C219" s="79"/>
      <c r="D219" s="79"/>
    </row>
    <row r="220" spans="2:4" ht="12.5" x14ac:dyDescent="0.25">
      <c r="B220" s="79"/>
      <c r="C220" s="79"/>
      <c r="D220" s="79"/>
    </row>
    <row r="221" spans="2:4" ht="12.5" x14ac:dyDescent="0.25">
      <c r="B221" s="79"/>
      <c r="C221" s="79"/>
      <c r="D221" s="79"/>
    </row>
    <row r="222" spans="2:4" ht="12.5" x14ac:dyDescent="0.25">
      <c r="B222" s="79"/>
      <c r="C222" s="79"/>
      <c r="D222" s="79"/>
    </row>
    <row r="223" spans="2:4" ht="12.5" x14ac:dyDescent="0.25">
      <c r="B223" s="79"/>
      <c r="C223" s="79"/>
      <c r="D223" s="79"/>
    </row>
    <row r="224" spans="2:4" ht="12.5" x14ac:dyDescent="0.25">
      <c r="B224" s="79"/>
      <c r="C224" s="79"/>
      <c r="D224" s="79"/>
    </row>
    <row r="225" spans="2:4" ht="12.5" x14ac:dyDescent="0.25">
      <c r="B225" s="79"/>
      <c r="C225" s="79"/>
      <c r="D225" s="79"/>
    </row>
    <row r="226" spans="2:4" ht="12.5" x14ac:dyDescent="0.25">
      <c r="B226" s="79"/>
      <c r="C226" s="79"/>
      <c r="D226" s="79"/>
    </row>
    <row r="227" spans="2:4" ht="12.5" x14ac:dyDescent="0.25">
      <c r="B227" s="79"/>
      <c r="C227" s="79"/>
      <c r="D227" s="79"/>
    </row>
    <row r="228" spans="2:4" ht="12.5" x14ac:dyDescent="0.25">
      <c r="B228" s="79"/>
      <c r="C228" s="79"/>
      <c r="D228" s="79"/>
    </row>
    <row r="229" spans="2:4" ht="12.5" x14ac:dyDescent="0.25">
      <c r="B229" s="79"/>
      <c r="C229" s="79"/>
      <c r="D229" s="79"/>
    </row>
    <row r="230" spans="2:4" ht="12.5" x14ac:dyDescent="0.25">
      <c r="B230" s="79"/>
      <c r="C230" s="79"/>
      <c r="D230" s="79"/>
    </row>
    <row r="231" spans="2:4" ht="12.5" x14ac:dyDescent="0.25">
      <c r="B231" s="79"/>
      <c r="C231" s="79"/>
      <c r="D231" s="79"/>
    </row>
    <row r="232" spans="2:4" ht="12.5" x14ac:dyDescent="0.25">
      <c r="B232" s="79"/>
      <c r="C232" s="79"/>
      <c r="D232" s="79"/>
    </row>
    <row r="233" spans="2:4" ht="12.5" x14ac:dyDescent="0.25">
      <c r="B233" s="79"/>
      <c r="C233" s="79"/>
      <c r="D233" s="79"/>
    </row>
    <row r="234" spans="2:4" ht="12.5" x14ac:dyDescent="0.25">
      <c r="B234" s="79"/>
      <c r="C234" s="79"/>
      <c r="D234" s="79"/>
    </row>
    <row r="235" spans="2:4" ht="12.5" x14ac:dyDescent="0.25">
      <c r="B235" s="79"/>
      <c r="C235" s="79"/>
      <c r="D235" s="79"/>
    </row>
    <row r="236" spans="2:4" ht="12.5" x14ac:dyDescent="0.25">
      <c r="B236" s="79"/>
      <c r="C236" s="79"/>
      <c r="D236" s="79"/>
    </row>
    <row r="237" spans="2:4" ht="12.5" x14ac:dyDescent="0.25">
      <c r="B237" s="79"/>
      <c r="C237" s="79"/>
      <c r="D237" s="79"/>
    </row>
    <row r="238" spans="2:4" ht="12.5" x14ac:dyDescent="0.25">
      <c r="B238" s="79"/>
      <c r="C238" s="79"/>
      <c r="D238" s="79"/>
    </row>
    <row r="239" spans="2:4" ht="12.5" x14ac:dyDescent="0.25">
      <c r="B239" s="79"/>
      <c r="C239" s="79"/>
      <c r="D239" s="79"/>
    </row>
    <row r="240" spans="2:4" ht="12.5" x14ac:dyDescent="0.25">
      <c r="B240" s="79"/>
      <c r="C240" s="79"/>
      <c r="D240" s="79"/>
    </row>
    <row r="241" spans="2:4" ht="12.5" x14ac:dyDescent="0.25">
      <c r="B241" s="79"/>
      <c r="C241" s="79"/>
      <c r="D241" s="79"/>
    </row>
    <row r="242" spans="2:4" ht="12.5" x14ac:dyDescent="0.25">
      <c r="B242" s="79"/>
      <c r="C242" s="79"/>
      <c r="D242" s="79"/>
    </row>
    <row r="243" spans="2:4" ht="12.5" x14ac:dyDescent="0.25">
      <c r="B243" s="79"/>
      <c r="C243" s="79"/>
      <c r="D243" s="79"/>
    </row>
    <row r="244" spans="2:4" ht="12.5" x14ac:dyDescent="0.25">
      <c r="B244" s="79"/>
      <c r="C244" s="79"/>
      <c r="D244" s="79"/>
    </row>
    <row r="245" spans="2:4" ht="12.5" x14ac:dyDescent="0.25">
      <c r="B245" s="79"/>
      <c r="C245" s="79"/>
      <c r="D245" s="79"/>
    </row>
    <row r="246" spans="2:4" ht="12.5" x14ac:dyDescent="0.25">
      <c r="B246" s="79"/>
      <c r="C246" s="79"/>
      <c r="D246" s="79"/>
    </row>
    <row r="247" spans="2:4" ht="12.5" x14ac:dyDescent="0.25">
      <c r="B247" s="79"/>
      <c r="C247" s="79"/>
      <c r="D247" s="79"/>
    </row>
    <row r="248" spans="2:4" ht="12.5" x14ac:dyDescent="0.25">
      <c r="B248" s="79"/>
      <c r="C248" s="79"/>
      <c r="D248" s="79"/>
    </row>
    <row r="249" spans="2:4" ht="12.5" x14ac:dyDescent="0.25">
      <c r="B249" s="79"/>
      <c r="C249" s="79"/>
      <c r="D249" s="79"/>
    </row>
    <row r="250" spans="2:4" ht="12.5" x14ac:dyDescent="0.25">
      <c r="B250" s="79"/>
      <c r="C250" s="79"/>
      <c r="D250" s="79"/>
    </row>
    <row r="251" spans="2:4" ht="12.5" x14ac:dyDescent="0.25">
      <c r="B251" s="79"/>
      <c r="C251" s="79"/>
      <c r="D251" s="79"/>
    </row>
    <row r="252" spans="2:4" ht="12.5" x14ac:dyDescent="0.25">
      <c r="B252" s="79"/>
      <c r="C252" s="79"/>
      <c r="D252" s="79"/>
    </row>
    <row r="253" spans="2:4" ht="12.5" x14ac:dyDescent="0.25">
      <c r="B253" s="79"/>
      <c r="C253" s="79"/>
      <c r="D253" s="79"/>
    </row>
    <row r="254" spans="2:4" ht="12.5" x14ac:dyDescent="0.25">
      <c r="B254" s="79"/>
      <c r="C254" s="79"/>
      <c r="D254" s="79"/>
    </row>
    <row r="255" spans="2:4" ht="12.5" x14ac:dyDescent="0.25">
      <c r="B255" s="79"/>
      <c r="C255" s="79"/>
      <c r="D255" s="79"/>
    </row>
    <row r="256" spans="2:4" ht="12.5" x14ac:dyDescent="0.25">
      <c r="B256" s="79"/>
      <c r="C256" s="79"/>
      <c r="D256" s="79"/>
    </row>
    <row r="257" spans="2:4" ht="12.5" x14ac:dyDescent="0.25">
      <c r="B257" s="79"/>
      <c r="C257" s="79"/>
      <c r="D257" s="79"/>
    </row>
    <row r="258" spans="2:4" ht="12.5" x14ac:dyDescent="0.25">
      <c r="B258" s="79"/>
      <c r="C258" s="79"/>
      <c r="D258" s="79"/>
    </row>
    <row r="259" spans="2:4" ht="12.5" x14ac:dyDescent="0.25">
      <c r="B259" s="79"/>
      <c r="C259" s="79"/>
      <c r="D259" s="79"/>
    </row>
    <row r="260" spans="2:4" ht="12.5" x14ac:dyDescent="0.25">
      <c r="B260" s="79"/>
      <c r="C260" s="79"/>
      <c r="D260" s="79"/>
    </row>
    <row r="261" spans="2:4" ht="12.5" x14ac:dyDescent="0.25">
      <c r="B261" s="79"/>
      <c r="C261" s="79"/>
      <c r="D261" s="79"/>
    </row>
    <row r="262" spans="2:4" ht="12.5" x14ac:dyDescent="0.25">
      <c r="B262" s="79"/>
      <c r="C262" s="79"/>
      <c r="D262" s="79"/>
    </row>
    <row r="263" spans="2:4" ht="12.5" x14ac:dyDescent="0.25">
      <c r="B263" s="79"/>
      <c r="C263" s="79"/>
      <c r="D263" s="79"/>
    </row>
    <row r="264" spans="2:4" ht="12.5" x14ac:dyDescent="0.25">
      <c r="B264" s="79"/>
      <c r="C264" s="79"/>
      <c r="D264" s="79"/>
    </row>
    <row r="265" spans="2:4" ht="12.5" x14ac:dyDescent="0.25">
      <c r="B265" s="79"/>
      <c r="C265" s="79"/>
      <c r="D265" s="79"/>
    </row>
    <row r="266" spans="2:4" ht="12.5" x14ac:dyDescent="0.25">
      <c r="B266" s="79"/>
      <c r="C266" s="79"/>
      <c r="D266" s="79"/>
    </row>
    <row r="267" spans="2:4" ht="12.5" x14ac:dyDescent="0.25">
      <c r="B267" s="79"/>
      <c r="C267" s="79"/>
      <c r="D267" s="79"/>
    </row>
    <row r="268" spans="2:4" ht="12.5" x14ac:dyDescent="0.25">
      <c r="B268" s="79"/>
      <c r="C268" s="79"/>
      <c r="D268" s="79"/>
    </row>
    <row r="269" spans="2:4" ht="12.5" x14ac:dyDescent="0.25">
      <c r="B269" s="79"/>
      <c r="C269" s="79"/>
      <c r="D269" s="79"/>
    </row>
    <row r="270" spans="2:4" ht="12.5" x14ac:dyDescent="0.25">
      <c r="B270" s="79"/>
      <c r="C270" s="79"/>
      <c r="D270" s="79"/>
    </row>
    <row r="271" spans="2:4" ht="12.5" x14ac:dyDescent="0.25">
      <c r="B271" s="79"/>
      <c r="C271" s="79"/>
      <c r="D271" s="79"/>
    </row>
    <row r="272" spans="2:4" ht="12.5" x14ac:dyDescent="0.25">
      <c r="B272" s="79"/>
      <c r="C272" s="79"/>
      <c r="D272" s="79"/>
    </row>
    <row r="273" spans="2:4" ht="12.5" x14ac:dyDescent="0.25">
      <c r="B273" s="79"/>
      <c r="C273" s="79"/>
      <c r="D273" s="79"/>
    </row>
    <row r="274" spans="2:4" ht="12.5" x14ac:dyDescent="0.25">
      <c r="B274" s="79"/>
      <c r="C274" s="79"/>
      <c r="D274" s="79"/>
    </row>
    <row r="275" spans="2:4" ht="12.5" x14ac:dyDescent="0.25">
      <c r="B275" s="79"/>
      <c r="C275" s="79"/>
      <c r="D275" s="79"/>
    </row>
    <row r="276" spans="2:4" ht="12.5" x14ac:dyDescent="0.25">
      <c r="B276" s="79"/>
      <c r="C276" s="79"/>
      <c r="D276" s="79"/>
    </row>
    <row r="277" spans="2:4" ht="12.5" x14ac:dyDescent="0.25">
      <c r="B277" s="79"/>
      <c r="C277" s="79"/>
      <c r="D277" s="79"/>
    </row>
    <row r="278" spans="2:4" ht="12.5" x14ac:dyDescent="0.25">
      <c r="B278" s="79"/>
      <c r="C278" s="79"/>
      <c r="D278" s="79"/>
    </row>
    <row r="279" spans="2:4" ht="12.5" x14ac:dyDescent="0.25">
      <c r="B279" s="79"/>
      <c r="C279" s="79"/>
      <c r="D279" s="79"/>
    </row>
    <row r="280" spans="2:4" ht="12.5" x14ac:dyDescent="0.25">
      <c r="B280" s="79"/>
      <c r="C280" s="79"/>
      <c r="D280" s="79"/>
    </row>
    <row r="281" spans="2:4" ht="12.5" x14ac:dyDescent="0.25">
      <c r="B281" s="79"/>
      <c r="C281" s="79"/>
      <c r="D281" s="79"/>
    </row>
    <row r="282" spans="2:4" ht="12.5" x14ac:dyDescent="0.25">
      <c r="B282" s="79"/>
      <c r="C282" s="79"/>
      <c r="D282" s="79"/>
    </row>
    <row r="283" spans="2:4" ht="12.5" x14ac:dyDescent="0.25">
      <c r="B283" s="79"/>
      <c r="C283" s="79"/>
      <c r="D283" s="79"/>
    </row>
    <row r="284" spans="2:4" ht="12.5" x14ac:dyDescent="0.25">
      <c r="B284" s="79"/>
      <c r="C284" s="79"/>
      <c r="D284" s="79"/>
    </row>
    <row r="285" spans="2:4" ht="12.5" x14ac:dyDescent="0.25">
      <c r="B285" s="79"/>
      <c r="C285" s="79"/>
      <c r="D285" s="79"/>
    </row>
    <row r="286" spans="2:4" ht="12.5" x14ac:dyDescent="0.25">
      <c r="B286" s="79"/>
      <c r="C286" s="79"/>
      <c r="D286" s="79"/>
    </row>
    <row r="287" spans="2:4" ht="12.5" x14ac:dyDescent="0.25">
      <c r="B287" s="79"/>
      <c r="C287" s="79"/>
      <c r="D287" s="79"/>
    </row>
    <row r="288" spans="2:4" ht="12.5" x14ac:dyDescent="0.25">
      <c r="B288" s="79"/>
      <c r="C288" s="79"/>
      <c r="D288" s="79"/>
    </row>
    <row r="289" spans="2:4" ht="12.5" x14ac:dyDescent="0.25">
      <c r="B289" s="79"/>
      <c r="C289" s="79"/>
      <c r="D289" s="79"/>
    </row>
    <row r="290" spans="2:4" ht="12.5" x14ac:dyDescent="0.25">
      <c r="B290" s="79"/>
      <c r="C290" s="79"/>
      <c r="D290" s="79"/>
    </row>
    <row r="291" spans="2:4" ht="12.5" x14ac:dyDescent="0.25">
      <c r="B291" s="79"/>
      <c r="C291" s="79"/>
      <c r="D291" s="79"/>
    </row>
    <row r="292" spans="2:4" ht="12.5" x14ac:dyDescent="0.25">
      <c r="B292" s="79"/>
      <c r="C292" s="79"/>
      <c r="D292" s="79"/>
    </row>
    <row r="293" spans="2:4" ht="12.5" x14ac:dyDescent="0.25">
      <c r="B293" s="79"/>
      <c r="C293" s="79"/>
      <c r="D293" s="79"/>
    </row>
    <row r="294" spans="2:4" ht="12.5" x14ac:dyDescent="0.25">
      <c r="B294" s="79"/>
      <c r="C294" s="79"/>
      <c r="D294" s="79"/>
    </row>
    <row r="295" spans="2:4" ht="12.5" x14ac:dyDescent="0.25">
      <c r="B295" s="79"/>
      <c r="C295" s="79"/>
      <c r="D295" s="79"/>
    </row>
    <row r="296" spans="2:4" ht="12.5" x14ac:dyDescent="0.25">
      <c r="B296" s="79"/>
      <c r="C296" s="79"/>
      <c r="D296" s="79"/>
    </row>
    <row r="297" spans="2:4" ht="12.5" x14ac:dyDescent="0.25">
      <c r="B297" s="79"/>
      <c r="C297" s="79"/>
      <c r="D297" s="79"/>
    </row>
    <row r="298" spans="2:4" ht="12.5" x14ac:dyDescent="0.25">
      <c r="B298" s="79"/>
      <c r="C298" s="79"/>
      <c r="D298" s="79"/>
    </row>
    <row r="299" spans="2:4" ht="12.5" x14ac:dyDescent="0.25">
      <c r="B299" s="79"/>
      <c r="C299" s="79"/>
      <c r="D299" s="79"/>
    </row>
    <row r="300" spans="2:4" ht="12.5" x14ac:dyDescent="0.25">
      <c r="B300" s="79"/>
      <c r="C300" s="79"/>
      <c r="D300" s="79"/>
    </row>
    <row r="301" spans="2:4" ht="12.5" x14ac:dyDescent="0.25">
      <c r="B301" s="79"/>
      <c r="C301" s="79"/>
      <c r="D301" s="79"/>
    </row>
    <row r="302" spans="2:4" ht="12.5" x14ac:dyDescent="0.25">
      <c r="B302" s="79"/>
      <c r="C302" s="79"/>
      <c r="D302" s="79"/>
    </row>
    <row r="303" spans="2:4" ht="12.5" x14ac:dyDescent="0.25">
      <c r="B303" s="79"/>
      <c r="C303" s="79"/>
      <c r="D303" s="79"/>
    </row>
    <row r="304" spans="2:4" ht="12.5" x14ac:dyDescent="0.25">
      <c r="B304" s="79"/>
      <c r="C304" s="79"/>
      <c r="D304" s="79"/>
    </row>
    <row r="305" spans="2:4" ht="12.5" x14ac:dyDescent="0.25">
      <c r="B305" s="79"/>
      <c r="C305" s="79"/>
      <c r="D305" s="79"/>
    </row>
    <row r="306" spans="2:4" ht="12.5" x14ac:dyDescent="0.25">
      <c r="B306" s="79"/>
      <c r="C306" s="79"/>
      <c r="D306" s="79"/>
    </row>
    <row r="307" spans="2:4" ht="12.5" x14ac:dyDescent="0.25">
      <c r="B307" s="79"/>
      <c r="C307" s="79"/>
      <c r="D307" s="79"/>
    </row>
    <row r="308" spans="2:4" ht="12.5" x14ac:dyDescent="0.25">
      <c r="B308" s="79"/>
      <c r="C308" s="79"/>
      <c r="D308" s="79"/>
    </row>
    <row r="309" spans="2:4" ht="12.5" x14ac:dyDescent="0.25">
      <c r="B309" s="79"/>
      <c r="C309" s="79"/>
      <c r="D309" s="79"/>
    </row>
    <row r="310" spans="2:4" ht="12.5" x14ac:dyDescent="0.25">
      <c r="B310" s="79"/>
      <c r="C310" s="79"/>
      <c r="D310" s="79"/>
    </row>
    <row r="311" spans="2:4" ht="12.5" x14ac:dyDescent="0.25">
      <c r="B311" s="79"/>
      <c r="C311" s="79"/>
      <c r="D311" s="79"/>
    </row>
    <row r="312" spans="2:4" ht="12.5" x14ac:dyDescent="0.25">
      <c r="B312" s="79"/>
      <c r="C312" s="79"/>
      <c r="D312" s="79"/>
    </row>
    <row r="313" spans="2:4" ht="12.5" x14ac:dyDescent="0.25">
      <c r="B313" s="79"/>
      <c r="C313" s="79"/>
      <c r="D313" s="79"/>
    </row>
    <row r="314" spans="2:4" ht="12.5" x14ac:dyDescent="0.25">
      <c r="B314" s="79"/>
      <c r="C314" s="79"/>
      <c r="D314" s="79"/>
    </row>
    <row r="315" spans="2:4" ht="12.5" x14ac:dyDescent="0.25">
      <c r="B315" s="79"/>
      <c r="C315" s="79"/>
      <c r="D315" s="79"/>
    </row>
    <row r="316" spans="2:4" ht="12.5" x14ac:dyDescent="0.25">
      <c r="B316" s="79"/>
      <c r="C316" s="79"/>
      <c r="D316" s="79"/>
    </row>
    <row r="317" spans="2:4" ht="12.5" x14ac:dyDescent="0.25">
      <c r="B317" s="79"/>
      <c r="C317" s="79"/>
      <c r="D317" s="79"/>
    </row>
    <row r="318" spans="2:4" ht="12.5" x14ac:dyDescent="0.25">
      <c r="B318" s="79"/>
      <c r="C318" s="79"/>
      <c r="D318" s="79"/>
    </row>
    <row r="319" spans="2:4" ht="12.5" x14ac:dyDescent="0.25">
      <c r="B319" s="79"/>
      <c r="C319" s="79"/>
      <c r="D319" s="79"/>
    </row>
    <row r="320" spans="2:4" ht="12.5" x14ac:dyDescent="0.25">
      <c r="B320" s="79"/>
      <c r="C320" s="79"/>
      <c r="D320" s="79"/>
    </row>
    <row r="321" spans="2:4" ht="12.5" x14ac:dyDescent="0.25">
      <c r="B321" s="79"/>
      <c r="C321" s="79"/>
      <c r="D321" s="79"/>
    </row>
    <row r="322" spans="2:4" ht="12.5" x14ac:dyDescent="0.25">
      <c r="B322" s="79"/>
      <c r="C322" s="79"/>
      <c r="D322" s="79"/>
    </row>
    <row r="323" spans="2:4" ht="12.5" x14ac:dyDescent="0.25">
      <c r="B323" s="79"/>
      <c r="C323" s="79"/>
      <c r="D323" s="79"/>
    </row>
    <row r="324" spans="2:4" ht="12.5" x14ac:dyDescent="0.25">
      <c r="B324" s="79"/>
      <c r="C324" s="79"/>
      <c r="D324" s="79"/>
    </row>
    <row r="325" spans="2:4" ht="12.5" x14ac:dyDescent="0.25">
      <c r="B325" s="79"/>
      <c r="C325" s="79"/>
      <c r="D325" s="79"/>
    </row>
    <row r="326" spans="2:4" ht="12.5" x14ac:dyDescent="0.25">
      <c r="B326" s="79"/>
      <c r="C326" s="79"/>
      <c r="D326" s="79"/>
    </row>
    <row r="327" spans="2:4" ht="12.5" x14ac:dyDescent="0.25">
      <c r="B327" s="79"/>
      <c r="C327" s="79"/>
      <c r="D327" s="79"/>
    </row>
    <row r="328" spans="2:4" ht="12.5" x14ac:dyDescent="0.25">
      <c r="B328" s="79"/>
      <c r="C328" s="79"/>
      <c r="D328" s="79"/>
    </row>
    <row r="329" spans="2:4" ht="12.5" x14ac:dyDescent="0.25">
      <c r="B329" s="79"/>
      <c r="C329" s="79"/>
      <c r="D329" s="79"/>
    </row>
    <row r="330" spans="2:4" ht="12.5" x14ac:dyDescent="0.25">
      <c r="B330" s="79"/>
      <c r="C330" s="79"/>
      <c r="D330" s="79"/>
    </row>
    <row r="331" spans="2:4" ht="12.5" x14ac:dyDescent="0.25">
      <c r="B331" s="79"/>
      <c r="C331" s="79"/>
      <c r="D331" s="79"/>
    </row>
    <row r="332" spans="2:4" ht="12.5" x14ac:dyDescent="0.25">
      <c r="B332" s="79"/>
      <c r="C332" s="79"/>
      <c r="D332" s="79"/>
    </row>
    <row r="333" spans="2:4" ht="12.5" x14ac:dyDescent="0.25">
      <c r="B333" s="79"/>
      <c r="C333" s="79"/>
      <c r="D333" s="79"/>
    </row>
    <row r="334" spans="2:4" ht="12.5" x14ac:dyDescent="0.25">
      <c r="B334" s="79"/>
      <c r="C334" s="79"/>
      <c r="D334" s="79"/>
    </row>
    <row r="335" spans="2:4" ht="12.5" x14ac:dyDescent="0.25">
      <c r="B335" s="79"/>
      <c r="C335" s="79"/>
      <c r="D335" s="79"/>
    </row>
    <row r="336" spans="2:4" ht="12.5" x14ac:dyDescent="0.25">
      <c r="B336" s="79"/>
      <c r="C336" s="79"/>
      <c r="D336" s="79"/>
    </row>
    <row r="337" spans="2:4" ht="12.5" x14ac:dyDescent="0.25">
      <c r="B337" s="79"/>
      <c r="C337" s="79"/>
      <c r="D337" s="79"/>
    </row>
    <row r="338" spans="2:4" ht="12.5" x14ac:dyDescent="0.25">
      <c r="B338" s="79"/>
      <c r="C338" s="79"/>
      <c r="D338" s="79"/>
    </row>
    <row r="339" spans="2:4" ht="12.5" x14ac:dyDescent="0.25">
      <c r="B339" s="79"/>
      <c r="C339" s="79"/>
      <c r="D339" s="79"/>
    </row>
    <row r="340" spans="2:4" ht="12.5" x14ac:dyDescent="0.25">
      <c r="B340" s="79"/>
      <c r="C340" s="79"/>
      <c r="D340" s="79"/>
    </row>
    <row r="341" spans="2:4" ht="12.5" x14ac:dyDescent="0.25">
      <c r="B341" s="79"/>
      <c r="C341" s="79"/>
      <c r="D341" s="79"/>
    </row>
    <row r="342" spans="2:4" ht="12.5" x14ac:dyDescent="0.25">
      <c r="B342" s="79"/>
      <c r="C342" s="79"/>
      <c r="D342" s="79"/>
    </row>
    <row r="343" spans="2:4" ht="12.5" x14ac:dyDescent="0.25">
      <c r="B343" s="79"/>
      <c r="C343" s="79"/>
      <c r="D343" s="79"/>
    </row>
    <row r="344" spans="2:4" ht="12.5" x14ac:dyDescent="0.25">
      <c r="B344" s="79"/>
      <c r="C344" s="79"/>
      <c r="D344" s="79"/>
    </row>
    <row r="345" spans="2:4" ht="12.5" x14ac:dyDescent="0.25">
      <c r="B345" s="79"/>
      <c r="C345" s="79"/>
      <c r="D345" s="79"/>
    </row>
    <row r="346" spans="2:4" ht="12.5" x14ac:dyDescent="0.25">
      <c r="B346" s="79"/>
      <c r="C346" s="79"/>
      <c r="D346" s="79"/>
    </row>
    <row r="347" spans="2:4" ht="12.5" x14ac:dyDescent="0.25">
      <c r="B347" s="79"/>
      <c r="C347" s="79"/>
      <c r="D347" s="79"/>
    </row>
    <row r="348" spans="2:4" ht="12.5" x14ac:dyDescent="0.25">
      <c r="B348" s="79"/>
      <c r="C348" s="79"/>
      <c r="D348" s="79"/>
    </row>
    <row r="349" spans="2:4" ht="12.5" x14ac:dyDescent="0.25">
      <c r="B349" s="79"/>
      <c r="C349" s="79"/>
      <c r="D349" s="79"/>
    </row>
    <row r="350" spans="2:4" ht="12.5" x14ac:dyDescent="0.25">
      <c r="B350" s="79"/>
      <c r="C350" s="79"/>
      <c r="D350" s="79"/>
    </row>
    <row r="351" spans="2:4" ht="12.5" x14ac:dyDescent="0.25">
      <c r="B351" s="79"/>
      <c r="C351" s="79"/>
      <c r="D351" s="79"/>
    </row>
    <row r="352" spans="2:4" ht="12.5" x14ac:dyDescent="0.25">
      <c r="B352" s="79"/>
      <c r="C352" s="79"/>
      <c r="D352" s="79"/>
    </row>
    <row r="353" spans="2:4" ht="12.5" x14ac:dyDescent="0.25">
      <c r="B353" s="79"/>
      <c r="C353" s="79"/>
      <c r="D353" s="79"/>
    </row>
    <row r="354" spans="2:4" ht="12.5" x14ac:dyDescent="0.25">
      <c r="B354" s="79"/>
      <c r="C354" s="79"/>
      <c r="D354" s="79"/>
    </row>
    <row r="355" spans="2:4" ht="12.5" x14ac:dyDescent="0.25">
      <c r="B355" s="79"/>
      <c r="C355" s="79"/>
      <c r="D355" s="79"/>
    </row>
    <row r="356" spans="2:4" ht="12.5" x14ac:dyDescent="0.25">
      <c r="B356" s="79"/>
      <c r="C356" s="79"/>
      <c r="D356" s="79"/>
    </row>
    <row r="357" spans="2:4" ht="12.5" x14ac:dyDescent="0.25">
      <c r="B357" s="79"/>
      <c r="C357" s="79"/>
      <c r="D357" s="79"/>
    </row>
    <row r="358" spans="2:4" ht="12.5" x14ac:dyDescent="0.25">
      <c r="B358" s="79"/>
      <c r="C358" s="79"/>
      <c r="D358" s="79"/>
    </row>
    <row r="359" spans="2:4" ht="12.5" x14ac:dyDescent="0.25">
      <c r="B359" s="79"/>
      <c r="C359" s="79"/>
      <c r="D359" s="79"/>
    </row>
    <row r="360" spans="2:4" ht="12.5" x14ac:dyDescent="0.25">
      <c r="B360" s="79"/>
      <c r="C360" s="79"/>
      <c r="D360" s="79"/>
    </row>
    <row r="361" spans="2:4" ht="12.5" x14ac:dyDescent="0.25">
      <c r="B361" s="79"/>
      <c r="C361" s="79"/>
      <c r="D361" s="79"/>
    </row>
    <row r="362" spans="2:4" ht="12.5" x14ac:dyDescent="0.25">
      <c r="B362" s="79"/>
      <c r="C362" s="79"/>
      <c r="D362" s="79"/>
    </row>
    <row r="363" spans="2:4" ht="12.5" x14ac:dyDescent="0.25">
      <c r="B363" s="79"/>
      <c r="C363" s="79"/>
      <c r="D363" s="79"/>
    </row>
    <row r="364" spans="2:4" ht="12.5" x14ac:dyDescent="0.25">
      <c r="B364" s="79"/>
      <c r="C364" s="79"/>
      <c r="D364" s="79"/>
    </row>
    <row r="365" spans="2:4" ht="12.5" x14ac:dyDescent="0.25">
      <c r="B365" s="79"/>
      <c r="C365" s="79"/>
      <c r="D365" s="79"/>
    </row>
    <row r="366" spans="2:4" ht="12.5" x14ac:dyDescent="0.25">
      <c r="B366" s="79"/>
      <c r="C366" s="79"/>
      <c r="D366" s="79"/>
    </row>
    <row r="367" spans="2:4" ht="12.5" x14ac:dyDescent="0.25">
      <c r="B367" s="79"/>
      <c r="C367" s="79"/>
      <c r="D367" s="79"/>
    </row>
    <row r="368" spans="2:4" ht="12.5" x14ac:dyDescent="0.25">
      <c r="B368" s="79"/>
      <c r="C368" s="79"/>
      <c r="D368" s="79"/>
    </row>
    <row r="369" spans="2:4" ht="12.5" x14ac:dyDescent="0.25">
      <c r="B369" s="79"/>
      <c r="C369" s="79"/>
      <c r="D369" s="79"/>
    </row>
    <row r="370" spans="2:4" ht="12.5" x14ac:dyDescent="0.25">
      <c r="B370" s="79"/>
      <c r="C370" s="79"/>
      <c r="D370" s="79"/>
    </row>
    <row r="371" spans="2:4" ht="12.5" x14ac:dyDescent="0.25">
      <c r="B371" s="79"/>
      <c r="C371" s="79"/>
      <c r="D371" s="79"/>
    </row>
    <row r="372" spans="2:4" ht="12.5" x14ac:dyDescent="0.25">
      <c r="B372" s="79"/>
      <c r="C372" s="79"/>
      <c r="D372" s="79"/>
    </row>
    <row r="373" spans="2:4" ht="12.5" x14ac:dyDescent="0.25">
      <c r="B373" s="79"/>
      <c r="C373" s="79"/>
      <c r="D373" s="79"/>
    </row>
    <row r="374" spans="2:4" ht="12.5" x14ac:dyDescent="0.25">
      <c r="B374" s="79"/>
      <c r="C374" s="79"/>
      <c r="D374" s="79"/>
    </row>
    <row r="375" spans="2:4" ht="12.5" x14ac:dyDescent="0.25">
      <c r="B375" s="79"/>
      <c r="C375" s="79"/>
      <c r="D375" s="79"/>
    </row>
    <row r="376" spans="2:4" ht="12.5" x14ac:dyDescent="0.25">
      <c r="B376" s="79"/>
      <c r="C376" s="79"/>
      <c r="D376" s="79"/>
    </row>
    <row r="377" spans="2:4" ht="12.5" x14ac:dyDescent="0.25">
      <c r="B377" s="79"/>
      <c r="C377" s="79"/>
      <c r="D377" s="79"/>
    </row>
    <row r="378" spans="2:4" ht="12.5" x14ac:dyDescent="0.25">
      <c r="B378" s="79"/>
      <c r="C378" s="79"/>
      <c r="D378" s="79"/>
    </row>
    <row r="379" spans="2:4" ht="12.5" x14ac:dyDescent="0.25">
      <c r="B379" s="79"/>
      <c r="C379" s="79"/>
      <c r="D379" s="79"/>
    </row>
    <row r="380" spans="2:4" ht="12.5" x14ac:dyDescent="0.25">
      <c r="B380" s="79"/>
      <c r="C380" s="79"/>
      <c r="D380" s="79"/>
    </row>
    <row r="381" spans="2:4" ht="12.5" x14ac:dyDescent="0.25">
      <c r="B381" s="79"/>
      <c r="C381" s="79"/>
      <c r="D381" s="79"/>
    </row>
    <row r="382" spans="2:4" ht="12.5" x14ac:dyDescent="0.25">
      <c r="B382" s="79"/>
      <c r="C382" s="79"/>
      <c r="D382" s="79"/>
    </row>
    <row r="383" spans="2:4" ht="12.5" x14ac:dyDescent="0.25">
      <c r="B383" s="79"/>
      <c r="C383" s="79"/>
      <c r="D383" s="79"/>
    </row>
    <row r="384" spans="2:4" ht="12.5" x14ac:dyDescent="0.25">
      <c r="B384" s="79"/>
      <c r="C384" s="79"/>
      <c r="D384" s="79"/>
    </row>
    <row r="385" spans="2:4" ht="12.5" x14ac:dyDescent="0.25">
      <c r="B385" s="79"/>
      <c r="C385" s="79"/>
      <c r="D385" s="79"/>
    </row>
    <row r="386" spans="2:4" ht="12.5" x14ac:dyDescent="0.25">
      <c r="B386" s="79"/>
      <c r="C386" s="79"/>
      <c r="D386" s="79"/>
    </row>
    <row r="387" spans="2:4" ht="12.5" x14ac:dyDescent="0.25">
      <c r="B387" s="79"/>
      <c r="C387" s="79"/>
      <c r="D387" s="79"/>
    </row>
    <row r="388" spans="2:4" ht="12.5" x14ac:dyDescent="0.25">
      <c r="B388" s="79"/>
      <c r="C388" s="79"/>
      <c r="D388" s="79"/>
    </row>
    <row r="389" spans="2:4" ht="12.5" x14ac:dyDescent="0.25">
      <c r="B389" s="79"/>
      <c r="C389" s="79"/>
      <c r="D389" s="79"/>
    </row>
    <row r="390" spans="2:4" ht="12.5" x14ac:dyDescent="0.25">
      <c r="B390" s="79"/>
      <c r="C390" s="79"/>
      <c r="D390" s="79"/>
    </row>
    <row r="391" spans="2:4" ht="12.5" x14ac:dyDescent="0.25">
      <c r="B391" s="79"/>
      <c r="C391" s="79"/>
      <c r="D391" s="79"/>
    </row>
    <row r="392" spans="2:4" ht="12.5" x14ac:dyDescent="0.25">
      <c r="B392" s="79"/>
      <c r="C392" s="79"/>
      <c r="D392" s="79"/>
    </row>
    <row r="393" spans="2:4" ht="12.5" x14ac:dyDescent="0.25">
      <c r="B393" s="79"/>
      <c r="C393" s="79"/>
      <c r="D393" s="79"/>
    </row>
    <row r="394" spans="2:4" ht="12.5" x14ac:dyDescent="0.25">
      <c r="B394" s="79"/>
      <c r="C394" s="79"/>
      <c r="D394" s="79"/>
    </row>
    <row r="395" spans="2:4" ht="12.5" x14ac:dyDescent="0.25">
      <c r="B395" s="79"/>
      <c r="C395" s="79"/>
      <c r="D395" s="79"/>
    </row>
    <row r="396" spans="2:4" ht="12.5" x14ac:dyDescent="0.25">
      <c r="B396" s="79"/>
      <c r="C396" s="79"/>
      <c r="D396" s="79"/>
    </row>
    <row r="397" spans="2:4" ht="12.5" x14ac:dyDescent="0.25">
      <c r="B397" s="79"/>
      <c r="C397" s="79"/>
      <c r="D397" s="79"/>
    </row>
    <row r="398" spans="2:4" ht="12.5" x14ac:dyDescent="0.25">
      <c r="B398" s="79"/>
      <c r="C398" s="79"/>
      <c r="D398" s="79"/>
    </row>
    <row r="399" spans="2:4" ht="12.5" x14ac:dyDescent="0.25">
      <c r="B399" s="79"/>
      <c r="C399" s="79"/>
      <c r="D399" s="79"/>
    </row>
    <row r="400" spans="2:4" ht="12.5" x14ac:dyDescent="0.25">
      <c r="B400" s="79"/>
      <c r="C400" s="79"/>
      <c r="D400" s="79"/>
    </row>
    <row r="401" spans="2:4" ht="12.5" x14ac:dyDescent="0.25">
      <c r="B401" s="79"/>
      <c r="C401" s="79"/>
      <c r="D401" s="79"/>
    </row>
    <row r="402" spans="2:4" ht="12.5" x14ac:dyDescent="0.25">
      <c r="B402" s="79"/>
      <c r="C402" s="79"/>
      <c r="D402" s="79"/>
    </row>
    <row r="403" spans="2:4" ht="12.5" x14ac:dyDescent="0.25">
      <c r="B403" s="79"/>
      <c r="C403" s="79"/>
      <c r="D403" s="79"/>
    </row>
    <row r="404" spans="2:4" ht="12.5" x14ac:dyDescent="0.25">
      <c r="B404" s="79"/>
      <c r="C404" s="79"/>
      <c r="D404" s="79"/>
    </row>
    <row r="405" spans="2:4" ht="12.5" x14ac:dyDescent="0.25">
      <c r="B405" s="79"/>
      <c r="C405" s="79"/>
      <c r="D405" s="79"/>
    </row>
    <row r="406" spans="2:4" ht="12.5" x14ac:dyDescent="0.25">
      <c r="B406" s="79"/>
      <c r="C406" s="79"/>
      <c r="D406" s="79"/>
    </row>
    <row r="407" spans="2:4" ht="12.5" x14ac:dyDescent="0.25">
      <c r="B407" s="79"/>
      <c r="C407" s="79"/>
      <c r="D407" s="79"/>
    </row>
    <row r="408" spans="2:4" ht="12.5" x14ac:dyDescent="0.25">
      <c r="B408" s="79"/>
      <c r="C408" s="79"/>
      <c r="D408" s="79"/>
    </row>
    <row r="409" spans="2:4" ht="12.5" x14ac:dyDescent="0.25">
      <c r="B409" s="79"/>
      <c r="C409" s="79"/>
      <c r="D409" s="79"/>
    </row>
    <row r="410" spans="2:4" ht="12.5" x14ac:dyDescent="0.25">
      <c r="B410" s="79"/>
      <c r="C410" s="79"/>
      <c r="D410" s="79"/>
    </row>
    <row r="411" spans="2:4" ht="12.5" x14ac:dyDescent="0.25">
      <c r="B411" s="79"/>
      <c r="C411" s="79"/>
      <c r="D411" s="79"/>
    </row>
    <row r="412" spans="2:4" ht="12.5" x14ac:dyDescent="0.25">
      <c r="B412" s="79"/>
      <c r="C412" s="79"/>
      <c r="D412" s="79"/>
    </row>
    <row r="413" spans="2:4" ht="12.5" x14ac:dyDescent="0.25">
      <c r="B413" s="79"/>
      <c r="C413" s="79"/>
      <c r="D413" s="79"/>
    </row>
    <row r="414" spans="2:4" ht="12.5" x14ac:dyDescent="0.25">
      <c r="B414" s="79"/>
      <c r="C414" s="79"/>
      <c r="D414" s="79"/>
    </row>
    <row r="415" spans="2:4" ht="12.5" x14ac:dyDescent="0.25">
      <c r="B415" s="79"/>
      <c r="C415" s="79"/>
      <c r="D415" s="79"/>
    </row>
    <row r="416" spans="2:4" ht="12.5" x14ac:dyDescent="0.25">
      <c r="B416" s="79"/>
      <c r="C416" s="79"/>
      <c r="D416" s="79"/>
    </row>
    <row r="417" spans="2:4" ht="12.5" x14ac:dyDescent="0.25">
      <c r="B417" s="79"/>
      <c r="C417" s="79"/>
      <c r="D417" s="79"/>
    </row>
    <row r="418" spans="2:4" ht="12.5" x14ac:dyDescent="0.25">
      <c r="B418" s="79"/>
      <c r="C418" s="79"/>
      <c r="D418" s="79"/>
    </row>
    <row r="419" spans="2:4" ht="12.5" x14ac:dyDescent="0.25">
      <c r="B419" s="79"/>
      <c r="C419" s="79"/>
      <c r="D419" s="79"/>
    </row>
    <row r="420" spans="2:4" ht="12.5" x14ac:dyDescent="0.25">
      <c r="B420" s="79"/>
      <c r="C420" s="79"/>
      <c r="D420" s="79"/>
    </row>
    <row r="421" spans="2:4" ht="12.5" x14ac:dyDescent="0.25">
      <c r="B421" s="79"/>
      <c r="C421" s="79"/>
      <c r="D421" s="79"/>
    </row>
    <row r="422" spans="2:4" ht="12.5" x14ac:dyDescent="0.25">
      <c r="B422" s="79"/>
      <c r="C422" s="79"/>
      <c r="D422" s="79"/>
    </row>
    <row r="423" spans="2:4" ht="12.5" x14ac:dyDescent="0.25">
      <c r="B423" s="79"/>
      <c r="C423" s="79"/>
      <c r="D423" s="79"/>
    </row>
    <row r="424" spans="2:4" ht="12.5" x14ac:dyDescent="0.25">
      <c r="B424" s="79"/>
      <c r="C424" s="79"/>
      <c r="D424" s="79"/>
    </row>
    <row r="425" spans="2:4" ht="12.5" x14ac:dyDescent="0.25">
      <c r="B425" s="79"/>
      <c r="C425" s="79"/>
      <c r="D425" s="79"/>
    </row>
    <row r="426" spans="2:4" ht="12.5" x14ac:dyDescent="0.25">
      <c r="B426" s="79"/>
      <c r="C426" s="79"/>
      <c r="D426" s="79"/>
    </row>
    <row r="427" spans="2:4" ht="12.5" x14ac:dyDescent="0.25">
      <c r="B427" s="79"/>
      <c r="C427" s="79"/>
      <c r="D427" s="79"/>
    </row>
    <row r="428" spans="2:4" ht="12.5" x14ac:dyDescent="0.25">
      <c r="B428" s="79"/>
      <c r="C428" s="79"/>
      <c r="D428" s="79"/>
    </row>
    <row r="429" spans="2:4" ht="12.5" x14ac:dyDescent="0.25">
      <c r="B429" s="79"/>
      <c r="C429" s="79"/>
      <c r="D429" s="79"/>
    </row>
    <row r="430" spans="2:4" ht="12.5" x14ac:dyDescent="0.25">
      <c r="B430" s="79"/>
      <c r="C430" s="79"/>
      <c r="D430" s="79"/>
    </row>
    <row r="431" spans="2:4" ht="12.5" x14ac:dyDescent="0.25">
      <c r="B431" s="79"/>
      <c r="C431" s="79"/>
      <c r="D431" s="79"/>
    </row>
    <row r="432" spans="2:4" ht="12.5" x14ac:dyDescent="0.25">
      <c r="B432" s="79"/>
      <c r="C432" s="79"/>
      <c r="D432" s="79"/>
    </row>
    <row r="433" spans="2:4" ht="12.5" x14ac:dyDescent="0.25">
      <c r="B433" s="79"/>
      <c r="C433" s="79"/>
      <c r="D433" s="79"/>
    </row>
    <row r="434" spans="2:4" ht="12.5" x14ac:dyDescent="0.25">
      <c r="B434" s="79"/>
      <c r="C434" s="79"/>
      <c r="D434" s="79"/>
    </row>
    <row r="435" spans="2:4" ht="12.5" x14ac:dyDescent="0.25">
      <c r="B435" s="79"/>
      <c r="C435" s="79"/>
      <c r="D435" s="79"/>
    </row>
    <row r="436" spans="2:4" ht="12.5" x14ac:dyDescent="0.25">
      <c r="B436" s="79"/>
      <c r="C436" s="79"/>
      <c r="D436" s="79"/>
    </row>
    <row r="437" spans="2:4" ht="12.5" x14ac:dyDescent="0.25">
      <c r="B437" s="79"/>
      <c r="C437" s="79"/>
      <c r="D437" s="79"/>
    </row>
    <row r="438" spans="2:4" ht="12.5" x14ac:dyDescent="0.25">
      <c r="B438" s="79"/>
      <c r="C438" s="79"/>
      <c r="D438" s="79"/>
    </row>
    <row r="439" spans="2:4" ht="12.5" x14ac:dyDescent="0.25">
      <c r="B439" s="79"/>
      <c r="C439" s="79"/>
      <c r="D439" s="79"/>
    </row>
    <row r="440" spans="2:4" ht="12.5" x14ac:dyDescent="0.25">
      <c r="B440" s="79"/>
      <c r="C440" s="79"/>
      <c r="D440" s="79"/>
    </row>
    <row r="441" spans="2:4" ht="12.5" x14ac:dyDescent="0.25">
      <c r="B441" s="79"/>
      <c r="C441" s="79"/>
      <c r="D441" s="79"/>
    </row>
    <row r="442" spans="2:4" ht="12.5" x14ac:dyDescent="0.25">
      <c r="B442" s="79"/>
      <c r="C442" s="79"/>
      <c r="D442" s="79"/>
    </row>
    <row r="443" spans="2:4" ht="12.5" x14ac:dyDescent="0.25">
      <c r="B443" s="79"/>
      <c r="C443" s="79"/>
      <c r="D443" s="79"/>
    </row>
    <row r="444" spans="2:4" ht="12.5" x14ac:dyDescent="0.25">
      <c r="B444" s="79"/>
      <c r="C444" s="79"/>
      <c r="D444" s="79"/>
    </row>
    <row r="445" spans="2:4" ht="12.5" x14ac:dyDescent="0.25">
      <c r="B445" s="79"/>
      <c r="C445" s="79"/>
      <c r="D445" s="79"/>
    </row>
    <row r="446" spans="2:4" ht="12.5" x14ac:dyDescent="0.25">
      <c r="B446" s="79"/>
      <c r="C446" s="79"/>
      <c r="D446" s="79"/>
    </row>
    <row r="447" spans="2:4" ht="12.5" x14ac:dyDescent="0.25">
      <c r="B447" s="79"/>
      <c r="C447" s="79"/>
      <c r="D447" s="79"/>
    </row>
    <row r="448" spans="2:4" ht="12.5" x14ac:dyDescent="0.25">
      <c r="B448" s="79"/>
      <c r="C448" s="79"/>
      <c r="D448" s="79"/>
    </row>
    <row r="449" spans="2:4" ht="12.5" x14ac:dyDescent="0.25">
      <c r="B449" s="79"/>
      <c r="C449" s="79"/>
      <c r="D449" s="79"/>
    </row>
    <row r="450" spans="2:4" ht="12.5" x14ac:dyDescent="0.25">
      <c r="B450" s="79"/>
      <c r="C450" s="79"/>
      <c r="D450" s="79"/>
    </row>
    <row r="451" spans="2:4" ht="12.5" x14ac:dyDescent="0.25">
      <c r="B451" s="79"/>
      <c r="C451" s="79"/>
      <c r="D451" s="79"/>
    </row>
    <row r="452" spans="2:4" ht="12.5" x14ac:dyDescent="0.25">
      <c r="B452" s="79"/>
      <c r="C452" s="79"/>
      <c r="D452" s="79"/>
    </row>
    <row r="453" spans="2:4" ht="12.5" x14ac:dyDescent="0.25">
      <c r="B453" s="79"/>
      <c r="C453" s="79"/>
      <c r="D453" s="79"/>
    </row>
    <row r="454" spans="2:4" ht="12.5" x14ac:dyDescent="0.25">
      <c r="B454" s="79"/>
      <c r="C454" s="79"/>
      <c r="D454" s="79"/>
    </row>
    <row r="455" spans="2:4" ht="12.5" x14ac:dyDescent="0.25">
      <c r="B455" s="79"/>
      <c r="C455" s="79"/>
      <c r="D455" s="79"/>
    </row>
    <row r="456" spans="2:4" ht="12.5" x14ac:dyDescent="0.25">
      <c r="B456" s="79"/>
      <c r="C456" s="79"/>
      <c r="D456" s="79"/>
    </row>
    <row r="457" spans="2:4" ht="12.5" x14ac:dyDescent="0.25">
      <c r="B457" s="79"/>
      <c r="C457" s="79"/>
      <c r="D457" s="79"/>
    </row>
    <row r="458" spans="2:4" ht="12.5" x14ac:dyDescent="0.25">
      <c r="B458" s="79"/>
      <c r="C458" s="79"/>
      <c r="D458" s="79"/>
    </row>
    <row r="459" spans="2:4" ht="12.5" x14ac:dyDescent="0.25">
      <c r="B459" s="79"/>
      <c r="C459" s="79"/>
      <c r="D459" s="79"/>
    </row>
    <row r="460" spans="2:4" ht="12.5" x14ac:dyDescent="0.25">
      <c r="B460" s="79"/>
      <c r="C460" s="79"/>
      <c r="D460" s="79"/>
    </row>
    <row r="461" spans="2:4" ht="12.5" x14ac:dyDescent="0.25">
      <c r="B461" s="79"/>
      <c r="C461" s="79"/>
      <c r="D461" s="79"/>
    </row>
    <row r="462" spans="2:4" ht="12.5" x14ac:dyDescent="0.25">
      <c r="B462" s="79"/>
      <c r="C462" s="79"/>
      <c r="D462" s="79"/>
    </row>
    <row r="463" spans="2:4" ht="12.5" x14ac:dyDescent="0.25">
      <c r="B463" s="79"/>
      <c r="C463" s="79"/>
      <c r="D463" s="79"/>
    </row>
    <row r="464" spans="2:4" ht="12.5" x14ac:dyDescent="0.25">
      <c r="B464" s="79"/>
      <c r="C464" s="79"/>
      <c r="D464" s="79"/>
    </row>
    <row r="465" spans="2:4" ht="12.5" x14ac:dyDescent="0.25">
      <c r="B465" s="79"/>
      <c r="C465" s="79"/>
      <c r="D465" s="79"/>
    </row>
    <row r="466" spans="2:4" ht="12.5" x14ac:dyDescent="0.25">
      <c r="B466" s="79"/>
      <c r="C466" s="79"/>
      <c r="D466" s="79"/>
    </row>
    <row r="467" spans="2:4" ht="12.5" x14ac:dyDescent="0.25">
      <c r="B467" s="79"/>
      <c r="C467" s="79"/>
      <c r="D467" s="79"/>
    </row>
    <row r="468" spans="2:4" ht="12.5" x14ac:dyDescent="0.25">
      <c r="B468" s="79"/>
      <c r="C468" s="79"/>
      <c r="D468" s="79"/>
    </row>
    <row r="469" spans="2:4" ht="12.5" x14ac:dyDescent="0.25">
      <c r="B469" s="79"/>
      <c r="C469" s="79"/>
      <c r="D469" s="79"/>
    </row>
    <row r="470" spans="2:4" ht="12.5" x14ac:dyDescent="0.25">
      <c r="B470" s="79"/>
      <c r="C470" s="79"/>
      <c r="D470" s="79"/>
    </row>
    <row r="471" spans="2:4" ht="12.5" x14ac:dyDescent="0.25">
      <c r="B471" s="79"/>
      <c r="C471" s="79"/>
      <c r="D471" s="79"/>
    </row>
    <row r="472" spans="2:4" ht="12.5" x14ac:dyDescent="0.25">
      <c r="B472" s="79"/>
      <c r="C472" s="79"/>
      <c r="D472" s="79"/>
    </row>
    <row r="473" spans="2:4" ht="12.5" x14ac:dyDescent="0.25">
      <c r="B473" s="79"/>
      <c r="C473" s="79"/>
      <c r="D473" s="79"/>
    </row>
    <row r="474" spans="2:4" ht="12.5" x14ac:dyDescent="0.25">
      <c r="B474" s="79"/>
      <c r="C474" s="79"/>
      <c r="D474" s="79"/>
    </row>
    <row r="475" spans="2:4" ht="12.5" x14ac:dyDescent="0.25">
      <c r="B475" s="79"/>
      <c r="C475" s="79"/>
      <c r="D475" s="79"/>
    </row>
    <row r="476" spans="2:4" ht="12.5" x14ac:dyDescent="0.25">
      <c r="B476" s="79"/>
      <c r="C476" s="79"/>
      <c r="D476" s="79"/>
    </row>
    <row r="477" spans="2:4" ht="12.5" x14ac:dyDescent="0.25">
      <c r="B477" s="79"/>
      <c r="C477" s="79"/>
      <c r="D477" s="79"/>
    </row>
    <row r="478" spans="2:4" ht="12.5" x14ac:dyDescent="0.25">
      <c r="B478" s="79"/>
      <c r="C478" s="79"/>
      <c r="D478" s="79"/>
    </row>
    <row r="479" spans="2:4" ht="12.5" x14ac:dyDescent="0.25">
      <c r="B479" s="79"/>
      <c r="C479" s="79"/>
      <c r="D479" s="79"/>
    </row>
    <row r="480" spans="2:4" ht="12.5" x14ac:dyDescent="0.25">
      <c r="B480" s="79"/>
      <c r="C480" s="79"/>
      <c r="D480" s="79"/>
    </row>
    <row r="481" spans="2:4" ht="12.5" x14ac:dyDescent="0.25">
      <c r="B481" s="79"/>
      <c r="C481" s="79"/>
      <c r="D481" s="79"/>
    </row>
    <row r="482" spans="2:4" ht="12.5" x14ac:dyDescent="0.25">
      <c r="B482" s="79"/>
      <c r="C482" s="79"/>
      <c r="D482" s="79"/>
    </row>
    <row r="483" spans="2:4" ht="12.5" x14ac:dyDescent="0.25">
      <c r="B483" s="79"/>
      <c r="C483" s="79"/>
      <c r="D483" s="79"/>
    </row>
    <row r="484" spans="2:4" ht="12.5" x14ac:dyDescent="0.25">
      <c r="B484" s="79"/>
      <c r="C484" s="79"/>
      <c r="D484" s="79"/>
    </row>
    <row r="485" spans="2:4" ht="12.5" x14ac:dyDescent="0.25">
      <c r="B485" s="79"/>
      <c r="C485" s="79"/>
      <c r="D485" s="79"/>
    </row>
    <row r="486" spans="2:4" ht="12.5" x14ac:dyDescent="0.25">
      <c r="B486" s="79"/>
      <c r="C486" s="79"/>
      <c r="D486" s="79"/>
    </row>
    <row r="487" spans="2:4" ht="12.5" x14ac:dyDescent="0.25">
      <c r="B487" s="79"/>
      <c r="C487" s="79"/>
      <c r="D487" s="79"/>
    </row>
    <row r="488" spans="2:4" ht="12.5" x14ac:dyDescent="0.25">
      <c r="B488" s="79"/>
      <c r="C488" s="79"/>
      <c r="D488" s="79"/>
    </row>
    <row r="489" spans="2:4" ht="12.5" x14ac:dyDescent="0.25">
      <c r="B489" s="79"/>
      <c r="C489" s="79"/>
      <c r="D489" s="79"/>
    </row>
    <row r="490" spans="2:4" ht="12.5" x14ac:dyDescent="0.25">
      <c r="B490" s="79"/>
      <c r="C490" s="79"/>
      <c r="D490" s="79"/>
    </row>
    <row r="491" spans="2:4" ht="12.5" x14ac:dyDescent="0.25">
      <c r="B491" s="79"/>
      <c r="C491" s="79"/>
      <c r="D491" s="79"/>
    </row>
    <row r="492" spans="2:4" ht="12.5" x14ac:dyDescent="0.25">
      <c r="B492" s="79"/>
      <c r="C492" s="79"/>
      <c r="D492" s="79"/>
    </row>
    <row r="493" spans="2:4" ht="12.5" x14ac:dyDescent="0.25">
      <c r="B493" s="79"/>
      <c r="C493" s="79"/>
      <c r="D493" s="79"/>
    </row>
    <row r="494" spans="2:4" ht="12.5" x14ac:dyDescent="0.25">
      <c r="B494" s="79"/>
      <c r="C494" s="79"/>
      <c r="D494" s="79"/>
    </row>
    <row r="495" spans="2:4" ht="12.5" x14ac:dyDescent="0.25">
      <c r="B495" s="79"/>
      <c r="C495" s="79"/>
      <c r="D495" s="79"/>
    </row>
    <row r="496" spans="2:4" ht="12.5" x14ac:dyDescent="0.25">
      <c r="B496" s="79"/>
      <c r="C496" s="79"/>
      <c r="D496" s="79"/>
    </row>
    <row r="497" spans="2:4" ht="12.5" x14ac:dyDescent="0.25">
      <c r="B497" s="79"/>
      <c r="C497" s="79"/>
      <c r="D497" s="79"/>
    </row>
    <row r="498" spans="2:4" ht="12.5" x14ac:dyDescent="0.25">
      <c r="B498" s="79"/>
      <c r="C498" s="79"/>
      <c r="D498" s="79"/>
    </row>
    <row r="499" spans="2:4" ht="12.5" x14ac:dyDescent="0.25">
      <c r="B499" s="79"/>
      <c r="C499" s="79"/>
      <c r="D499" s="79"/>
    </row>
    <row r="500" spans="2:4" ht="12.5" x14ac:dyDescent="0.25">
      <c r="B500" s="79"/>
      <c r="C500" s="79"/>
      <c r="D500" s="79"/>
    </row>
    <row r="501" spans="2:4" ht="12.5" x14ac:dyDescent="0.25">
      <c r="B501" s="79"/>
      <c r="C501" s="79"/>
      <c r="D501" s="79"/>
    </row>
    <row r="502" spans="2:4" ht="12.5" x14ac:dyDescent="0.25">
      <c r="B502" s="79"/>
      <c r="C502" s="79"/>
      <c r="D502" s="79"/>
    </row>
    <row r="503" spans="2:4" ht="12.5" x14ac:dyDescent="0.25">
      <c r="B503" s="79"/>
      <c r="C503" s="79"/>
      <c r="D503" s="79"/>
    </row>
    <row r="504" spans="2:4" ht="12.5" x14ac:dyDescent="0.25">
      <c r="B504" s="79"/>
      <c r="C504" s="79"/>
      <c r="D504" s="79"/>
    </row>
    <row r="505" spans="2:4" ht="12.5" x14ac:dyDescent="0.25">
      <c r="B505" s="79"/>
      <c r="C505" s="79"/>
      <c r="D505" s="79"/>
    </row>
    <row r="506" spans="2:4" ht="12.5" x14ac:dyDescent="0.25">
      <c r="B506" s="79"/>
      <c r="C506" s="79"/>
      <c r="D506" s="79"/>
    </row>
    <row r="507" spans="2:4" ht="12.5" x14ac:dyDescent="0.25">
      <c r="B507" s="79"/>
      <c r="C507" s="79"/>
      <c r="D507" s="79"/>
    </row>
    <row r="508" spans="2:4" ht="12.5" x14ac:dyDescent="0.25">
      <c r="B508" s="79"/>
      <c r="C508" s="79"/>
      <c r="D508" s="79"/>
    </row>
    <row r="509" spans="2:4" ht="12.5" x14ac:dyDescent="0.25">
      <c r="B509" s="79"/>
      <c r="C509" s="79"/>
      <c r="D509" s="79"/>
    </row>
    <row r="510" spans="2:4" ht="12.5" x14ac:dyDescent="0.25">
      <c r="B510" s="79"/>
      <c r="C510" s="79"/>
      <c r="D510" s="79"/>
    </row>
    <row r="511" spans="2:4" ht="12.5" x14ac:dyDescent="0.25">
      <c r="B511" s="79"/>
      <c r="C511" s="79"/>
      <c r="D511" s="79"/>
    </row>
    <row r="512" spans="2:4" ht="12.5" x14ac:dyDescent="0.25">
      <c r="B512" s="79"/>
      <c r="C512" s="79"/>
      <c r="D512" s="79"/>
    </row>
    <row r="513" spans="2:4" ht="12.5" x14ac:dyDescent="0.25">
      <c r="B513" s="79"/>
      <c r="C513" s="79"/>
      <c r="D513" s="79"/>
    </row>
    <row r="514" spans="2:4" ht="12.5" x14ac:dyDescent="0.25">
      <c r="B514" s="79"/>
      <c r="C514" s="79"/>
      <c r="D514" s="79"/>
    </row>
    <row r="515" spans="2:4" ht="12.5" x14ac:dyDescent="0.25">
      <c r="B515" s="79"/>
      <c r="C515" s="79"/>
      <c r="D515" s="79"/>
    </row>
    <row r="516" spans="2:4" ht="12.5" x14ac:dyDescent="0.25">
      <c r="B516" s="79"/>
      <c r="C516" s="79"/>
      <c r="D516" s="79"/>
    </row>
    <row r="517" spans="2:4" ht="12.5" x14ac:dyDescent="0.25">
      <c r="B517" s="79"/>
      <c r="C517" s="79"/>
      <c r="D517" s="79"/>
    </row>
    <row r="518" spans="2:4" ht="12.5" x14ac:dyDescent="0.25">
      <c r="B518" s="79"/>
      <c r="C518" s="79"/>
      <c r="D518" s="79"/>
    </row>
    <row r="519" spans="2:4" ht="12.5" x14ac:dyDescent="0.25">
      <c r="B519" s="79"/>
      <c r="C519" s="79"/>
      <c r="D519" s="79"/>
    </row>
    <row r="520" spans="2:4" ht="12.5" x14ac:dyDescent="0.25">
      <c r="B520" s="79"/>
      <c r="C520" s="79"/>
      <c r="D520" s="79"/>
    </row>
    <row r="521" spans="2:4" ht="12.5" x14ac:dyDescent="0.25">
      <c r="B521" s="79"/>
      <c r="C521" s="79"/>
      <c r="D521" s="79"/>
    </row>
    <row r="522" spans="2:4" ht="12.5" x14ac:dyDescent="0.25">
      <c r="B522" s="79"/>
      <c r="C522" s="79"/>
      <c r="D522" s="79"/>
    </row>
    <row r="523" spans="2:4" ht="12.5" x14ac:dyDescent="0.25">
      <c r="B523" s="79"/>
      <c r="C523" s="79"/>
      <c r="D523" s="79"/>
    </row>
    <row r="524" spans="2:4" ht="12.5" x14ac:dyDescent="0.25">
      <c r="B524" s="79"/>
      <c r="C524" s="79"/>
      <c r="D524" s="79"/>
    </row>
    <row r="525" spans="2:4" ht="12.5" x14ac:dyDescent="0.25">
      <c r="B525" s="79"/>
      <c r="C525" s="79"/>
      <c r="D525" s="79"/>
    </row>
    <row r="526" spans="2:4" ht="12.5" x14ac:dyDescent="0.25">
      <c r="B526" s="79"/>
      <c r="C526" s="79"/>
      <c r="D526" s="79"/>
    </row>
    <row r="527" spans="2:4" ht="12.5" x14ac:dyDescent="0.25">
      <c r="B527" s="79"/>
      <c r="C527" s="79"/>
      <c r="D527" s="79"/>
    </row>
    <row r="528" spans="2:4" ht="12.5" x14ac:dyDescent="0.25">
      <c r="B528" s="79"/>
      <c r="C528" s="79"/>
      <c r="D528" s="79"/>
    </row>
    <row r="529" spans="2:4" ht="12.5" x14ac:dyDescent="0.25">
      <c r="B529" s="79"/>
      <c r="C529" s="79"/>
      <c r="D529" s="79"/>
    </row>
    <row r="530" spans="2:4" ht="12.5" x14ac:dyDescent="0.25">
      <c r="B530" s="79"/>
      <c r="C530" s="79"/>
      <c r="D530" s="79"/>
    </row>
    <row r="531" spans="2:4" ht="12.5" x14ac:dyDescent="0.25">
      <c r="B531" s="79"/>
      <c r="C531" s="79"/>
      <c r="D531" s="79"/>
    </row>
    <row r="532" spans="2:4" ht="12.5" x14ac:dyDescent="0.25">
      <c r="B532" s="79"/>
      <c r="C532" s="79"/>
      <c r="D532" s="79"/>
    </row>
    <row r="533" spans="2:4" ht="12.5" x14ac:dyDescent="0.25">
      <c r="B533" s="79"/>
      <c r="C533" s="79"/>
      <c r="D533" s="79"/>
    </row>
    <row r="534" spans="2:4" ht="12.5" x14ac:dyDescent="0.25">
      <c r="B534" s="79"/>
      <c r="C534" s="79"/>
      <c r="D534" s="79"/>
    </row>
    <row r="535" spans="2:4" ht="12.5" x14ac:dyDescent="0.25">
      <c r="B535" s="79"/>
      <c r="C535" s="79"/>
      <c r="D535" s="79"/>
    </row>
    <row r="536" spans="2:4" ht="12.5" x14ac:dyDescent="0.25">
      <c r="B536" s="79"/>
      <c r="C536" s="79"/>
      <c r="D536" s="79"/>
    </row>
    <row r="537" spans="2:4" ht="12.5" x14ac:dyDescent="0.25">
      <c r="B537" s="79"/>
      <c r="C537" s="79"/>
      <c r="D537" s="79"/>
    </row>
    <row r="538" spans="2:4" ht="12.5" x14ac:dyDescent="0.25">
      <c r="B538" s="79"/>
      <c r="C538" s="79"/>
      <c r="D538" s="79"/>
    </row>
    <row r="539" spans="2:4" ht="12.5" x14ac:dyDescent="0.25">
      <c r="B539" s="79"/>
      <c r="C539" s="79"/>
      <c r="D539" s="79"/>
    </row>
    <row r="540" spans="2:4" ht="12.5" x14ac:dyDescent="0.25">
      <c r="B540" s="79"/>
      <c r="C540" s="79"/>
      <c r="D540" s="79"/>
    </row>
    <row r="541" spans="2:4" ht="12.5" x14ac:dyDescent="0.25">
      <c r="B541" s="79"/>
      <c r="C541" s="79"/>
      <c r="D541" s="79"/>
    </row>
    <row r="542" spans="2:4" ht="12.5" x14ac:dyDescent="0.25">
      <c r="B542" s="79"/>
      <c r="C542" s="79"/>
      <c r="D542" s="79"/>
    </row>
    <row r="543" spans="2:4" ht="12.5" x14ac:dyDescent="0.25">
      <c r="B543" s="79"/>
      <c r="C543" s="79"/>
      <c r="D543" s="79"/>
    </row>
    <row r="544" spans="2:4" ht="12.5" x14ac:dyDescent="0.25">
      <c r="B544" s="79"/>
      <c r="C544" s="79"/>
      <c r="D544" s="79"/>
    </row>
    <row r="545" spans="2:4" ht="12.5" x14ac:dyDescent="0.25">
      <c r="B545" s="79"/>
      <c r="C545" s="79"/>
      <c r="D545" s="79"/>
    </row>
    <row r="546" spans="2:4" ht="12.5" x14ac:dyDescent="0.25">
      <c r="B546" s="79"/>
      <c r="C546" s="79"/>
      <c r="D546" s="79"/>
    </row>
    <row r="547" spans="2:4" ht="12.5" x14ac:dyDescent="0.25">
      <c r="B547" s="79"/>
      <c r="C547" s="79"/>
      <c r="D547" s="79"/>
    </row>
    <row r="548" spans="2:4" ht="12.5" x14ac:dyDescent="0.25">
      <c r="B548" s="79"/>
      <c r="C548" s="79"/>
      <c r="D548" s="79"/>
    </row>
    <row r="549" spans="2:4" ht="12.5" x14ac:dyDescent="0.25">
      <c r="B549" s="79"/>
      <c r="C549" s="79"/>
      <c r="D549" s="79"/>
    </row>
    <row r="550" spans="2:4" ht="12.5" x14ac:dyDescent="0.25">
      <c r="B550" s="79"/>
      <c r="C550" s="79"/>
      <c r="D550" s="79"/>
    </row>
    <row r="551" spans="2:4" ht="12.5" x14ac:dyDescent="0.25">
      <c r="B551" s="79"/>
      <c r="C551" s="79"/>
      <c r="D551" s="79"/>
    </row>
    <row r="552" spans="2:4" ht="12.5" x14ac:dyDescent="0.25">
      <c r="B552" s="79"/>
      <c r="C552" s="79"/>
      <c r="D552" s="79"/>
    </row>
    <row r="553" spans="2:4" ht="12.5" x14ac:dyDescent="0.25">
      <c r="B553" s="79"/>
      <c r="C553" s="79"/>
      <c r="D553" s="79"/>
    </row>
    <row r="554" spans="2:4" ht="12.5" x14ac:dyDescent="0.25">
      <c r="B554" s="79"/>
      <c r="C554" s="79"/>
      <c r="D554" s="79"/>
    </row>
    <row r="555" spans="2:4" ht="12.5" x14ac:dyDescent="0.25">
      <c r="B555" s="79"/>
      <c r="C555" s="79"/>
      <c r="D555" s="79"/>
    </row>
    <row r="556" spans="2:4" ht="12.5" x14ac:dyDescent="0.25">
      <c r="B556" s="79"/>
      <c r="C556" s="79"/>
      <c r="D556" s="79"/>
    </row>
    <row r="557" spans="2:4" ht="12.5" x14ac:dyDescent="0.25">
      <c r="B557" s="79"/>
      <c r="C557" s="79"/>
      <c r="D557" s="79"/>
    </row>
    <row r="558" spans="2:4" ht="12.5" x14ac:dyDescent="0.25">
      <c r="B558" s="79"/>
      <c r="C558" s="79"/>
      <c r="D558" s="79"/>
    </row>
    <row r="559" spans="2:4" ht="12.5" x14ac:dyDescent="0.25">
      <c r="B559" s="79"/>
      <c r="C559" s="79"/>
      <c r="D559" s="79"/>
    </row>
    <row r="560" spans="2:4" ht="12.5" x14ac:dyDescent="0.25">
      <c r="B560" s="79"/>
      <c r="C560" s="79"/>
      <c r="D560" s="79"/>
    </row>
    <row r="561" spans="2:4" ht="12.5" x14ac:dyDescent="0.25">
      <c r="B561" s="79"/>
      <c r="C561" s="79"/>
      <c r="D561" s="79"/>
    </row>
    <row r="562" spans="2:4" ht="12.5" x14ac:dyDescent="0.25">
      <c r="B562" s="79"/>
      <c r="C562" s="79"/>
      <c r="D562" s="79"/>
    </row>
    <row r="563" spans="2:4" ht="12.5" x14ac:dyDescent="0.25">
      <c r="B563" s="79"/>
      <c r="C563" s="79"/>
      <c r="D563" s="79"/>
    </row>
    <row r="564" spans="2:4" ht="12.5" x14ac:dyDescent="0.25">
      <c r="B564" s="79"/>
      <c r="C564" s="79"/>
      <c r="D564" s="79"/>
    </row>
    <row r="565" spans="2:4" ht="12.5" x14ac:dyDescent="0.25">
      <c r="B565" s="79"/>
      <c r="C565" s="79"/>
      <c r="D565" s="79"/>
    </row>
    <row r="566" spans="2:4" ht="12.5" x14ac:dyDescent="0.25">
      <c r="B566" s="79"/>
      <c r="C566" s="79"/>
      <c r="D566" s="79"/>
    </row>
    <row r="567" spans="2:4" ht="12.5" x14ac:dyDescent="0.25">
      <c r="B567" s="79"/>
      <c r="C567" s="79"/>
      <c r="D567" s="79"/>
    </row>
    <row r="568" spans="2:4" ht="12.5" x14ac:dyDescent="0.25">
      <c r="B568" s="79"/>
      <c r="C568" s="79"/>
      <c r="D568" s="79"/>
    </row>
    <row r="569" spans="2:4" ht="12.5" x14ac:dyDescent="0.25">
      <c r="B569" s="79"/>
      <c r="C569" s="79"/>
      <c r="D569" s="79"/>
    </row>
    <row r="570" spans="2:4" ht="12.5" x14ac:dyDescent="0.25">
      <c r="B570" s="79"/>
      <c r="C570" s="79"/>
      <c r="D570" s="79"/>
    </row>
    <row r="571" spans="2:4" ht="12.5" x14ac:dyDescent="0.25">
      <c r="B571" s="79"/>
      <c r="C571" s="79"/>
      <c r="D571" s="79"/>
    </row>
    <row r="572" spans="2:4" ht="12.5" x14ac:dyDescent="0.25">
      <c r="B572" s="79"/>
      <c r="C572" s="79"/>
      <c r="D572" s="79"/>
    </row>
    <row r="573" spans="2:4" ht="12.5" x14ac:dyDescent="0.25">
      <c r="B573" s="79"/>
      <c r="C573" s="79"/>
      <c r="D573" s="79"/>
    </row>
    <row r="574" spans="2:4" ht="12.5" x14ac:dyDescent="0.25">
      <c r="B574" s="79"/>
      <c r="C574" s="79"/>
      <c r="D574" s="79"/>
    </row>
    <row r="575" spans="2:4" ht="12.5" x14ac:dyDescent="0.25">
      <c r="B575" s="79"/>
      <c r="C575" s="79"/>
      <c r="D575" s="79"/>
    </row>
    <row r="576" spans="2:4" ht="12.5" x14ac:dyDescent="0.25">
      <c r="B576" s="79"/>
      <c r="C576" s="79"/>
      <c r="D576" s="79"/>
    </row>
    <row r="577" spans="2:4" ht="12.5" x14ac:dyDescent="0.25">
      <c r="B577" s="79"/>
      <c r="C577" s="79"/>
      <c r="D577" s="79"/>
    </row>
    <row r="578" spans="2:4" ht="12.5" x14ac:dyDescent="0.25">
      <c r="B578" s="79"/>
      <c r="C578" s="79"/>
      <c r="D578" s="79"/>
    </row>
    <row r="579" spans="2:4" ht="12.5" x14ac:dyDescent="0.25">
      <c r="B579" s="79"/>
      <c r="C579" s="79"/>
      <c r="D579" s="79"/>
    </row>
    <row r="580" spans="2:4" ht="12.5" x14ac:dyDescent="0.25">
      <c r="B580" s="79"/>
      <c r="C580" s="79"/>
      <c r="D580" s="79"/>
    </row>
    <row r="581" spans="2:4" ht="12.5" x14ac:dyDescent="0.25">
      <c r="B581" s="79"/>
      <c r="C581" s="79"/>
      <c r="D581" s="79"/>
    </row>
    <row r="582" spans="2:4" ht="12.5" x14ac:dyDescent="0.25">
      <c r="B582" s="79"/>
      <c r="C582" s="79"/>
      <c r="D582" s="79"/>
    </row>
    <row r="583" spans="2:4" ht="12.5" x14ac:dyDescent="0.25">
      <c r="B583" s="79"/>
      <c r="C583" s="79"/>
      <c r="D583" s="79"/>
    </row>
    <row r="584" spans="2:4" ht="12.5" x14ac:dyDescent="0.25">
      <c r="B584" s="79"/>
      <c r="C584" s="79"/>
      <c r="D584" s="79"/>
    </row>
    <row r="585" spans="2:4" ht="12.5" x14ac:dyDescent="0.25">
      <c r="B585" s="79"/>
      <c r="C585" s="79"/>
      <c r="D585" s="79"/>
    </row>
    <row r="586" spans="2:4" ht="12.5" x14ac:dyDescent="0.25">
      <c r="B586" s="79"/>
      <c r="C586" s="79"/>
      <c r="D586" s="79"/>
    </row>
    <row r="587" spans="2:4" ht="12.5" x14ac:dyDescent="0.25">
      <c r="B587" s="79"/>
      <c r="C587" s="79"/>
      <c r="D587" s="79"/>
    </row>
    <row r="588" spans="2:4" ht="12.5" x14ac:dyDescent="0.25">
      <c r="B588" s="79"/>
      <c r="C588" s="79"/>
      <c r="D588" s="79"/>
    </row>
    <row r="589" spans="2:4" ht="12.5" x14ac:dyDescent="0.25">
      <c r="B589" s="79"/>
      <c r="C589" s="79"/>
      <c r="D589" s="79"/>
    </row>
    <row r="590" spans="2:4" ht="12.5" x14ac:dyDescent="0.25">
      <c r="B590" s="79"/>
      <c r="C590" s="79"/>
      <c r="D590" s="79"/>
    </row>
    <row r="591" spans="2:4" ht="12.5" x14ac:dyDescent="0.25">
      <c r="B591" s="79"/>
      <c r="C591" s="79"/>
      <c r="D591" s="79"/>
    </row>
    <row r="592" spans="2:4" ht="12.5" x14ac:dyDescent="0.25">
      <c r="B592" s="79"/>
      <c r="C592" s="79"/>
      <c r="D592" s="79"/>
    </row>
    <row r="593" spans="2:4" ht="12.5" x14ac:dyDescent="0.25">
      <c r="B593" s="79"/>
      <c r="C593" s="79"/>
      <c r="D593" s="79"/>
    </row>
    <row r="594" spans="2:4" ht="12.5" x14ac:dyDescent="0.25">
      <c r="B594" s="79"/>
      <c r="C594" s="79"/>
      <c r="D594" s="79"/>
    </row>
    <row r="595" spans="2:4" ht="12.5" x14ac:dyDescent="0.25">
      <c r="B595" s="79"/>
      <c r="C595" s="79"/>
      <c r="D595" s="79"/>
    </row>
    <row r="596" spans="2:4" ht="12.5" x14ac:dyDescent="0.25">
      <c r="B596" s="79"/>
      <c r="C596" s="79"/>
      <c r="D596" s="79"/>
    </row>
    <row r="597" spans="2:4" ht="12.5" x14ac:dyDescent="0.25">
      <c r="B597" s="79"/>
      <c r="C597" s="79"/>
      <c r="D597" s="79"/>
    </row>
    <row r="598" spans="2:4" ht="12.5" x14ac:dyDescent="0.25">
      <c r="B598" s="79"/>
      <c r="C598" s="79"/>
      <c r="D598" s="79"/>
    </row>
    <row r="599" spans="2:4" ht="12.5" x14ac:dyDescent="0.25">
      <c r="B599" s="79"/>
      <c r="C599" s="79"/>
      <c r="D599" s="79"/>
    </row>
    <row r="600" spans="2:4" ht="12.5" x14ac:dyDescent="0.25">
      <c r="B600" s="79"/>
      <c r="C600" s="79"/>
      <c r="D600" s="79"/>
    </row>
    <row r="601" spans="2:4" ht="12.5" x14ac:dyDescent="0.25">
      <c r="B601" s="79"/>
      <c r="C601" s="79"/>
      <c r="D601" s="79"/>
    </row>
    <row r="602" spans="2:4" ht="12.5" x14ac:dyDescent="0.25">
      <c r="B602" s="79"/>
      <c r="C602" s="79"/>
      <c r="D602" s="79"/>
    </row>
    <row r="603" spans="2:4" ht="12.5" x14ac:dyDescent="0.25">
      <c r="B603" s="79"/>
      <c r="C603" s="79"/>
      <c r="D603" s="79"/>
    </row>
    <row r="604" spans="2:4" ht="12.5" x14ac:dyDescent="0.25">
      <c r="B604" s="79"/>
      <c r="C604" s="79"/>
      <c r="D604" s="79"/>
    </row>
    <row r="605" spans="2:4" ht="12.5" x14ac:dyDescent="0.25">
      <c r="B605" s="79"/>
      <c r="C605" s="79"/>
      <c r="D605" s="79"/>
    </row>
    <row r="606" spans="2:4" ht="12.5" x14ac:dyDescent="0.25">
      <c r="B606" s="79"/>
      <c r="C606" s="79"/>
      <c r="D606" s="79"/>
    </row>
    <row r="607" spans="2:4" ht="12.5" x14ac:dyDescent="0.25">
      <c r="B607" s="79"/>
      <c r="C607" s="79"/>
      <c r="D607" s="79"/>
    </row>
    <row r="608" spans="2:4" ht="12.5" x14ac:dyDescent="0.25">
      <c r="B608" s="79"/>
      <c r="C608" s="79"/>
      <c r="D608" s="79"/>
    </row>
    <row r="609" spans="2:4" ht="12.5" x14ac:dyDescent="0.25">
      <c r="B609" s="79"/>
      <c r="C609" s="79"/>
      <c r="D609" s="79"/>
    </row>
    <row r="610" spans="2:4" ht="12.5" x14ac:dyDescent="0.25">
      <c r="B610" s="79"/>
      <c r="C610" s="79"/>
      <c r="D610" s="79"/>
    </row>
    <row r="611" spans="2:4" ht="12.5" x14ac:dyDescent="0.25">
      <c r="B611" s="79"/>
      <c r="C611" s="79"/>
      <c r="D611" s="79"/>
    </row>
    <row r="612" spans="2:4" ht="12.5" x14ac:dyDescent="0.25">
      <c r="B612" s="79"/>
      <c r="C612" s="79"/>
      <c r="D612" s="79"/>
    </row>
    <row r="613" spans="2:4" ht="12.5" x14ac:dyDescent="0.25">
      <c r="B613" s="79"/>
      <c r="C613" s="79"/>
      <c r="D613" s="79"/>
    </row>
    <row r="614" spans="2:4" ht="12.5" x14ac:dyDescent="0.25">
      <c r="B614" s="79"/>
      <c r="C614" s="79"/>
      <c r="D614" s="79"/>
    </row>
    <row r="615" spans="2:4" ht="12.5" x14ac:dyDescent="0.25">
      <c r="B615" s="79"/>
      <c r="C615" s="79"/>
      <c r="D615" s="79"/>
    </row>
    <row r="616" spans="2:4" ht="12.5" x14ac:dyDescent="0.25">
      <c r="B616" s="79"/>
      <c r="C616" s="79"/>
      <c r="D616" s="79"/>
    </row>
    <row r="617" spans="2:4" ht="12.5" x14ac:dyDescent="0.25">
      <c r="B617" s="79"/>
      <c r="C617" s="79"/>
      <c r="D617" s="79"/>
    </row>
    <row r="618" spans="2:4" ht="12.5" x14ac:dyDescent="0.25">
      <c r="B618" s="79"/>
      <c r="C618" s="79"/>
      <c r="D618" s="79"/>
    </row>
    <row r="619" spans="2:4" ht="12.5" x14ac:dyDescent="0.25">
      <c r="B619" s="79"/>
      <c r="C619" s="79"/>
      <c r="D619" s="79"/>
    </row>
    <row r="620" spans="2:4" ht="12.5" x14ac:dyDescent="0.25">
      <c r="B620" s="79"/>
      <c r="C620" s="79"/>
      <c r="D620" s="79"/>
    </row>
    <row r="621" spans="2:4" ht="12.5" x14ac:dyDescent="0.25">
      <c r="B621" s="79"/>
      <c r="C621" s="79"/>
      <c r="D621" s="79"/>
    </row>
    <row r="622" spans="2:4" ht="12.5" x14ac:dyDescent="0.25">
      <c r="B622" s="79"/>
      <c r="C622" s="79"/>
      <c r="D622" s="79"/>
    </row>
    <row r="623" spans="2:4" ht="12.5" x14ac:dyDescent="0.25">
      <c r="B623" s="79"/>
      <c r="C623" s="79"/>
      <c r="D623" s="79"/>
    </row>
    <row r="624" spans="2:4" ht="12.5" x14ac:dyDescent="0.25">
      <c r="B624" s="79"/>
      <c r="C624" s="79"/>
      <c r="D624" s="79"/>
    </row>
    <row r="625" spans="2:4" ht="12.5" x14ac:dyDescent="0.25">
      <c r="B625" s="79"/>
      <c r="C625" s="79"/>
      <c r="D625" s="79"/>
    </row>
    <row r="626" spans="2:4" ht="12.5" x14ac:dyDescent="0.25">
      <c r="B626" s="79"/>
      <c r="C626" s="79"/>
      <c r="D626" s="79"/>
    </row>
    <row r="627" spans="2:4" ht="12.5" x14ac:dyDescent="0.25">
      <c r="B627" s="79"/>
      <c r="C627" s="79"/>
      <c r="D627" s="79"/>
    </row>
    <row r="628" spans="2:4" ht="12.5" x14ac:dyDescent="0.25">
      <c r="B628" s="79"/>
      <c r="C628" s="79"/>
      <c r="D628" s="79"/>
    </row>
    <row r="629" spans="2:4" ht="12.5" x14ac:dyDescent="0.25">
      <c r="B629" s="79"/>
      <c r="C629" s="79"/>
      <c r="D629" s="79"/>
    </row>
    <row r="630" spans="2:4" ht="12.5" x14ac:dyDescent="0.25">
      <c r="B630" s="79"/>
      <c r="C630" s="79"/>
      <c r="D630" s="79"/>
    </row>
    <row r="631" spans="2:4" ht="12.5" x14ac:dyDescent="0.25">
      <c r="B631" s="79"/>
      <c r="C631" s="79"/>
      <c r="D631" s="79"/>
    </row>
    <row r="632" spans="2:4" ht="12.5" x14ac:dyDescent="0.25">
      <c r="B632" s="79"/>
      <c r="C632" s="79"/>
      <c r="D632" s="79"/>
    </row>
    <row r="633" spans="2:4" ht="12.5" x14ac:dyDescent="0.25">
      <c r="B633" s="79"/>
      <c r="C633" s="79"/>
      <c r="D633" s="79"/>
    </row>
    <row r="634" spans="2:4" ht="12.5" x14ac:dyDescent="0.25">
      <c r="B634" s="79"/>
      <c r="C634" s="79"/>
      <c r="D634" s="79"/>
    </row>
    <row r="635" spans="2:4" ht="12.5" x14ac:dyDescent="0.25">
      <c r="B635" s="79"/>
      <c r="C635" s="79"/>
      <c r="D635" s="79"/>
    </row>
    <row r="636" spans="2:4" ht="12.5" x14ac:dyDescent="0.25">
      <c r="B636" s="79"/>
      <c r="C636" s="79"/>
      <c r="D636" s="79"/>
    </row>
    <row r="637" spans="2:4" ht="12.5" x14ac:dyDescent="0.25">
      <c r="B637" s="79"/>
      <c r="C637" s="79"/>
      <c r="D637" s="79"/>
    </row>
    <row r="638" spans="2:4" ht="12.5" x14ac:dyDescent="0.25">
      <c r="B638" s="79"/>
      <c r="C638" s="79"/>
      <c r="D638" s="79"/>
    </row>
    <row r="639" spans="2:4" ht="12.5" x14ac:dyDescent="0.25">
      <c r="B639" s="79"/>
      <c r="C639" s="79"/>
      <c r="D639" s="79"/>
    </row>
    <row r="640" spans="2:4" ht="12.5" x14ac:dyDescent="0.25">
      <c r="B640" s="79"/>
      <c r="C640" s="79"/>
      <c r="D640" s="79"/>
    </row>
    <row r="641" spans="2:4" ht="12.5" x14ac:dyDescent="0.25">
      <c r="B641" s="79"/>
      <c r="C641" s="79"/>
      <c r="D641" s="79"/>
    </row>
    <row r="642" spans="2:4" ht="12.5" x14ac:dyDescent="0.25">
      <c r="B642" s="79"/>
      <c r="C642" s="79"/>
      <c r="D642" s="79"/>
    </row>
    <row r="643" spans="2:4" ht="12.5" x14ac:dyDescent="0.25">
      <c r="B643" s="79"/>
      <c r="C643" s="79"/>
      <c r="D643" s="79"/>
    </row>
    <row r="644" spans="2:4" ht="12.5" x14ac:dyDescent="0.25">
      <c r="B644" s="79"/>
      <c r="C644" s="79"/>
      <c r="D644" s="79"/>
    </row>
    <row r="645" spans="2:4" ht="12.5" x14ac:dyDescent="0.25">
      <c r="B645" s="79"/>
      <c r="C645" s="79"/>
      <c r="D645" s="79"/>
    </row>
    <row r="646" spans="2:4" ht="12.5" x14ac:dyDescent="0.25">
      <c r="B646" s="79"/>
      <c r="C646" s="79"/>
      <c r="D646" s="79"/>
    </row>
    <row r="647" spans="2:4" ht="12.5" x14ac:dyDescent="0.25">
      <c r="B647" s="79"/>
      <c r="C647" s="79"/>
      <c r="D647" s="79"/>
    </row>
    <row r="648" spans="2:4" ht="12.5" x14ac:dyDescent="0.25">
      <c r="B648" s="79"/>
      <c r="C648" s="79"/>
      <c r="D648" s="79"/>
    </row>
    <row r="649" spans="2:4" ht="12.5" x14ac:dyDescent="0.25">
      <c r="B649" s="79"/>
      <c r="C649" s="79"/>
      <c r="D649" s="79"/>
    </row>
    <row r="650" spans="2:4" ht="12.5" x14ac:dyDescent="0.25">
      <c r="B650" s="79"/>
      <c r="C650" s="79"/>
      <c r="D650" s="79"/>
    </row>
    <row r="651" spans="2:4" ht="12.5" x14ac:dyDescent="0.25">
      <c r="B651" s="79"/>
      <c r="C651" s="79"/>
      <c r="D651" s="79"/>
    </row>
    <row r="652" spans="2:4" ht="12.5" x14ac:dyDescent="0.25">
      <c r="B652" s="79"/>
      <c r="C652" s="79"/>
      <c r="D652" s="79"/>
    </row>
    <row r="653" spans="2:4" ht="12.5" x14ac:dyDescent="0.25">
      <c r="B653" s="79"/>
      <c r="C653" s="79"/>
      <c r="D653" s="79"/>
    </row>
    <row r="654" spans="2:4" ht="12.5" x14ac:dyDescent="0.25">
      <c r="B654" s="79"/>
      <c r="C654" s="79"/>
      <c r="D654" s="79"/>
    </row>
    <row r="655" spans="2:4" ht="12.5" x14ac:dyDescent="0.25">
      <c r="B655" s="79"/>
      <c r="C655" s="79"/>
      <c r="D655" s="79"/>
    </row>
    <row r="656" spans="2:4" ht="12.5" x14ac:dyDescent="0.25">
      <c r="B656" s="79"/>
      <c r="C656" s="79"/>
      <c r="D656" s="79"/>
    </row>
    <row r="657" spans="2:4" ht="12.5" x14ac:dyDescent="0.25">
      <c r="B657" s="79"/>
      <c r="C657" s="79"/>
      <c r="D657" s="79"/>
    </row>
    <row r="658" spans="2:4" ht="12.5" x14ac:dyDescent="0.25">
      <c r="B658" s="79"/>
      <c r="C658" s="79"/>
      <c r="D658" s="79"/>
    </row>
    <row r="659" spans="2:4" ht="12.5" x14ac:dyDescent="0.25">
      <c r="B659" s="79"/>
      <c r="C659" s="79"/>
      <c r="D659" s="79"/>
    </row>
    <row r="660" spans="2:4" ht="12.5" x14ac:dyDescent="0.25">
      <c r="B660" s="79"/>
      <c r="C660" s="79"/>
      <c r="D660" s="79"/>
    </row>
    <row r="661" spans="2:4" ht="12.5" x14ac:dyDescent="0.25">
      <c r="B661" s="79"/>
      <c r="C661" s="79"/>
      <c r="D661" s="79"/>
    </row>
    <row r="662" spans="2:4" ht="12.5" x14ac:dyDescent="0.25">
      <c r="B662" s="79"/>
      <c r="C662" s="79"/>
      <c r="D662" s="79"/>
    </row>
    <row r="663" spans="2:4" ht="12.5" x14ac:dyDescent="0.25">
      <c r="B663" s="79"/>
      <c r="C663" s="79"/>
      <c r="D663" s="79"/>
    </row>
    <row r="664" spans="2:4" ht="12.5" x14ac:dyDescent="0.25">
      <c r="B664" s="79"/>
      <c r="C664" s="79"/>
      <c r="D664" s="79"/>
    </row>
    <row r="665" spans="2:4" ht="12.5" x14ac:dyDescent="0.25">
      <c r="B665" s="79"/>
      <c r="C665" s="79"/>
      <c r="D665" s="79"/>
    </row>
    <row r="666" spans="2:4" ht="12.5" x14ac:dyDescent="0.25">
      <c r="B666" s="79"/>
      <c r="C666" s="79"/>
      <c r="D666" s="79"/>
    </row>
    <row r="667" spans="2:4" ht="12.5" x14ac:dyDescent="0.25">
      <c r="B667" s="79"/>
      <c r="C667" s="79"/>
      <c r="D667" s="79"/>
    </row>
    <row r="668" spans="2:4" ht="12.5" x14ac:dyDescent="0.25">
      <c r="B668" s="79"/>
      <c r="C668" s="79"/>
      <c r="D668" s="79"/>
    </row>
    <row r="669" spans="2:4" ht="12.5" x14ac:dyDescent="0.25">
      <c r="B669" s="79"/>
      <c r="C669" s="79"/>
      <c r="D669" s="79"/>
    </row>
    <row r="670" spans="2:4" ht="12.5" x14ac:dyDescent="0.25">
      <c r="B670" s="79"/>
      <c r="C670" s="79"/>
      <c r="D670" s="79"/>
    </row>
    <row r="671" spans="2:4" ht="12.5" x14ac:dyDescent="0.25">
      <c r="B671" s="79"/>
      <c r="C671" s="79"/>
      <c r="D671" s="79"/>
    </row>
    <row r="672" spans="2:4" ht="12.5" x14ac:dyDescent="0.25">
      <c r="B672" s="79"/>
      <c r="C672" s="79"/>
      <c r="D672" s="79"/>
    </row>
    <row r="673" spans="2:4" ht="12.5" x14ac:dyDescent="0.25">
      <c r="B673" s="79"/>
      <c r="C673" s="79"/>
      <c r="D673" s="79"/>
    </row>
    <row r="674" spans="2:4" ht="12.5" x14ac:dyDescent="0.25">
      <c r="B674" s="79"/>
      <c r="C674" s="79"/>
      <c r="D674" s="79"/>
    </row>
    <row r="675" spans="2:4" ht="12.5" x14ac:dyDescent="0.25">
      <c r="B675" s="79"/>
      <c r="C675" s="79"/>
      <c r="D675" s="79"/>
    </row>
    <row r="676" spans="2:4" ht="12.5" x14ac:dyDescent="0.25">
      <c r="B676" s="79"/>
      <c r="C676" s="79"/>
      <c r="D676" s="79"/>
    </row>
    <row r="677" spans="2:4" ht="12.5" x14ac:dyDescent="0.25">
      <c r="B677" s="79"/>
      <c r="C677" s="79"/>
      <c r="D677" s="79"/>
    </row>
    <row r="678" spans="2:4" ht="12.5" x14ac:dyDescent="0.25">
      <c r="B678" s="79"/>
      <c r="C678" s="79"/>
      <c r="D678" s="79"/>
    </row>
    <row r="679" spans="2:4" ht="12.5" x14ac:dyDescent="0.25">
      <c r="B679" s="79"/>
      <c r="C679" s="79"/>
      <c r="D679" s="79"/>
    </row>
    <row r="680" spans="2:4" ht="12.5" x14ac:dyDescent="0.25">
      <c r="B680" s="79"/>
      <c r="C680" s="79"/>
      <c r="D680" s="79"/>
    </row>
    <row r="681" spans="2:4" ht="12.5" x14ac:dyDescent="0.25">
      <c r="B681" s="79"/>
      <c r="C681" s="79"/>
      <c r="D681" s="79"/>
    </row>
    <row r="682" spans="2:4" ht="12.5" x14ac:dyDescent="0.25">
      <c r="B682" s="79"/>
      <c r="C682" s="79"/>
      <c r="D682" s="79"/>
    </row>
    <row r="683" spans="2:4" ht="12.5" x14ac:dyDescent="0.25">
      <c r="B683" s="79"/>
      <c r="C683" s="79"/>
      <c r="D683" s="79"/>
    </row>
    <row r="684" spans="2:4" ht="12.5" x14ac:dyDescent="0.25">
      <c r="B684" s="79"/>
      <c r="C684" s="79"/>
      <c r="D684" s="79"/>
    </row>
    <row r="685" spans="2:4" ht="12.5" x14ac:dyDescent="0.25">
      <c r="B685" s="79"/>
      <c r="C685" s="79"/>
      <c r="D685" s="79"/>
    </row>
    <row r="686" spans="2:4" ht="12.5" x14ac:dyDescent="0.25">
      <c r="B686" s="79"/>
      <c r="C686" s="79"/>
      <c r="D686" s="79"/>
    </row>
    <row r="687" spans="2:4" ht="12.5" x14ac:dyDescent="0.25">
      <c r="B687" s="79"/>
      <c r="C687" s="79"/>
      <c r="D687" s="79"/>
    </row>
    <row r="688" spans="2:4" ht="12.5" x14ac:dyDescent="0.25">
      <c r="B688" s="79"/>
      <c r="C688" s="79"/>
      <c r="D688" s="79"/>
    </row>
    <row r="689" spans="2:4" ht="12.5" x14ac:dyDescent="0.25">
      <c r="B689" s="79"/>
      <c r="C689" s="79"/>
      <c r="D689" s="79"/>
    </row>
    <row r="690" spans="2:4" ht="12.5" x14ac:dyDescent="0.25">
      <c r="B690" s="79"/>
      <c r="C690" s="79"/>
      <c r="D690" s="79"/>
    </row>
    <row r="691" spans="2:4" ht="12.5" x14ac:dyDescent="0.25">
      <c r="B691" s="79"/>
      <c r="C691" s="79"/>
      <c r="D691" s="79"/>
    </row>
    <row r="692" spans="2:4" ht="12.5" x14ac:dyDescent="0.25">
      <c r="B692" s="79"/>
      <c r="C692" s="79"/>
      <c r="D692" s="79"/>
    </row>
    <row r="693" spans="2:4" ht="12.5" x14ac:dyDescent="0.25">
      <c r="B693" s="79"/>
      <c r="C693" s="79"/>
      <c r="D693" s="79"/>
    </row>
    <row r="694" spans="2:4" ht="12.5" x14ac:dyDescent="0.25">
      <c r="B694" s="79"/>
      <c r="C694" s="79"/>
      <c r="D694" s="79"/>
    </row>
    <row r="695" spans="2:4" ht="12.5" x14ac:dyDescent="0.25">
      <c r="B695" s="79"/>
      <c r="C695" s="79"/>
      <c r="D695" s="79"/>
    </row>
    <row r="696" spans="2:4" ht="12.5" x14ac:dyDescent="0.25">
      <c r="B696" s="79"/>
      <c r="C696" s="79"/>
      <c r="D696" s="79"/>
    </row>
    <row r="697" spans="2:4" ht="12.5" x14ac:dyDescent="0.25">
      <c r="B697" s="79"/>
      <c r="C697" s="79"/>
      <c r="D697" s="79"/>
    </row>
    <row r="698" spans="2:4" ht="12.5" x14ac:dyDescent="0.25">
      <c r="B698" s="79"/>
      <c r="C698" s="79"/>
      <c r="D698" s="79"/>
    </row>
    <row r="699" spans="2:4" ht="12.5" x14ac:dyDescent="0.25">
      <c r="B699" s="79"/>
      <c r="C699" s="79"/>
      <c r="D699" s="79"/>
    </row>
    <row r="700" spans="2:4" ht="12.5" x14ac:dyDescent="0.25">
      <c r="B700" s="79"/>
      <c r="C700" s="79"/>
      <c r="D700" s="79"/>
    </row>
    <row r="701" spans="2:4" ht="12.5" x14ac:dyDescent="0.25">
      <c r="B701" s="79"/>
      <c r="C701" s="79"/>
      <c r="D701" s="79"/>
    </row>
    <row r="702" spans="2:4" ht="12.5" x14ac:dyDescent="0.25">
      <c r="B702" s="79"/>
      <c r="C702" s="79"/>
      <c r="D702" s="79"/>
    </row>
    <row r="703" spans="2:4" ht="12.5" x14ac:dyDescent="0.25">
      <c r="B703" s="79"/>
      <c r="C703" s="79"/>
      <c r="D703" s="79"/>
    </row>
    <row r="704" spans="2:4" ht="12.5" x14ac:dyDescent="0.25">
      <c r="B704" s="79"/>
      <c r="C704" s="79"/>
      <c r="D704" s="79"/>
    </row>
    <row r="705" spans="2:4" ht="12.5" x14ac:dyDescent="0.25">
      <c r="B705" s="79"/>
      <c r="C705" s="79"/>
      <c r="D705" s="79"/>
    </row>
    <row r="706" spans="2:4" ht="12.5" x14ac:dyDescent="0.25">
      <c r="B706" s="79"/>
      <c r="C706" s="79"/>
      <c r="D706" s="79"/>
    </row>
    <row r="707" spans="2:4" ht="12.5" x14ac:dyDescent="0.25">
      <c r="B707" s="79"/>
      <c r="C707" s="79"/>
      <c r="D707" s="79"/>
    </row>
    <row r="708" spans="2:4" ht="12.5" x14ac:dyDescent="0.25">
      <c r="B708" s="79"/>
      <c r="C708" s="79"/>
      <c r="D708" s="79"/>
    </row>
    <row r="709" spans="2:4" ht="12.5" x14ac:dyDescent="0.25">
      <c r="B709" s="79"/>
      <c r="C709" s="79"/>
      <c r="D709" s="79"/>
    </row>
    <row r="710" spans="2:4" ht="12.5" x14ac:dyDescent="0.25">
      <c r="B710" s="79"/>
      <c r="C710" s="79"/>
      <c r="D710" s="79"/>
    </row>
    <row r="711" spans="2:4" ht="12.5" x14ac:dyDescent="0.25">
      <c r="B711" s="79"/>
      <c r="C711" s="79"/>
      <c r="D711" s="79"/>
    </row>
    <row r="712" spans="2:4" ht="12.5" x14ac:dyDescent="0.25">
      <c r="B712" s="79"/>
      <c r="C712" s="79"/>
      <c r="D712" s="79"/>
    </row>
    <row r="713" spans="2:4" ht="12.5" x14ac:dyDescent="0.25">
      <c r="B713" s="79"/>
      <c r="C713" s="79"/>
      <c r="D713" s="79"/>
    </row>
    <row r="714" spans="2:4" ht="12.5" x14ac:dyDescent="0.25">
      <c r="B714" s="79"/>
      <c r="C714" s="79"/>
      <c r="D714" s="79"/>
    </row>
    <row r="715" spans="2:4" ht="12.5" x14ac:dyDescent="0.25">
      <c r="B715" s="79"/>
      <c r="C715" s="79"/>
      <c r="D715" s="79"/>
    </row>
    <row r="716" spans="2:4" ht="12.5" x14ac:dyDescent="0.25">
      <c r="B716" s="79"/>
      <c r="C716" s="79"/>
      <c r="D716" s="79"/>
    </row>
    <row r="717" spans="2:4" ht="12.5" x14ac:dyDescent="0.25">
      <c r="B717" s="79"/>
      <c r="C717" s="79"/>
      <c r="D717" s="79"/>
    </row>
    <row r="718" spans="2:4" ht="12.5" x14ac:dyDescent="0.25">
      <c r="B718" s="79"/>
      <c r="C718" s="79"/>
      <c r="D718" s="79"/>
    </row>
    <row r="719" spans="2:4" ht="12.5" x14ac:dyDescent="0.25">
      <c r="B719" s="79"/>
      <c r="C719" s="79"/>
      <c r="D719" s="79"/>
    </row>
    <row r="720" spans="2:4" ht="12.5" x14ac:dyDescent="0.25">
      <c r="B720" s="79"/>
      <c r="C720" s="79"/>
      <c r="D720" s="79"/>
    </row>
    <row r="721" spans="2:4" ht="12.5" x14ac:dyDescent="0.25">
      <c r="B721" s="79"/>
      <c r="C721" s="79"/>
      <c r="D721" s="79"/>
    </row>
    <row r="722" spans="2:4" ht="12.5" x14ac:dyDescent="0.25">
      <c r="B722" s="79"/>
      <c r="C722" s="79"/>
      <c r="D722" s="79"/>
    </row>
    <row r="723" spans="2:4" ht="12.5" x14ac:dyDescent="0.25">
      <c r="B723" s="79"/>
      <c r="C723" s="79"/>
      <c r="D723" s="79"/>
    </row>
    <row r="724" spans="2:4" ht="12.5" x14ac:dyDescent="0.25">
      <c r="B724" s="79"/>
      <c r="C724" s="79"/>
      <c r="D724" s="79"/>
    </row>
    <row r="725" spans="2:4" ht="12.5" x14ac:dyDescent="0.25">
      <c r="B725" s="79"/>
      <c r="C725" s="79"/>
      <c r="D725" s="79"/>
    </row>
    <row r="726" spans="2:4" ht="12.5" x14ac:dyDescent="0.25">
      <c r="B726" s="79"/>
      <c r="C726" s="79"/>
      <c r="D726" s="79"/>
    </row>
    <row r="727" spans="2:4" ht="12.5" x14ac:dyDescent="0.25">
      <c r="B727" s="79"/>
      <c r="C727" s="79"/>
      <c r="D727" s="79"/>
    </row>
    <row r="728" spans="2:4" ht="12.5" x14ac:dyDescent="0.25">
      <c r="B728" s="79"/>
      <c r="C728" s="79"/>
      <c r="D728" s="79"/>
    </row>
    <row r="729" spans="2:4" ht="12.5" x14ac:dyDescent="0.25">
      <c r="B729" s="79"/>
      <c r="C729" s="79"/>
      <c r="D729" s="79"/>
    </row>
    <row r="730" spans="2:4" ht="12.5" x14ac:dyDescent="0.25">
      <c r="B730" s="79"/>
      <c r="C730" s="79"/>
      <c r="D730" s="79"/>
    </row>
    <row r="731" spans="2:4" ht="12.5" x14ac:dyDescent="0.25">
      <c r="B731" s="79"/>
      <c r="C731" s="79"/>
      <c r="D731" s="79"/>
    </row>
    <row r="732" spans="2:4" ht="12.5" x14ac:dyDescent="0.25">
      <c r="B732" s="79"/>
      <c r="C732" s="79"/>
      <c r="D732" s="79"/>
    </row>
    <row r="733" spans="2:4" ht="12.5" x14ac:dyDescent="0.25">
      <c r="B733" s="79"/>
      <c r="C733" s="79"/>
      <c r="D733" s="79"/>
    </row>
    <row r="734" spans="2:4" ht="12.5" x14ac:dyDescent="0.25">
      <c r="B734" s="79"/>
      <c r="C734" s="79"/>
      <c r="D734" s="79"/>
    </row>
    <row r="735" spans="2:4" ht="12.5" x14ac:dyDescent="0.25">
      <c r="B735" s="79"/>
      <c r="C735" s="79"/>
      <c r="D735" s="79"/>
    </row>
    <row r="736" spans="2:4" ht="12.5" x14ac:dyDescent="0.25">
      <c r="B736" s="79"/>
      <c r="C736" s="79"/>
      <c r="D736" s="79"/>
    </row>
    <row r="737" spans="2:4" ht="12.5" x14ac:dyDescent="0.25">
      <c r="B737" s="79"/>
      <c r="C737" s="79"/>
      <c r="D737" s="79"/>
    </row>
    <row r="738" spans="2:4" ht="12.5" x14ac:dyDescent="0.25">
      <c r="B738" s="79"/>
      <c r="C738" s="79"/>
      <c r="D738" s="79"/>
    </row>
    <row r="739" spans="2:4" ht="12.5" x14ac:dyDescent="0.25">
      <c r="B739" s="79"/>
      <c r="C739" s="79"/>
      <c r="D739" s="79"/>
    </row>
    <row r="740" spans="2:4" ht="12.5" x14ac:dyDescent="0.25">
      <c r="B740" s="79"/>
      <c r="C740" s="79"/>
      <c r="D740" s="79"/>
    </row>
    <row r="741" spans="2:4" ht="12.5" x14ac:dyDescent="0.25">
      <c r="B741" s="79"/>
      <c r="C741" s="79"/>
      <c r="D741" s="79"/>
    </row>
    <row r="742" spans="2:4" ht="12.5" x14ac:dyDescent="0.25">
      <c r="B742" s="79"/>
      <c r="C742" s="79"/>
      <c r="D742" s="79"/>
    </row>
    <row r="743" spans="2:4" ht="12.5" x14ac:dyDescent="0.25">
      <c r="B743" s="79"/>
      <c r="C743" s="79"/>
      <c r="D743" s="79"/>
    </row>
    <row r="744" spans="2:4" ht="12.5" x14ac:dyDescent="0.25">
      <c r="B744" s="79"/>
      <c r="C744" s="79"/>
      <c r="D744" s="79"/>
    </row>
    <row r="745" spans="2:4" ht="12.5" x14ac:dyDescent="0.25">
      <c r="B745" s="79"/>
      <c r="C745" s="79"/>
      <c r="D745" s="79"/>
    </row>
    <row r="746" spans="2:4" ht="12.5" x14ac:dyDescent="0.25">
      <c r="B746" s="79"/>
      <c r="C746" s="79"/>
      <c r="D746" s="79"/>
    </row>
    <row r="747" spans="2:4" ht="12.5" x14ac:dyDescent="0.25">
      <c r="B747" s="79"/>
      <c r="C747" s="79"/>
      <c r="D747" s="79"/>
    </row>
    <row r="748" spans="2:4" ht="12.5" x14ac:dyDescent="0.25">
      <c r="B748" s="79"/>
      <c r="C748" s="79"/>
      <c r="D748" s="79"/>
    </row>
    <row r="749" spans="2:4" ht="12.5" x14ac:dyDescent="0.25">
      <c r="B749" s="79"/>
      <c r="C749" s="79"/>
      <c r="D749" s="79"/>
    </row>
    <row r="750" spans="2:4" ht="12.5" x14ac:dyDescent="0.25">
      <c r="B750" s="79"/>
      <c r="C750" s="79"/>
      <c r="D750" s="79"/>
    </row>
    <row r="751" spans="2:4" ht="12.5" x14ac:dyDescent="0.25">
      <c r="B751" s="79"/>
      <c r="C751" s="79"/>
      <c r="D751" s="79"/>
    </row>
    <row r="752" spans="2:4" ht="12.5" x14ac:dyDescent="0.25">
      <c r="B752" s="79"/>
      <c r="C752" s="79"/>
      <c r="D752" s="79"/>
    </row>
    <row r="753" spans="2:4" ht="12.5" x14ac:dyDescent="0.25">
      <c r="B753" s="79"/>
      <c r="C753" s="79"/>
      <c r="D753" s="79"/>
    </row>
    <row r="754" spans="2:4" ht="12.5" x14ac:dyDescent="0.25">
      <c r="B754" s="79"/>
      <c r="C754" s="79"/>
      <c r="D754" s="79"/>
    </row>
    <row r="755" spans="2:4" ht="12.5" x14ac:dyDescent="0.25">
      <c r="B755" s="79"/>
      <c r="C755" s="79"/>
      <c r="D755" s="79"/>
    </row>
    <row r="756" spans="2:4" ht="12.5" x14ac:dyDescent="0.25">
      <c r="B756" s="79"/>
      <c r="C756" s="79"/>
      <c r="D756" s="79"/>
    </row>
    <row r="757" spans="2:4" ht="12.5" x14ac:dyDescent="0.25">
      <c r="B757" s="79"/>
      <c r="C757" s="79"/>
      <c r="D757" s="79"/>
    </row>
    <row r="758" spans="2:4" ht="12.5" x14ac:dyDescent="0.25">
      <c r="B758" s="79"/>
      <c r="C758" s="79"/>
      <c r="D758" s="79"/>
    </row>
    <row r="759" spans="2:4" ht="12.5" x14ac:dyDescent="0.25">
      <c r="B759" s="79"/>
      <c r="C759" s="79"/>
      <c r="D759" s="79"/>
    </row>
    <row r="760" spans="2:4" ht="12.5" x14ac:dyDescent="0.25">
      <c r="B760" s="79"/>
      <c r="C760" s="79"/>
      <c r="D760" s="79"/>
    </row>
    <row r="761" spans="2:4" ht="12.5" x14ac:dyDescent="0.25">
      <c r="B761" s="79"/>
      <c r="C761" s="79"/>
      <c r="D761" s="79"/>
    </row>
    <row r="762" spans="2:4" ht="12.5" x14ac:dyDescent="0.25">
      <c r="B762" s="79"/>
      <c r="C762" s="79"/>
      <c r="D762" s="79"/>
    </row>
    <row r="763" spans="2:4" ht="12.5" x14ac:dyDescent="0.25">
      <c r="B763" s="79"/>
      <c r="C763" s="79"/>
      <c r="D763" s="79"/>
    </row>
    <row r="764" spans="2:4" ht="12.5" x14ac:dyDescent="0.25">
      <c r="B764" s="79"/>
      <c r="C764" s="79"/>
      <c r="D764" s="79"/>
    </row>
    <row r="765" spans="2:4" ht="12.5" x14ac:dyDescent="0.25">
      <c r="B765" s="79"/>
      <c r="C765" s="79"/>
      <c r="D765" s="79"/>
    </row>
    <row r="766" spans="2:4" ht="12.5" x14ac:dyDescent="0.25">
      <c r="B766" s="79"/>
      <c r="C766" s="79"/>
      <c r="D766" s="79"/>
    </row>
    <row r="767" spans="2:4" ht="12.5" x14ac:dyDescent="0.25">
      <c r="B767" s="79"/>
      <c r="C767" s="79"/>
      <c r="D767" s="79"/>
    </row>
    <row r="768" spans="2:4" ht="12.5" x14ac:dyDescent="0.25">
      <c r="B768" s="79"/>
      <c r="C768" s="79"/>
      <c r="D768" s="79"/>
    </row>
    <row r="769" spans="2:4" ht="12.5" x14ac:dyDescent="0.25">
      <c r="B769" s="79"/>
      <c r="C769" s="79"/>
      <c r="D769" s="79"/>
    </row>
    <row r="770" spans="2:4" ht="12.5" x14ac:dyDescent="0.25">
      <c r="B770" s="79"/>
      <c r="C770" s="79"/>
      <c r="D770" s="79"/>
    </row>
    <row r="771" spans="2:4" ht="12.5" x14ac:dyDescent="0.25">
      <c r="B771" s="79"/>
      <c r="C771" s="79"/>
      <c r="D771" s="79"/>
    </row>
    <row r="772" spans="2:4" ht="12.5" x14ac:dyDescent="0.25">
      <c r="B772" s="79"/>
      <c r="C772" s="79"/>
      <c r="D772" s="79"/>
    </row>
    <row r="773" spans="2:4" ht="12.5" x14ac:dyDescent="0.25">
      <c r="B773" s="79"/>
      <c r="C773" s="79"/>
      <c r="D773" s="79"/>
    </row>
    <row r="774" spans="2:4" ht="12.5" x14ac:dyDescent="0.25">
      <c r="B774" s="79"/>
      <c r="C774" s="79"/>
      <c r="D774" s="79"/>
    </row>
    <row r="775" spans="2:4" ht="12.5" x14ac:dyDescent="0.25">
      <c r="B775" s="79"/>
      <c r="C775" s="79"/>
      <c r="D775" s="79"/>
    </row>
    <row r="776" spans="2:4" ht="12.5" x14ac:dyDescent="0.25">
      <c r="B776" s="79"/>
      <c r="C776" s="79"/>
      <c r="D776" s="79"/>
    </row>
    <row r="777" spans="2:4" ht="12.5" x14ac:dyDescent="0.25">
      <c r="B777" s="79"/>
      <c r="C777" s="79"/>
      <c r="D777" s="79"/>
    </row>
    <row r="778" spans="2:4" ht="12.5" x14ac:dyDescent="0.25">
      <c r="B778" s="79"/>
      <c r="C778" s="79"/>
      <c r="D778" s="79"/>
    </row>
    <row r="779" spans="2:4" ht="12.5" x14ac:dyDescent="0.25">
      <c r="B779" s="79"/>
      <c r="C779" s="79"/>
      <c r="D779" s="79"/>
    </row>
    <row r="780" spans="2:4" ht="12.5" x14ac:dyDescent="0.25">
      <c r="B780" s="79"/>
      <c r="C780" s="79"/>
      <c r="D780" s="79"/>
    </row>
    <row r="781" spans="2:4" ht="12.5" x14ac:dyDescent="0.25">
      <c r="B781" s="79"/>
      <c r="C781" s="79"/>
      <c r="D781" s="79"/>
    </row>
    <row r="782" spans="2:4" ht="12.5" x14ac:dyDescent="0.25">
      <c r="B782" s="79"/>
      <c r="C782" s="79"/>
      <c r="D782" s="79"/>
    </row>
    <row r="783" spans="2:4" ht="12.5" x14ac:dyDescent="0.25">
      <c r="B783" s="79"/>
      <c r="C783" s="79"/>
      <c r="D783" s="79"/>
    </row>
    <row r="784" spans="2:4" ht="12.5" x14ac:dyDescent="0.25">
      <c r="B784" s="79"/>
      <c r="C784" s="79"/>
      <c r="D784" s="79"/>
    </row>
    <row r="785" spans="2:4" ht="12.5" x14ac:dyDescent="0.25">
      <c r="B785" s="79"/>
      <c r="C785" s="79"/>
      <c r="D785" s="79"/>
    </row>
    <row r="786" spans="2:4" ht="12.5" x14ac:dyDescent="0.25">
      <c r="B786" s="79"/>
      <c r="C786" s="79"/>
      <c r="D786" s="79"/>
    </row>
    <row r="787" spans="2:4" ht="12.5" x14ac:dyDescent="0.25">
      <c r="B787" s="79"/>
      <c r="C787" s="79"/>
      <c r="D787" s="79"/>
    </row>
    <row r="788" spans="2:4" ht="12.5" x14ac:dyDescent="0.25">
      <c r="B788" s="79"/>
      <c r="C788" s="79"/>
      <c r="D788" s="79"/>
    </row>
    <row r="789" spans="2:4" ht="12.5" x14ac:dyDescent="0.25">
      <c r="B789" s="79"/>
      <c r="C789" s="79"/>
      <c r="D789" s="79"/>
    </row>
    <row r="790" spans="2:4" ht="12.5" x14ac:dyDescent="0.25">
      <c r="B790" s="79"/>
      <c r="C790" s="79"/>
      <c r="D790" s="79"/>
    </row>
    <row r="791" spans="2:4" ht="12.5" x14ac:dyDescent="0.25">
      <c r="B791" s="79"/>
      <c r="C791" s="79"/>
      <c r="D791" s="79"/>
    </row>
    <row r="792" spans="2:4" ht="12.5" x14ac:dyDescent="0.25">
      <c r="B792" s="79"/>
      <c r="C792" s="79"/>
      <c r="D792" s="79"/>
    </row>
    <row r="793" spans="2:4" ht="12.5" x14ac:dyDescent="0.25">
      <c r="B793" s="79"/>
      <c r="C793" s="79"/>
      <c r="D793" s="79"/>
    </row>
    <row r="794" spans="2:4" ht="12.5" x14ac:dyDescent="0.25">
      <c r="B794" s="79"/>
      <c r="C794" s="79"/>
      <c r="D794" s="79"/>
    </row>
    <row r="795" spans="2:4" ht="12.5" x14ac:dyDescent="0.25">
      <c r="B795" s="79"/>
      <c r="C795" s="79"/>
      <c r="D795" s="79"/>
    </row>
    <row r="796" spans="2:4" ht="12.5" x14ac:dyDescent="0.25">
      <c r="B796" s="79"/>
      <c r="C796" s="79"/>
      <c r="D796" s="79"/>
    </row>
    <row r="797" spans="2:4" ht="12.5" x14ac:dyDescent="0.25">
      <c r="B797" s="79"/>
      <c r="C797" s="79"/>
      <c r="D797" s="79"/>
    </row>
    <row r="798" spans="2:4" ht="12.5" x14ac:dyDescent="0.25">
      <c r="B798" s="79"/>
      <c r="C798" s="79"/>
      <c r="D798" s="79"/>
    </row>
    <row r="799" spans="2:4" ht="12.5" x14ac:dyDescent="0.25">
      <c r="B799" s="79"/>
      <c r="C799" s="79"/>
      <c r="D799" s="79"/>
    </row>
    <row r="800" spans="2:4" ht="12.5" x14ac:dyDescent="0.25">
      <c r="B800" s="79"/>
      <c r="C800" s="79"/>
      <c r="D800" s="79"/>
    </row>
    <row r="801" spans="2:4" ht="12.5" x14ac:dyDescent="0.25">
      <c r="B801" s="79"/>
      <c r="C801" s="79"/>
      <c r="D801" s="79"/>
    </row>
    <row r="802" spans="2:4" ht="12.5" x14ac:dyDescent="0.25">
      <c r="B802" s="79"/>
      <c r="C802" s="79"/>
      <c r="D802" s="79"/>
    </row>
    <row r="803" spans="2:4" ht="12.5" x14ac:dyDescent="0.25">
      <c r="B803" s="79"/>
      <c r="C803" s="79"/>
      <c r="D803" s="79"/>
    </row>
    <row r="804" spans="2:4" ht="12.5" x14ac:dyDescent="0.25">
      <c r="B804" s="79"/>
      <c r="C804" s="79"/>
      <c r="D804" s="79"/>
    </row>
    <row r="805" spans="2:4" ht="12.5" x14ac:dyDescent="0.25">
      <c r="B805" s="79"/>
      <c r="C805" s="79"/>
      <c r="D805" s="79"/>
    </row>
    <row r="806" spans="2:4" ht="12.5" x14ac:dyDescent="0.25">
      <c r="B806" s="79"/>
      <c r="C806" s="79"/>
      <c r="D806" s="79"/>
    </row>
    <row r="807" spans="2:4" ht="12.5" x14ac:dyDescent="0.25">
      <c r="B807" s="79"/>
      <c r="C807" s="79"/>
      <c r="D807" s="79"/>
    </row>
    <row r="808" spans="2:4" ht="12.5" x14ac:dyDescent="0.25">
      <c r="B808" s="79"/>
      <c r="C808" s="79"/>
      <c r="D808" s="79"/>
    </row>
    <row r="809" spans="2:4" ht="12.5" x14ac:dyDescent="0.25">
      <c r="B809" s="79"/>
      <c r="C809" s="79"/>
      <c r="D809" s="79"/>
    </row>
    <row r="810" spans="2:4" ht="12.5" x14ac:dyDescent="0.25">
      <c r="B810" s="79"/>
      <c r="C810" s="79"/>
      <c r="D810" s="79"/>
    </row>
    <row r="811" spans="2:4" ht="12.5" x14ac:dyDescent="0.25">
      <c r="B811" s="79"/>
      <c r="C811" s="79"/>
      <c r="D811" s="79"/>
    </row>
    <row r="812" spans="2:4" ht="12.5" x14ac:dyDescent="0.25">
      <c r="B812" s="79"/>
      <c r="C812" s="79"/>
      <c r="D812" s="79"/>
    </row>
    <row r="813" spans="2:4" ht="12.5" x14ac:dyDescent="0.25">
      <c r="B813" s="79"/>
      <c r="C813" s="79"/>
      <c r="D813" s="79"/>
    </row>
    <row r="814" spans="2:4" ht="12.5" x14ac:dyDescent="0.25">
      <c r="B814" s="79"/>
      <c r="C814" s="79"/>
      <c r="D814" s="79"/>
    </row>
    <row r="815" spans="2:4" ht="12.5" x14ac:dyDescent="0.25">
      <c r="B815" s="79"/>
      <c r="C815" s="79"/>
      <c r="D815" s="79"/>
    </row>
    <row r="816" spans="2:4" ht="12.5" x14ac:dyDescent="0.25">
      <c r="B816" s="79"/>
      <c r="C816" s="79"/>
      <c r="D816" s="79"/>
    </row>
    <row r="817" spans="2:4" ht="12.5" x14ac:dyDescent="0.25">
      <c r="B817" s="79"/>
      <c r="C817" s="79"/>
      <c r="D817" s="79"/>
    </row>
    <row r="818" spans="2:4" ht="12.5" x14ac:dyDescent="0.25">
      <c r="B818" s="79"/>
      <c r="C818" s="79"/>
      <c r="D818" s="79"/>
    </row>
    <row r="819" spans="2:4" ht="12.5" x14ac:dyDescent="0.25">
      <c r="B819" s="79"/>
      <c r="C819" s="79"/>
      <c r="D819" s="79"/>
    </row>
    <row r="820" spans="2:4" ht="12.5" x14ac:dyDescent="0.25">
      <c r="B820" s="79"/>
      <c r="C820" s="79"/>
      <c r="D820" s="79"/>
    </row>
    <row r="821" spans="2:4" ht="12.5" x14ac:dyDescent="0.25">
      <c r="B821" s="79"/>
      <c r="C821" s="79"/>
      <c r="D821" s="79"/>
    </row>
    <row r="822" spans="2:4" ht="12.5" x14ac:dyDescent="0.25">
      <c r="B822" s="79"/>
      <c r="C822" s="79"/>
      <c r="D822" s="79"/>
    </row>
    <row r="823" spans="2:4" ht="12.5" x14ac:dyDescent="0.25">
      <c r="B823" s="79"/>
      <c r="C823" s="79"/>
      <c r="D823" s="79"/>
    </row>
    <row r="824" spans="2:4" ht="12.5" x14ac:dyDescent="0.25">
      <c r="B824" s="79"/>
      <c r="C824" s="79"/>
      <c r="D824" s="79"/>
    </row>
    <row r="825" spans="2:4" ht="12.5" x14ac:dyDescent="0.25">
      <c r="B825" s="79"/>
      <c r="C825" s="79"/>
      <c r="D825" s="79"/>
    </row>
    <row r="826" spans="2:4" ht="12.5" x14ac:dyDescent="0.25">
      <c r="B826" s="79"/>
      <c r="C826" s="79"/>
      <c r="D826" s="79"/>
    </row>
    <row r="827" spans="2:4" ht="12.5" x14ac:dyDescent="0.25">
      <c r="B827" s="79"/>
      <c r="C827" s="79"/>
      <c r="D827" s="79"/>
    </row>
    <row r="828" spans="2:4" ht="12.5" x14ac:dyDescent="0.25">
      <c r="B828" s="79"/>
      <c r="C828" s="79"/>
      <c r="D828" s="79"/>
    </row>
    <row r="829" spans="2:4" ht="12.5" x14ac:dyDescent="0.25">
      <c r="B829" s="79"/>
      <c r="C829" s="79"/>
      <c r="D829" s="79"/>
    </row>
    <row r="830" spans="2:4" ht="12.5" x14ac:dyDescent="0.25">
      <c r="B830" s="79"/>
      <c r="C830" s="79"/>
      <c r="D830" s="79"/>
    </row>
    <row r="831" spans="2:4" ht="12.5" x14ac:dyDescent="0.25">
      <c r="B831" s="79"/>
      <c r="C831" s="79"/>
      <c r="D831" s="79"/>
    </row>
    <row r="832" spans="2:4" ht="12.5" x14ac:dyDescent="0.25">
      <c r="B832" s="79"/>
      <c r="C832" s="79"/>
      <c r="D832" s="79"/>
    </row>
    <row r="833" spans="2:4" ht="12.5" x14ac:dyDescent="0.25">
      <c r="B833" s="79"/>
      <c r="C833" s="79"/>
      <c r="D833" s="79"/>
    </row>
    <row r="834" spans="2:4" ht="12.5" x14ac:dyDescent="0.25">
      <c r="B834" s="79"/>
      <c r="C834" s="79"/>
      <c r="D834" s="79"/>
    </row>
    <row r="835" spans="2:4" ht="12.5" x14ac:dyDescent="0.25">
      <c r="B835" s="79"/>
      <c r="C835" s="79"/>
      <c r="D835" s="79"/>
    </row>
    <row r="836" spans="2:4" ht="12.5" x14ac:dyDescent="0.25">
      <c r="B836" s="79"/>
      <c r="C836" s="79"/>
      <c r="D836" s="79"/>
    </row>
    <row r="837" spans="2:4" ht="12.5" x14ac:dyDescent="0.25">
      <c r="B837" s="79"/>
      <c r="C837" s="79"/>
      <c r="D837" s="79"/>
    </row>
    <row r="838" spans="2:4" ht="12.5" x14ac:dyDescent="0.25">
      <c r="B838" s="79"/>
      <c r="C838" s="79"/>
      <c r="D838" s="79"/>
    </row>
    <row r="839" spans="2:4" ht="12.5" x14ac:dyDescent="0.25">
      <c r="B839" s="79"/>
      <c r="C839" s="79"/>
      <c r="D839" s="79"/>
    </row>
    <row r="840" spans="2:4" ht="12.5" x14ac:dyDescent="0.25">
      <c r="B840" s="79"/>
      <c r="C840" s="79"/>
      <c r="D840" s="79"/>
    </row>
    <row r="841" spans="2:4" ht="12.5" x14ac:dyDescent="0.25">
      <c r="B841" s="79"/>
      <c r="C841" s="79"/>
      <c r="D841" s="79"/>
    </row>
    <row r="842" spans="2:4" ht="12.5" x14ac:dyDescent="0.25">
      <c r="B842" s="79"/>
      <c r="C842" s="79"/>
      <c r="D842" s="79"/>
    </row>
    <row r="843" spans="2:4" ht="12.5" x14ac:dyDescent="0.25">
      <c r="B843" s="79"/>
      <c r="C843" s="79"/>
      <c r="D843" s="79"/>
    </row>
    <row r="844" spans="2:4" ht="12.5" x14ac:dyDescent="0.25">
      <c r="B844" s="79"/>
      <c r="C844" s="79"/>
      <c r="D844" s="79"/>
    </row>
    <row r="845" spans="2:4" ht="12.5" x14ac:dyDescent="0.25">
      <c r="B845" s="79"/>
      <c r="C845" s="79"/>
      <c r="D845" s="79"/>
    </row>
    <row r="846" spans="2:4" ht="12.5" x14ac:dyDescent="0.25">
      <c r="B846" s="79"/>
      <c r="C846" s="79"/>
      <c r="D846" s="79"/>
    </row>
    <row r="847" spans="2:4" ht="12.5" x14ac:dyDescent="0.25">
      <c r="B847" s="79"/>
      <c r="C847" s="79"/>
      <c r="D847" s="79"/>
    </row>
    <row r="848" spans="2:4" ht="12.5" x14ac:dyDescent="0.25">
      <c r="B848" s="79"/>
      <c r="C848" s="79"/>
      <c r="D848" s="79"/>
    </row>
    <row r="849" spans="2:4" ht="12.5" x14ac:dyDescent="0.25">
      <c r="B849" s="79"/>
      <c r="C849" s="79"/>
      <c r="D849" s="79"/>
    </row>
    <row r="850" spans="2:4" ht="12.5" x14ac:dyDescent="0.25">
      <c r="B850" s="79"/>
      <c r="C850" s="79"/>
      <c r="D850" s="79"/>
    </row>
    <row r="851" spans="2:4" ht="12.5" x14ac:dyDescent="0.25">
      <c r="B851" s="79"/>
      <c r="C851" s="79"/>
      <c r="D851" s="79"/>
    </row>
    <row r="852" spans="2:4" ht="12.5" x14ac:dyDescent="0.25">
      <c r="B852" s="79"/>
      <c r="C852" s="79"/>
      <c r="D852" s="79"/>
    </row>
    <row r="853" spans="2:4" ht="12.5" x14ac:dyDescent="0.25">
      <c r="B853" s="79"/>
      <c r="C853" s="79"/>
      <c r="D853" s="79"/>
    </row>
    <row r="854" spans="2:4" ht="12.5" x14ac:dyDescent="0.25">
      <c r="B854" s="79"/>
      <c r="C854" s="79"/>
      <c r="D854" s="79"/>
    </row>
    <row r="855" spans="2:4" ht="12.5" x14ac:dyDescent="0.25">
      <c r="B855" s="79"/>
      <c r="C855" s="79"/>
      <c r="D855" s="79"/>
    </row>
    <row r="856" spans="2:4" ht="12.5" x14ac:dyDescent="0.25">
      <c r="B856" s="79"/>
      <c r="C856" s="79"/>
      <c r="D856" s="79"/>
    </row>
    <row r="857" spans="2:4" ht="12.5" x14ac:dyDescent="0.25">
      <c r="B857" s="79"/>
      <c r="C857" s="79"/>
      <c r="D857" s="79"/>
    </row>
    <row r="858" spans="2:4" ht="12.5" x14ac:dyDescent="0.25">
      <c r="B858" s="79"/>
      <c r="C858" s="79"/>
      <c r="D858" s="79"/>
    </row>
    <row r="859" spans="2:4" ht="12.5" x14ac:dyDescent="0.25">
      <c r="B859" s="79"/>
      <c r="C859" s="79"/>
      <c r="D859" s="79"/>
    </row>
    <row r="860" spans="2:4" ht="12.5" x14ac:dyDescent="0.25">
      <c r="B860" s="79"/>
      <c r="C860" s="79"/>
      <c r="D860" s="79"/>
    </row>
    <row r="861" spans="2:4" ht="12.5" x14ac:dyDescent="0.25">
      <c r="B861" s="79"/>
      <c r="C861" s="79"/>
      <c r="D861" s="79"/>
    </row>
    <row r="862" spans="2:4" ht="12.5" x14ac:dyDescent="0.25">
      <c r="B862" s="79"/>
      <c r="C862" s="79"/>
      <c r="D862" s="79"/>
    </row>
    <row r="863" spans="2:4" ht="12.5" x14ac:dyDescent="0.25">
      <c r="B863" s="79"/>
      <c r="C863" s="79"/>
      <c r="D863" s="79"/>
    </row>
    <row r="864" spans="2:4" ht="12.5" x14ac:dyDescent="0.25">
      <c r="B864" s="79"/>
      <c r="C864" s="79"/>
      <c r="D864" s="79"/>
    </row>
    <row r="865" spans="2:4" ht="12.5" x14ac:dyDescent="0.25">
      <c r="B865" s="79"/>
      <c r="C865" s="79"/>
      <c r="D865" s="79"/>
    </row>
    <row r="866" spans="2:4" ht="12.5" x14ac:dyDescent="0.25">
      <c r="B866" s="79"/>
      <c r="C866" s="79"/>
      <c r="D866" s="79"/>
    </row>
    <row r="867" spans="2:4" ht="12.5" x14ac:dyDescent="0.25">
      <c r="B867" s="79"/>
      <c r="C867" s="79"/>
      <c r="D867" s="79"/>
    </row>
    <row r="868" spans="2:4" ht="12.5" x14ac:dyDescent="0.25">
      <c r="B868" s="79"/>
      <c r="C868" s="79"/>
      <c r="D868" s="79"/>
    </row>
    <row r="869" spans="2:4" ht="12.5" x14ac:dyDescent="0.25">
      <c r="B869" s="79"/>
      <c r="C869" s="79"/>
      <c r="D869" s="79"/>
    </row>
    <row r="870" spans="2:4" ht="12.5" x14ac:dyDescent="0.25">
      <c r="B870" s="79"/>
      <c r="C870" s="79"/>
      <c r="D870" s="79"/>
    </row>
    <row r="871" spans="2:4" ht="12.5" x14ac:dyDescent="0.25">
      <c r="B871" s="79"/>
      <c r="C871" s="79"/>
      <c r="D871" s="79"/>
    </row>
    <row r="872" spans="2:4" ht="12.5" x14ac:dyDescent="0.25">
      <c r="B872" s="79"/>
      <c r="C872" s="79"/>
      <c r="D872" s="79"/>
    </row>
    <row r="873" spans="2:4" ht="12.5" x14ac:dyDescent="0.25">
      <c r="B873" s="79"/>
      <c r="C873" s="79"/>
      <c r="D873" s="79"/>
    </row>
    <row r="874" spans="2:4" ht="12.5" x14ac:dyDescent="0.25">
      <c r="B874" s="79"/>
      <c r="C874" s="79"/>
      <c r="D874" s="79"/>
    </row>
    <row r="875" spans="2:4" ht="12.5" x14ac:dyDescent="0.25">
      <c r="B875" s="79"/>
      <c r="C875" s="79"/>
      <c r="D875" s="79"/>
    </row>
    <row r="876" spans="2:4" ht="12.5" x14ac:dyDescent="0.25">
      <c r="B876" s="79"/>
      <c r="C876" s="79"/>
      <c r="D876" s="79"/>
    </row>
    <row r="877" spans="2:4" ht="12.5" x14ac:dyDescent="0.25">
      <c r="B877" s="79"/>
      <c r="C877" s="79"/>
      <c r="D877" s="79"/>
    </row>
    <row r="878" spans="2:4" ht="12.5" x14ac:dyDescent="0.25">
      <c r="B878" s="79"/>
      <c r="C878" s="79"/>
      <c r="D878" s="79"/>
    </row>
    <row r="879" spans="2:4" ht="12.5" x14ac:dyDescent="0.25">
      <c r="B879" s="79"/>
      <c r="C879" s="79"/>
      <c r="D879" s="79"/>
    </row>
    <row r="880" spans="2:4" ht="12.5" x14ac:dyDescent="0.25">
      <c r="B880" s="79"/>
      <c r="C880" s="79"/>
      <c r="D880" s="79"/>
    </row>
    <row r="881" spans="2:4" ht="12.5" x14ac:dyDescent="0.25">
      <c r="B881" s="79"/>
      <c r="C881" s="79"/>
      <c r="D881" s="79"/>
    </row>
    <row r="882" spans="2:4" ht="12.5" x14ac:dyDescent="0.25">
      <c r="B882" s="79"/>
      <c r="C882" s="79"/>
      <c r="D882" s="79"/>
    </row>
    <row r="883" spans="2:4" ht="12.5" x14ac:dyDescent="0.25">
      <c r="B883" s="79"/>
      <c r="C883" s="79"/>
      <c r="D883" s="79"/>
    </row>
    <row r="884" spans="2:4" ht="12.5" x14ac:dyDescent="0.25">
      <c r="B884" s="79"/>
      <c r="C884" s="79"/>
      <c r="D884" s="79"/>
    </row>
    <row r="885" spans="2:4" ht="12.5" x14ac:dyDescent="0.25">
      <c r="B885" s="79"/>
      <c r="C885" s="79"/>
      <c r="D885" s="79"/>
    </row>
    <row r="886" spans="2:4" ht="12.5" x14ac:dyDescent="0.25">
      <c r="B886" s="79"/>
      <c r="C886" s="79"/>
      <c r="D886" s="79"/>
    </row>
    <row r="887" spans="2:4" ht="12.5" x14ac:dyDescent="0.25">
      <c r="B887" s="79"/>
      <c r="C887" s="79"/>
      <c r="D887" s="79"/>
    </row>
    <row r="888" spans="2:4" ht="12.5" x14ac:dyDescent="0.25">
      <c r="B888" s="79"/>
      <c r="C888" s="79"/>
      <c r="D888" s="79"/>
    </row>
    <row r="889" spans="2:4" ht="12.5" x14ac:dyDescent="0.25">
      <c r="B889" s="79"/>
      <c r="C889" s="79"/>
      <c r="D889" s="79"/>
    </row>
    <row r="890" spans="2:4" ht="12.5" x14ac:dyDescent="0.25">
      <c r="B890" s="79"/>
      <c r="C890" s="79"/>
      <c r="D890" s="79"/>
    </row>
    <row r="891" spans="2:4" ht="12.5" x14ac:dyDescent="0.25">
      <c r="B891" s="79"/>
      <c r="C891" s="79"/>
      <c r="D891" s="79"/>
    </row>
    <row r="892" spans="2:4" ht="12.5" x14ac:dyDescent="0.25">
      <c r="B892" s="79"/>
      <c r="C892" s="79"/>
      <c r="D892" s="79"/>
    </row>
    <row r="893" spans="2:4" ht="12.5" x14ac:dyDescent="0.25">
      <c r="B893" s="79"/>
      <c r="C893" s="79"/>
      <c r="D893" s="79"/>
    </row>
    <row r="894" spans="2:4" ht="12.5" x14ac:dyDescent="0.25">
      <c r="B894" s="79"/>
      <c r="C894" s="79"/>
      <c r="D894" s="79"/>
    </row>
    <row r="895" spans="2:4" ht="12.5" x14ac:dyDescent="0.25">
      <c r="B895" s="79"/>
      <c r="C895" s="79"/>
      <c r="D895" s="79"/>
    </row>
    <row r="896" spans="2:4" ht="12.5" x14ac:dyDescent="0.25">
      <c r="B896" s="79"/>
      <c r="C896" s="79"/>
      <c r="D896" s="79"/>
    </row>
    <row r="897" spans="2:4" ht="12.5" x14ac:dyDescent="0.25">
      <c r="B897" s="79"/>
      <c r="C897" s="79"/>
      <c r="D897" s="79"/>
    </row>
    <row r="898" spans="2:4" ht="12.5" x14ac:dyDescent="0.25">
      <c r="B898" s="79"/>
      <c r="C898" s="79"/>
      <c r="D898" s="79"/>
    </row>
    <row r="899" spans="2:4" ht="12.5" x14ac:dyDescent="0.25">
      <c r="B899" s="79"/>
      <c r="C899" s="79"/>
      <c r="D899" s="79"/>
    </row>
    <row r="900" spans="2:4" ht="12.5" x14ac:dyDescent="0.25">
      <c r="B900" s="79"/>
      <c r="C900" s="79"/>
      <c r="D900" s="79"/>
    </row>
    <row r="901" spans="2:4" ht="12.5" x14ac:dyDescent="0.25">
      <c r="B901" s="79"/>
      <c r="C901" s="79"/>
      <c r="D901" s="79"/>
    </row>
    <row r="902" spans="2:4" ht="12.5" x14ac:dyDescent="0.25">
      <c r="B902" s="79"/>
      <c r="C902" s="79"/>
      <c r="D902" s="79"/>
    </row>
    <row r="903" spans="2:4" ht="12.5" x14ac:dyDescent="0.25">
      <c r="B903" s="79"/>
      <c r="C903" s="79"/>
      <c r="D903" s="79"/>
    </row>
    <row r="904" spans="2:4" ht="12.5" x14ac:dyDescent="0.25">
      <c r="B904" s="79"/>
      <c r="C904" s="79"/>
      <c r="D904" s="79"/>
    </row>
    <row r="905" spans="2:4" ht="12.5" x14ac:dyDescent="0.25">
      <c r="B905" s="79"/>
      <c r="C905" s="79"/>
      <c r="D905" s="79"/>
    </row>
    <row r="906" spans="2:4" ht="12.5" x14ac:dyDescent="0.25">
      <c r="B906" s="79"/>
      <c r="C906" s="79"/>
      <c r="D906" s="79"/>
    </row>
    <row r="907" spans="2:4" ht="12.5" x14ac:dyDescent="0.25">
      <c r="B907" s="79"/>
      <c r="C907" s="79"/>
      <c r="D907" s="79"/>
    </row>
    <row r="908" spans="2:4" ht="12.5" x14ac:dyDescent="0.25">
      <c r="B908" s="79"/>
      <c r="C908" s="79"/>
      <c r="D908" s="79"/>
    </row>
    <row r="909" spans="2:4" ht="12.5" x14ac:dyDescent="0.25">
      <c r="B909" s="79"/>
      <c r="C909" s="79"/>
      <c r="D909" s="79"/>
    </row>
    <row r="910" spans="2:4" ht="12.5" x14ac:dyDescent="0.25">
      <c r="B910" s="79"/>
      <c r="C910" s="79"/>
      <c r="D910" s="79"/>
    </row>
    <row r="911" spans="2:4" ht="12.5" x14ac:dyDescent="0.25">
      <c r="B911" s="79"/>
      <c r="C911" s="79"/>
      <c r="D911" s="79"/>
    </row>
    <row r="912" spans="2:4" ht="12.5" x14ac:dyDescent="0.25">
      <c r="B912" s="79"/>
      <c r="C912" s="79"/>
      <c r="D912" s="79"/>
    </row>
    <row r="913" spans="2:4" ht="12.5" x14ac:dyDescent="0.25">
      <c r="B913" s="79"/>
      <c r="C913" s="79"/>
      <c r="D913" s="79"/>
    </row>
    <row r="914" spans="2:4" ht="12.5" x14ac:dyDescent="0.25">
      <c r="B914" s="79"/>
      <c r="C914" s="79"/>
      <c r="D914" s="79"/>
    </row>
    <row r="915" spans="2:4" ht="12.5" x14ac:dyDescent="0.25">
      <c r="B915" s="79"/>
      <c r="C915" s="79"/>
      <c r="D915" s="79"/>
    </row>
    <row r="916" spans="2:4" ht="12.5" x14ac:dyDescent="0.25">
      <c r="B916" s="79"/>
      <c r="C916" s="79"/>
      <c r="D916" s="79"/>
    </row>
    <row r="917" spans="2:4" ht="12.5" x14ac:dyDescent="0.25">
      <c r="B917" s="79"/>
      <c r="C917" s="79"/>
      <c r="D917" s="79"/>
    </row>
    <row r="918" spans="2:4" ht="12.5" x14ac:dyDescent="0.25">
      <c r="B918" s="79"/>
      <c r="C918" s="79"/>
      <c r="D918" s="79"/>
    </row>
    <row r="919" spans="2:4" ht="12.5" x14ac:dyDescent="0.25">
      <c r="B919" s="79"/>
      <c r="C919" s="79"/>
      <c r="D919" s="79"/>
    </row>
    <row r="920" spans="2:4" ht="12.5" x14ac:dyDescent="0.25">
      <c r="B920" s="79"/>
      <c r="C920" s="79"/>
      <c r="D920" s="79"/>
    </row>
    <row r="921" spans="2:4" ht="12.5" x14ac:dyDescent="0.25">
      <c r="B921" s="79"/>
      <c r="C921" s="79"/>
      <c r="D921" s="79"/>
    </row>
    <row r="922" spans="2:4" ht="12.5" x14ac:dyDescent="0.25">
      <c r="B922" s="79"/>
      <c r="C922" s="79"/>
      <c r="D922" s="79"/>
    </row>
    <row r="923" spans="2:4" ht="12.5" x14ac:dyDescent="0.25">
      <c r="B923" s="79"/>
      <c r="C923" s="79"/>
      <c r="D923" s="79"/>
    </row>
    <row r="924" spans="2:4" ht="12.5" x14ac:dyDescent="0.25">
      <c r="B924" s="79"/>
      <c r="C924" s="79"/>
      <c r="D924" s="79"/>
    </row>
    <row r="925" spans="2:4" ht="12.5" x14ac:dyDescent="0.25">
      <c r="B925" s="79"/>
      <c r="C925" s="79"/>
      <c r="D925" s="79"/>
    </row>
    <row r="926" spans="2:4" ht="12.5" x14ac:dyDescent="0.25">
      <c r="B926" s="79"/>
      <c r="C926" s="79"/>
      <c r="D926" s="79"/>
    </row>
    <row r="927" spans="2:4" ht="12.5" x14ac:dyDescent="0.25">
      <c r="B927" s="79"/>
      <c r="C927" s="79"/>
      <c r="D927" s="79"/>
    </row>
    <row r="928" spans="2:4" ht="12.5" x14ac:dyDescent="0.25">
      <c r="B928" s="79"/>
      <c r="C928" s="79"/>
      <c r="D928" s="79"/>
    </row>
    <row r="929" spans="2:4" ht="12.5" x14ac:dyDescent="0.25">
      <c r="B929" s="79"/>
      <c r="C929" s="79"/>
      <c r="D929" s="79"/>
    </row>
    <row r="930" spans="2:4" ht="12.5" x14ac:dyDescent="0.25">
      <c r="B930" s="79"/>
      <c r="C930" s="79"/>
      <c r="D930" s="79"/>
    </row>
    <row r="931" spans="2:4" ht="12.5" x14ac:dyDescent="0.25">
      <c r="B931" s="79"/>
      <c r="C931" s="79"/>
      <c r="D931" s="79"/>
    </row>
    <row r="932" spans="2:4" ht="12.5" x14ac:dyDescent="0.25">
      <c r="B932" s="79"/>
      <c r="C932" s="79"/>
      <c r="D932" s="79"/>
    </row>
    <row r="933" spans="2:4" ht="12.5" x14ac:dyDescent="0.25">
      <c r="B933" s="79"/>
      <c r="C933" s="79"/>
      <c r="D933" s="79"/>
    </row>
    <row r="934" spans="2:4" ht="12.5" x14ac:dyDescent="0.25">
      <c r="B934" s="79"/>
      <c r="C934" s="79"/>
      <c r="D934" s="79"/>
    </row>
    <row r="935" spans="2:4" ht="12.5" x14ac:dyDescent="0.25">
      <c r="B935" s="79"/>
      <c r="C935" s="79"/>
      <c r="D935" s="79"/>
    </row>
    <row r="936" spans="2:4" ht="12.5" x14ac:dyDescent="0.25">
      <c r="B936" s="79"/>
      <c r="C936" s="79"/>
      <c r="D936" s="79"/>
    </row>
    <row r="937" spans="2:4" ht="12.5" x14ac:dyDescent="0.25">
      <c r="B937" s="79"/>
      <c r="C937" s="79"/>
      <c r="D937" s="79"/>
    </row>
    <row r="938" spans="2:4" ht="12.5" x14ac:dyDescent="0.25">
      <c r="B938" s="79"/>
      <c r="C938" s="79"/>
      <c r="D938" s="79"/>
    </row>
    <row r="939" spans="2:4" ht="12.5" x14ac:dyDescent="0.25">
      <c r="B939" s="79"/>
      <c r="C939" s="79"/>
      <c r="D939" s="79"/>
    </row>
    <row r="940" spans="2:4" ht="12.5" x14ac:dyDescent="0.25">
      <c r="B940" s="79"/>
      <c r="C940" s="79"/>
      <c r="D940" s="79"/>
    </row>
    <row r="941" spans="2:4" ht="12.5" x14ac:dyDescent="0.25">
      <c r="B941" s="79"/>
      <c r="C941" s="79"/>
      <c r="D941" s="79"/>
    </row>
    <row r="942" spans="2:4" ht="12.5" x14ac:dyDescent="0.25">
      <c r="B942" s="79"/>
      <c r="C942" s="79"/>
      <c r="D942" s="79"/>
    </row>
    <row r="943" spans="2:4" ht="12.5" x14ac:dyDescent="0.25">
      <c r="B943" s="79"/>
      <c r="C943" s="79"/>
      <c r="D943" s="79"/>
    </row>
    <row r="944" spans="2:4" ht="12.5" x14ac:dyDescent="0.25">
      <c r="B944" s="79"/>
      <c r="C944" s="79"/>
      <c r="D944" s="79"/>
    </row>
    <row r="945" spans="2:4" ht="12.5" x14ac:dyDescent="0.25">
      <c r="B945" s="79"/>
      <c r="C945" s="79"/>
      <c r="D945" s="79"/>
    </row>
    <row r="946" spans="2:4" ht="12.5" x14ac:dyDescent="0.25">
      <c r="B946" s="79"/>
      <c r="C946" s="79"/>
      <c r="D946" s="79"/>
    </row>
    <row r="947" spans="2:4" ht="12.5" x14ac:dyDescent="0.25">
      <c r="B947" s="79"/>
      <c r="C947" s="79"/>
      <c r="D947" s="79"/>
    </row>
    <row r="948" spans="2:4" ht="12.5" x14ac:dyDescent="0.25">
      <c r="B948" s="79"/>
      <c r="C948" s="79"/>
      <c r="D948" s="79"/>
    </row>
    <row r="949" spans="2:4" ht="12.5" x14ac:dyDescent="0.25">
      <c r="B949" s="79"/>
      <c r="C949" s="79"/>
      <c r="D949" s="79"/>
    </row>
    <row r="950" spans="2:4" ht="12.5" x14ac:dyDescent="0.25">
      <c r="B950" s="79"/>
      <c r="C950" s="79"/>
      <c r="D950" s="79"/>
    </row>
    <row r="951" spans="2:4" ht="12.5" x14ac:dyDescent="0.25">
      <c r="B951" s="79"/>
      <c r="C951" s="79"/>
      <c r="D951" s="79"/>
    </row>
    <row r="952" spans="2:4" ht="12.5" x14ac:dyDescent="0.25">
      <c r="B952" s="79"/>
      <c r="C952" s="79"/>
      <c r="D952" s="79"/>
    </row>
    <row r="953" spans="2:4" ht="12.5" x14ac:dyDescent="0.25">
      <c r="B953" s="79"/>
      <c r="C953" s="79"/>
      <c r="D953" s="79"/>
    </row>
    <row r="954" spans="2:4" ht="12.5" x14ac:dyDescent="0.25">
      <c r="B954" s="79"/>
      <c r="C954" s="79"/>
      <c r="D954" s="79"/>
    </row>
    <row r="955" spans="2:4" ht="12.5" x14ac:dyDescent="0.25">
      <c r="B955" s="79"/>
      <c r="C955" s="79"/>
      <c r="D955" s="79"/>
    </row>
    <row r="956" spans="2:4" ht="12.5" x14ac:dyDescent="0.25">
      <c r="B956" s="79"/>
      <c r="C956" s="79"/>
      <c r="D956" s="79"/>
    </row>
    <row r="957" spans="2:4" ht="12.5" x14ac:dyDescent="0.25">
      <c r="B957" s="79"/>
      <c r="C957" s="79"/>
      <c r="D957" s="79"/>
    </row>
    <row r="958" spans="2:4" ht="12.5" x14ac:dyDescent="0.25">
      <c r="B958" s="79"/>
      <c r="C958" s="79"/>
      <c r="D958" s="79"/>
    </row>
    <row r="959" spans="2:4" ht="12.5" x14ac:dyDescent="0.25">
      <c r="B959" s="79"/>
      <c r="C959" s="79"/>
      <c r="D959" s="79"/>
    </row>
    <row r="960" spans="2:4" ht="12.5" x14ac:dyDescent="0.25">
      <c r="B960" s="79"/>
      <c r="C960" s="79"/>
      <c r="D960" s="79"/>
    </row>
    <row r="961" spans="2:4" ht="12.5" x14ac:dyDescent="0.25">
      <c r="B961" s="79"/>
      <c r="C961" s="79"/>
      <c r="D961" s="79"/>
    </row>
    <row r="962" spans="2:4" ht="12.5" x14ac:dyDescent="0.25">
      <c r="B962" s="79"/>
      <c r="C962" s="79"/>
      <c r="D962" s="79"/>
    </row>
    <row r="963" spans="2:4" ht="12.5" x14ac:dyDescent="0.25">
      <c r="B963" s="79"/>
      <c r="C963" s="79"/>
      <c r="D963" s="79"/>
    </row>
    <row r="964" spans="2:4" ht="12.5" x14ac:dyDescent="0.25">
      <c r="B964" s="79"/>
      <c r="C964" s="79"/>
      <c r="D964" s="79"/>
    </row>
    <row r="965" spans="2:4" ht="12.5" x14ac:dyDescent="0.25">
      <c r="B965" s="79"/>
      <c r="C965" s="79"/>
      <c r="D965" s="79"/>
    </row>
    <row r="966" spans="2:4" ht="12.5" x14ac:dyDescent="0.25">
      <c r="B966" s="79"/>
      <c r="C966" s="79"/>
      <c r="D966" s="79"/>
    </row>
    <row r="967" spans="2:4" ht="12.5" x14ac:dyDescent="0.25">
      <c r="B967" s="79"/>
      <c r="C967" s="79"/>
      <c r="D967" s="79"/>
    </row>
    <row r="968" spans="2:4" ht="12.5" x14ac:dyDescent="0.25">
      <c r="B968" s="79"/>
      <c r="C968" s="79"/>
      <c r="D968" s="79"/>
    </row>
    <row r="969" spans="2:4" ht="12.5" x14ac:dyDescent="0.25">
      <c r="B969" s="79"/>
      <c r="C969" s="79"/>
      <c r="D969" s="79"/>
    </row>
    <row r="970" spans="2:4" ht="12.5" x14ac:dyDescent="0.25">
      <c r="B970" s="79"/>
      <c r="C970" s="79"/>
      <c r="D970" s="79"/>
    </row>
    <row r="971" spans="2:4" ht="12.5" x14ac:dyDescent="0.25">
      <c r="B971" s="79"/>
      <c r="C971" s="79"/>
      <c r="D971" s="79"/>
    </row>
    <row r="972" spans="2:4" ht="12.5" x14ac:dyDescent="0.25">
      <c r="B972" s="79"/>
      <c r="C972" s="79"/>
      <c r="D972" s="79"/>
    </row>
    <row r="973" spans="2:4" ht="12.5" x14ac:dyDescent="0.25">
      <c r="B973" s="79"/>
      <c r="C973" s="79"/>
      <c r="D973" s="79"/>
    </row>
    <row r="974" spans="2:4" ht="12.5" x14ac:dyDescent="0.25">
      <c r="B974" s="79"/>
      <c r="C974" s="79"/>
      <c r="D974" s="79"/>
    </row>
    <row r="975" spans="2:4" ht="12.5" x14ac:dyDescent="0.25">
      <c r="B975" s="79"/>
      <c r="C975" s="79"/>
      <c r="D975" s="79"/>
    </row>
    <row r="976" spans="2:4" ht="12.5" x14ac:dyDescent="0.25">
      <c r="B976" s="79"/>
      <c r="C976" s="79"/>
      <c r="D976" s="79"/>
    </row>
    <row r="977" spans="2:4" ht="12.5" x14ac:dyDescent="0.25">
      <c r="B977" s="79"/>
      <c r="C977" s="79"/>
      <c r="D977" s="79"/>
    </row>
    <row r="978" spans="2:4" ht="12.5" x14ac:dyDescent="0.25">
      <c r="B978" s="79"/>
      <c r="C978" s="79"/>
      <c r="D978" s="79"/>
    </row>
    <row r="979" spans="2:4" ht="12.5" x14ac:dyDescent="0.25">
      <c r="B979" s="79"/>
      <c r="C979" s="79"/>
      <c r="D979" s="79"/>
    </row>
    <row r="980" spans="2:4" ht="12.5" x14ac:dyDescent="0.25">
      <c r="B980" s="79"/>
      <c r="C980" s="79"/>
      <c r="D980" s="79"/>
    </row>
    <row r="981" spans="2:4" ht="12.5" x14ac:dyDescent="0.25">
      <c r="B981" s="79"/>
      <c r="C981" s="79"/>
      <c r="D981" s="79"/>
    </row>
    <row r="982" spans="2:4" ht="12.5" x14ac:dyDescent="0.25">
      <c r="B982" s="79"/>
      <c r="C982" s="79"/>
      <c r="D982" s="79"/>
    </row>
    <row r="983" spans="2:4" ht="12.5" x14ac:dyDescent="0.25">
      <c r="B983" s="79"/>
      <c r="C983" s="79"/>
      <c r="D983" s="79"/>
    </row>
    <row r="984" spans="2:4" ht="12.5" x14ac:dyDescent="0.25">
      <c r="B984" s="79"/>
      <c r="C984" s="79"/>
      <c r="D984" s="79"/>
    </row>
    <row r="985" spans="2:4" ht="12.5" x14ac:dyDescent="0.25">
      <c r="B985" s="79"/>
      <c r="C985" s="79"/>
      <c r="D985" s="79"/>
    </row>
    <row r="986" spans="2:4" ht="12.5" x14ac:dyDescent="0.25">
      <c r="B986" s="79"/>
      <c r="C986" s="79"/>
      <c r="D986" s="79"/>
    </row>
    <row r="987" spans="2:4" ht="12.5" x14ac:dyDescent="0.25">
      <c r="B987" s="79"/>
      <c r="C987" s="79"/>
      <c r="D987" s="79"/>
    </row>
    <row r="988" spans="2:4" ht="12.5" x14ac:dyDescent="0.25">
      <c r="B988" s="79"/>
      <c r="C988" s="79"/>
      <c r="D988" s="79"/>
    </row>
    <row r="989" spans="2:4" ht="12.5" x14ac:dyDescent="0.25">
      <c r="B989" s="79"/>
      <c r="C989" s="79"/>
      <c r="D989" s="79"/>
    </row>
    <row r="990" spans="2:4" ht="12.5" x14ac:dyDescent="0.25">
      <c r="B990" s="79"/>
      <c r="C990" s="79"/>
      <c r="D990" s="79"/>
    </row>
    <row r="991" spans="2:4" ht="12.5" x14ac:dyDescent="0.25">
      <c r="B991" s="79"/>
      <c r="C991" s="79"/>
      <c r="D991" s="79"/>
    </row>
    <row r="992" spans="2:4" ht="12.5" x14ac:dyDescent="0.25">
      <c r="B992" s="79"/>
      <c r="C992" s="79"/>
      <c r="D992" s="79"/>
    </row>
    <row r="993" spans="2:4" ht="12.5" x14ac:dyDescent="0.25">
      <c r="B993" s="79"/>
      <c r="C993" s="79"/>
      <c r="D993" s="79"/>
    </row>
    <row r="994" spans="2:4" ht="12.5" x14ac:dyDescent="0.25">
      <c r="B994" s="79"/>
      <c r="C994" s="79"/>
      <c r="D994" s="79"/>
    </row>
    <row r="995" spans="2:4" ht="12.5" x14ac:dyDescent="0.25">
      <c r="B995" s="79"/>
      <c r="C995" s="79"/>
      <c r="D995" s="79"/>
    </row>
    <row r="996" spans="2:4" ht="12.5" x14ac:dyDescent="0.25">
      <c r="B996" s="79"/>
      <c r="C996" s="79"/>
      <c r="D996" s="79"/>
    </row>
    <row r="997" spans="2:4" ht="12.5" x14ac:dyDescent="0.25">
      <c r="B997" s="79"/>
      <c r="C997" s="79"/>
      <c r="D997" s="79"/>
    </row>
    <row r="998" spans="2:4" ht="12.5" x14ac:dyDescent="0.25">
      <c r="B998" s="79"/>
      <c r="C998" s="79"/>
      <c r="D998" s="79"/>
    </row>
    <row r="999" spans="2:4" ht="12.5" x14ac:dyDescent="0.25">
      <c r="B999" s="79"/>
      <c r="C999" s="79"/>
      <c r="D999" s="79"/>
    </row>
    <row r="1000" spans="2:4" ht="12.5" x14ac:dyDescent="0.25">
      <c r="B1000" s="79"/>
      <c r="C1000" s="79"/>
      <c r="D1000" s="79"/>
    </row>
  </sheetData>
  <autoFilter ref="A1:W49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6"/>
  <sheetViews>
    <sheetView workbookViewId="0"/>
  </sheetViews>
  <sheetFormatPr defaultColWidth="12.6328125" defaultRowHeight="15.75" customHeight="1" x14ac:dyDescent="0.25"/>
  <sheetData>
    <row r="1" spans="1:26" ht="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2"/>
      <c r="Y1" s="12"/>
      <c r="Z1" s="12"/>
    </row>
    <row r="2" spans="1:26" ht="12.5" x14ac:dyDescent="0.25">
      <c r="A2" s="3" t="s">
        <v>85</v>
      </c>
      <c r="B2" s="3" t="s">
        <v>3620</v>
      </c>
      <c r="C2" s="3" t="s">
        <v>26</v>
      </c>
      <c r="D2" s="3" t="s">
        <v>3323</v>
      </c>
      <c r="E2" s="3" t="s">
        <v>28</v>
      </c>
      <c r="F2" s="3" t="s">
        <v>29</v>
      </c>
      <c r="G2" s="3" t="s">
        <v>1699</v>
      </c>
      <c r="H2" s="3" t="s">
        <v>1699</v>
      </c>
      <c r="I2" s="3">
        <v>2019</v>
      </c>
      <c r="J2" s="3" t="s">
        <v>264</v>
      </c>
      <c r="K2" s="3" t="s">
        <v>842</v>
      </c>
      <c r="L2" s="3" t="s">
        <v>2924</v>
      </c>
      <c r="M2" s="3" t="s">
        <v>34</v>
      </c>
      <c r="N2" s="3" t="s">
        <v>35</v>
      </c>
      <c r="O2" s="3" t="s">
        <v>34</v>
      </c>
      <c r="P2" s="3">
        <v>2019</v>
      </c>
      <c r="Q2" s="3" t="s">
        <v>42</v>
      </c>
      <c r="R2" s="3" t="s">
        <v>42</v>
      </c>
      <c r="S2" s="5">
        <v>45602</v>
      </c>
      <c r="T2" s="3">
        <v>16</v>
      </c>
      <c r="U2" s="20">
        <v>8888888888888880</v>
      </c>
      <c r="V2" s="3" t="s">
        <v>44</v>
      </c>
      <c r="W2" s="20">
        <v>9447209653092000</v>
      </c>
    </row>
    <row r="3" spans="1:26" ht="12.5" x14ac:dyDescent="0.25">
      <c r="A3" s="3" t="s">
        <v>220</v>
      </c>
      <c r="B3" s="3" t="s">
        <v>2907</v>
      </c>
      <c r="C3" s="3" t="s">
        <v>3621</v>
      </c>
      <c r="D3" s="3" t="s">
        <v>3337</v>
      </c>
      <c r="E3" s="3" t="s">
        <v>2907</v>
      </c>
      <c r="F3" s="3" t="s">
        <v>3337</v>
      </c>
      <c r="G3" s="3" t="s">
        <v>30</v>
      </c>
      <c r="H3" s="3" t="s">
        <v>3622</v>
      </c>
      <c r="I3" s="3" t="s">
        <v>42</v>
      </c>
      <c r="J3" s="3" t="s">
        <v>42</v>
      </c>
      <c r="K3" s="3" t="s">
        <v>42</v>
      </c>
      <c r="L3" s="3" t="s">
        <v>42</v>
      </c>
      <c r="M3" s="3" t="s">
        <v>35</v>
      </c>
      <c r="N3" s="3" t="s">
        <v>36</v>
      </c>
      <c r="O3" s="3">
        <v>107002024</v>
      </c>
      <c r="P3" s="3">
        <v>6</v>
      </c>
      <c r="Q3" s="3" t="s">
        <v>42</v>
      </c>
      <c r="R3" s="3">
        <v>6</v>
      </c>
      <c r="S3" s="3" t="s">
        <v>42</v>
      </c>
      <c r="T3" s="3">
        <v>12</v>
      </c>
      <c r="U3" s="20">
        <v>6666666666666660</v>
      </c>
      <c r="V3" s="3" t="s">
        <v>147</v>
      </c>
      <c r="W3" s="20">
        <v>1872611865258920</v>
      </c>
    </row>
    <row r="4" spans="1:26" ht="12.5" x14ac:dyDescent="0.25">
      <c r="A4" s="3" t="s">
        <v>24</v>
      </c>
      <c r="B4" s="3" t="s">
        <v>837</v>
      </c>
      <c r="C4" s="3" t="s">
        <v>26</v>
      </c>
      <c r="D4" s="3" t="s">
        <v>3623</v>
      </c>
      <c r="E4" s="3" t="s">
        <v>28</v>
      </c>
      <c r="F4" s="3" t="s">
        <v>29</v>
      </c>
      <c r="G4" s="3" t="s">
        <v>30</v>
      </c>
      <c r="H4" s="3" t="s">
        <v>30</v>
      </c>
      <c r="I4" s="3">
        <v>2019</v>
      </c>
      <c r="J4" s="3" t="s">
        <v>264</v>
      </c>
      <c r="K4" s="3" t="s">
        <v>32</v>
      </c>
      <c r="L4" s="3" t="s">
        <v>2417</v>
      </c>
      <c r="M4" s="3" t="s">
        <v>34</v>
      </c>
      <c r="N4" s="3" t="s">
        <v>35</v>
      </c>
      <c r="O4" s="3" t="s">
        <v>34</v>
      </c>
      <c r="P4" s="3">
        <v>2019</v>
      </c>
      <c r="Q4" s="3" t="s">
        <v>42</v>
      </c>
      <c r="R4" s="3">
        <v>10700</v>
      </c>
      <c r="S4" s="5">
        <v>45602</v>
      </c>
      <c r="T4" s="3">
        <v>17</v>
      </c>
      <c r="U4" s="20">
        <v>9444444444444440</v>
      </c>
      <c r="V4" s="3" t="s">
        <v>328</v>
      </c>
      <c r="W4" s="20">
        <v>9568627450980390</v>
      </c>
    </row>
    <row r="5" spans="1:26" ht="12.5" x14ac:dyDescent="0.25">
      <c r="A5" s="3" t="s">
        <v>222</v>
      </c>
      <c r="B5" s="3" t="s">
        <v>3303</v>
      </c>
      <c r="C5" s="3" t="s">
        <v>3422</v>
      </c>
      <c r="D5" s="3" t="s">
        <v>3534</v>
      </c>
      <c r="E5" s="3" t="s">
        <v>3303</v>
      </c>
      <c r="F5" s="3" t="s">
        <v>3534</v>
      </c>
      <c r="G5" s="3" t="s">
        <v>3621</v>
      </c>
      <c r="H5" s="3" t="s">
        <v>29</v>
      </c>
      <c r="I5" s="3">
        <v>2019</v>
      </c>
      <c r="J5" s="3" t="s">
        <v>3307</v>
      </c>
      <c r="K5" s="3">
        <v>149</v>
      </c>
      <c r="L5" s="3">
        <v>708686</v>
      </c>
      <c r="M5" s="3" t="s">
        <v>42</v>
      </c>
      <c r="N5" s="3" t="s">
        <v>34</v>
      </c>
      <c r="O5" s="3" t="s">
        <v>35</v>
      </c>
      <c r="P5" s="3">
        <v>7918292</v>
      </c>
      <c r="Q5" s="3" t="s">
        <v>34</v>
      </c>
      <c r="R5" s="3" t="s">
        <v>36</v>
      </c>
      <c r="S5" s="3" t="s">
        <v>3537</v>
      </c>
      <c r="T5" s="3">
        <v>17</v>
      </c>
      <c r="U5" s="20">
        <v>9444444444444440</v>
      </c>
      <c r="V5" s="3" t="s">
        <v>328</v>
      </c>
      <c r="W5" s="20">
        <v>1.23797482794022E+16</v>
      </c>
    </row>
    <row r="6" spans="1:26" ht="12.5" x14ac:dyDescent="0.25">
      <c r="A6" s="3" t="s">
        <v>39</v>
      </c>
      <c r="B6" s="3" t="s">
        <v>3313</v>
      </c>
      <c r="C6" s="45"/>
      <c r="D6" s="3" t="s">
        <v>3624</v>
      </c>
      <c r="E6" s="3" t="s">
        <v>28</v>
      </c>
      <c r="F6" s="3" t="s">
        <v>3625</v>
      </c>
      <c r="G6" s="3" t="s">
        <v>3317</v>
      </c>
      <c r="H6" s="3" t="s">
        <v>3318</v>
      </c>
      <c r="I6" s="3" t="s">
        <v>42</v>
      </c>
      <c r="J6" s="3" t="s">
        <v>264</v>
      </c>
      <c r="K6" s="3" t="s">
        <v>3626</v>
      </c>
      <c r="L6" s="3" t="s">
        <v>3319</v>
      </c>
      <c r="M6" s="3" t="s">
        <v>2718</v>
      </c>
      <c r="N6" s="3" t="s">
        <v>34</v>
      </c>
      <c r="O6" s="3" t="s">
        <v>34</v>
      </c>
      <c r="P6" s="3" t="s">
        <v>42</v>
      </c>
      <c r="Q6" s="3" t="s">
        <v>42</v>
      </c>
      <c r="R6" s="3">
        <v>2019</v>
      </c>
      <c r="S6" s="3" t="s">
        <v>36</v>
      </c>
      <c r="T6" s="3">
        <v>15</v>
      </c>
      <c r="U6" s="20">
        <v>8333333333333330</v>
      </c>
      <c r="V6" s="3" t="s">
        <v>80</v>
      </c>
      <c r="W6" s="20">
        <v>2652347652347650</v>
      </c>
    </row>
    <row r="7" spans="1:26" ht="12.5" x14ac:dyDescent="0.25">
      <c r="A7" s="3" t="s">
        <v>72</v>
      </c>
      <c r="B7" s="3">
        <v>3472</v>
      </c>
      <c r="C7" s="3" t="s">
        <v>843</v>
      </c>
      <c r="D7" s="3" t="s">
        <v>3627</v>
      </c>
      <c r="E7" s="3" t="s">
        <v>28</v>
      </c>
      <c r="F7" s="3" t="s">
        <v>3628</v>
      </c>
      <c r="G7" s="3" t="s">
        <v>30</v>
      </c>
      <c r="H7" s="3" t="s">
        <v>30</v>
      </c>
      <c r="I7" s="3">
        <v>2019</v>
      </c>
      <c r="J7" s="3" t="s">
        <v>264</v>
      </c>
      <c r="K7" s="3" t="s">
        <v>32</v>
      </c>
      <c r="L7" s="3" t="s">
        <v>2417</v>
      </c>
      <c r="M7" s="3" t="s">
        <v>34</v>
      </c>
      <c r="N7" s="3" t="s">
        <v>35</v>
      </c>
      <c r="O7" s="3" t="s">
        <v>34</v>
      </c>
      <c r="P7" s="3">
        <v>2019</v>
      </c>
      <c r="Q7" s="3" t="s">
        <v>42</v>
      </c>
      <c r="R7" s="3">
        <v>10700</v>
      </c>
      <c r="S7" s="5">
        <v>45602</v>
      </c>
      <c r="T7" s="3">
        <v>17</v>
      </c>
      <c r="U7" s="20">
        <v>9444444444444440</v>
      </c>
      <c r="V7" s="3" t="s">
        <v>328</v>
      </c>
      <c r="W7" s="20">
        <v>9244736808750640</v>
      </c>
    </row>
    <row r="8" spans="1:26" ht="12.5" x14ac:dyDescent="0.25">
      <c r="A8" s="3" t="s">
        <v>223</v>
      </c>
      <c r="B8" s="3" t="s">
        <v>3303</v>
      </c>
      <c r="C8" s="3" t="s">
        <v>3541</v>
      </c>
      <c r="D8" s="3" t="s">
        <v>3629</v>
      </c>
      <c r="E8" s="3" t="s">
        <v>42</v>
      </c>
      <c r="F8" s="3" t="s">
        <v>42</v>
      </c>
      <c r="G8" s="3" t="s">
        <v>42</v>
      </c>
      <c r="H8" s="3" t="s">
        <v>42</v>
      </c>
      <c r="I8" s="3" t="s">
        <v>42</v>
      </c>
      <c r="J8" s="3" t="s">
        <v>42</v>
      </c>
      <c r="K8" s="3" t="s">
        <v>42</v>
      </c>
      <c r="L8" s="3" t="s">
        <v>42</v>
      </c>
      <c r="M8" s="3" t="s">
        <v>2718</v>
      </c>
      <c r="N8" s="3" t="s">
        <v>34</v>
      </c>
      <c r="O8" s="3" t="s">
        <v>35</v>
      </c>
      <c r="P8" s="3">
        <v>2019</v>
      </c>
      <c r="Q8" s="3">
        <v>2019</v>
      </c>
      <c r="R8" s="3" t="s">
        <v>42</v>
      </c>
      <c r="S8" s="3" t="s">
        <v>3630</v>
      </c>
      <c r="T8" s="3">
        <v>9</v>
      </c>
      <c r="U8" s="3" t="s">
        <v>911</v>
      </c>
      <c r="V8" s="3" t="s">
        <v>215</v>
      </c>
      <c r="W8" s="20">
        <v>1.65385631071905E+16</v>
      </c>
    </row>
    <row r="9" spans="1:26" ht="12.5" x14ac:dyDescent="0.25">
      <c r="A9" s="3" t="s">
        <v>98</v>
      </c>
      <c r="B9" s="3" t="s">
        <v>3631</v>
      </c>
      <c r="C9" s="3" t="s">
        <v>73</v>
      </c>
      <c r="D9" s="3" t="s">
        <v>1949</v>
      </c>
      <c r="E9" s="3" t="s">
        <v>28</v>
      </c>
      <c r="F9" s="3" t="s">
        <v>29</v>
      </c>
      <c r="G9" s="3" t="s">
        <v>30</v>
      </c>
      <c r="H9" s="3" t="s">
        <v>30</v>
      </c>
      <c r="I9" s="3">
        <v>2019</v>
      </c>
      <c r="J9" s="3" t="s">
        <v>264</v>
      </c>
      <c r="K9" s="3" t="s">
        <v>32</v>
      </c>
      <c r="L9" s="3" t="s">
        <v>2417</v>
      </c>
      <c r="M9" s="3" t="s">
        <v>34</v>
      </c>
      <c r="N9" s="3" t="s">
        <v>35</v>
      </c>
      <c r="O9" s="3" t="s">
        <v>34</v>
      </c>
      <c r="P9" s="3">
        <v>2019</v>
      </c>
      <c r="Q9" s="3" t="s">
        <v>42</v>
      </c>
      <c r="R9" s="3">
        <v>10700</v>
      </c>
      <c r="S9" s="5">
        <v>45602</v>
      </c>
      <c r="T9" s="3">
        <v>17</v>
      </c>
      <c r="U9" s="20">
        <v>9444444444444440</v>
      </c>
      <c r="V9" s="3" t="s">
        <v>328</v>
      </c>
      <c r="W9" s="20">
        <v>8995563836394280</v>
      </c>
    </row>
    <row r="10" spans="1:26" ht="12.5" x14ac:dyDescent="0.25">
      <c r="A10" s="3" t="s">
        <v>224</v>
      </c>
      <c r="B10" s="3" t="s">
        <v>3632</v>
      </c>
      <c r="C10" s="3" t="s">
        <v>3633</v>
      </c>
      <c r="D10" s="3" t="s">
        <v>28</v>
      </c>
      <c r="E10" s="3" t="s">
        <v>582</v>
      </c>
      <c r="F10" s="3" t="s">
        <v>49</v>
      </c>
      <c r="G10" s="3" t="s">
        <v>49</v>
      </c>
      <c r="H10" s="3" t="s">
        <v>3547</v>
      </c>
      <c r="I10" s="3">
        <v>201915705996</v>
      </c>
      <c r="J10" s="3" t="s">
        <v>3634</v>
      </c>
      <c r="K10" s="3" t="s">
        <v>3635</v>
      </c>
      <c r="L10" s="3" t="s">
        <v>42</v>
      </c>
      <c r="M10" s="3" t="s">
        <v>34</v>
      </c>
      <c r="N10" s="3">
        <v>2019</v>
      </c>
      <c r="O10" s="3">
        <v>10700</v>
      </c>
      <c r="P10" s="3" t="s">
        <v>42</v>
      </c>
      <c r="Q10" s="3" t="s">
        <v>42</v>
      </c>
      <c r="R10" s="3" t="s">
        <v>3636</v>
      </c>
      <c r="S10" s="3" t="s">
        <v>42</v>
      </c>
      <c r="T10" s="3">
        <v>14</v>
      </c>
      <c r="U10" s="20">
        <v>7777777777777770</v>
      </c>
      <c r="V10" s="3" t="s">
        <v>89</v>
      </c>
      <c r="W10" s="20">
        <v>1.57122079601071E+16</v>
      </c>
    </row>
    <row r="11" spans="1:26" ht="12.5" x14ac:dyDescent="0.25">
      <c r="A11" s="3" t="s">
        <v>81</v>
      </c>
      <c r="B11" s="3" t="s">
        <v>837</v>
      </c>
      <c r="C11" s="3" t="s">
        <v>26</v>
      </c>
      <c r="D11" s="3" t="s">
        <v>3637</v>
      </c>
      <c r="E11" s="3" t="s">
        <v>28</v>
      </c>
      <c r="F11" s="3" t="s">
        <v>29</v>
      </c>
      <c r="G11" s="3" t="s">
        <v>30</v>
      </c>
      <c r="H11" s="3" t="s">
        <v>1400</v>
      </c>
      <c r="I11" s="3">
        <v>149</v>
      </c>
      <c r="J11" s="3" t="s">
        <v>2253</v>
      </c>
      <c r="K11" s="3" t="s">
        <v>33</v>
      </c>
      <c r="L11" s="3" t="s">
        <v>42</v>
      </c>
      <c r="M11" s="3" t="s">
        <v>34</v>
      </c>
      <c r="N11" s="3" t="s">
        <v>35</v>
      </c>
      <c r="O11" s="3" t="s">
        <v>34</v>
      </c>
      <c r="P11" s="3">
        <v>2019</v>
      </c>
      <c r="Q11" s="3" t="s">
        <v>42</v>
      </c>
      <c r="R11" s="3">
        <v>10700</v>
      </c>
      <c r="S11" s="9">
        <v>45597</v>
      </c>
      <c r="T11" s="3">
        <v>16</v>
      </c>
      <c r="U11" s="20">
        <v>8888888888888880</v>
      </c>
      <c r="V11" s="3" t="s">
        <v>44</v>
      </c>
      <c r="W11" s="20">
        <v>7550039421362950</v>
      </c>
    </row>
    <row r="12" spans="1:26" ht="12.5" x14ac:dyDescent="0.25">
      <c r="A12" s="3" t="s">
        <v>225</v>
      </c>
      <c r="B12" s="3" t="s">
        <v>3335</v>
      </c>
      <c r="C12" s="3" t="s">
        <v>2907</v>
      </c>
      <c r="D12" s="3" t="s">
        <v>3337</v>
      </c>
      <c r="E12" s="3" t="s">
        <v>49</v>
      </c>
      <c r="F12" s="3" t="s">
        <v>49</v>
      </c>
      <c r="G12" s="3" t="s">
        <v>33</v>
      </c>
      <c r="H12" s="3" t="s">
        <v>3638</v>
      </c>
      <c r="I12" s="3" t="s">
        <v>42</v>
      </c>
      <c r="J12" s="3" t="s">
        <v>42</v>
      </c>
      <c r="K12" s="3" t="s">
        <v>42</v>
      </c>
      <c r="L12" s="3" t="s">
        <v>42</v>
      </c>
      <c r="M12" s="3" t="s">
        <v>35</v>
      </c>
      <c r="N12" s="3" t="s">
        <v>1424</v>
      </c>
      <c r="O12" s="3">
        <v>107002019</v>
      </c>
      <c r="P12" s="3">
        <v>6</v>
      </c>
      <c r="Q12" s="3" t="s">
        <v>42</v>
      </c>
      <c r="R12" s="3" t="s">
        <v>42</v>
      </c>
      <c r="S12" s="3">
        <v>6</v>
      </c>
      <c r="T12" s="3">
        <v>12</v>
      </c>
      <c r="U12" s="20">
        <v>6666666666666660</v>
      </c>
      <c r="V12" s="3" t="s">
        <v>147</v>
      </c>
      <c r="W12" s="20">
        <v>9169841596312180</v>
      </c>
    </row>
    <row r="13" spans="1:26" ht="12.5" x14ac:dyDescent="0.25">
      <c r="A13" s="3" t="s">
        <v>212</v>
      </c>
      <c r="B13" s="3">
        <v>2019</v>
      </c>
      <c r="C13" s="3" t="s">
        <v>26</v>
      </c>
      <c r="D13" s="3" t="s">
        <v>3639</v>
      </c>
      <c r="E13" s="3" t="s">
        <v>28</v>
      </c>
      <c r="F13" s="3" t="s">
        <v>29</v>
      </c>
      <c r="G13" s="3" t="s">
        <v>30</v>
      </c>
      <c r="H13" s="3" t="s">
        <v>30</v>
      </c>
      <c r="I13" s="3">
        <v>2019</v>
      </c>
      <c r="J13" s="3" t="s">
        <v>264</v>
      </c>
      <c r="K13" s="3" t="s">
        <v>32</v>
      </c>
      <c r="L13" s="3" t="s">
        <v>2417</v>
      </c>
      <c r="M13" s="3" t="s">
        <v>34</v>
      </c>
      <c r="N13" s="3" t="s">
        <v>35</v>
      </c>
      <c r="O13" s="3" t="s">
        <v>34</v>
      </c>
      <c r="P13" s="3" t="s">
        <v>42</v>
      </c>
      <c r="Q13" s="3" t="s">
        <v>42</v>
      </c>
      <c r="R13" s="3" t="s">
        <v>42</v>
      </c>
      <c r="S13" s="5">
        <v>45602</v>
      </c>
      <c r="T13" s="3">
        <v>15</v>
      </c>
      <c r="U13" s="20">
        <v>8333333333333330</v>
      </c>
      <c r="V13" s="3" t="s">
        <v>80</v>
      </c>
      <c r="W13" s="20">
        <v>8903418803418800</v>
      </c>
    </row>
    <row r="14" spans="1:26" ht="12.5" x14ac:dyDescent="0.25">
      <c r="A14" s="3" t="s">
        <v>122</v>
      </c>
      <c r="B14" s="3" t="s">
        <v>864</v>
      </c>
      <c r="C14" s="3" t="s">
        <v>2283</v>
      </c>
      <c r="D14" s="3" t="s">
        <v>3640</v>
      </c>
      <c r="E14" s="3" t="s">
        <v>28</v>
      </c>
      <c r="F14" s="3" t="s">
        <v>3641</v>
      </c>
      <c r="G14" s="3" t="s">
        <v>867</v>
      </c>
      <c r="H14" s="3" t="s">
        <v>50</v>
      </c>
      <c r="I14" s="3" t="s">
        <v>42</v>
      </c>
      <c r="J14" s="3" t="s">
        <v>2426</v>
      </c>
      <c r="K14" s="3" t="s">
        <v>2138</v>
      </c>
      <c r="L14" s="3" t="s">
        <v>869</v>
      </c>
      <c r="M14" s="3" t="s">
        <v>191</v>
      </c>
      <c r="N14" s="3" t="s">
        <v>35</v>
      </c>
      <c r="O14" s="3" t="s">
        <v>920</v>
      </c>
      <c r="P14" s="3">
        <v>201</v>
      </c>
      <c r="Q14" s="3">
        <v>2029195</v>
      </c>
      <c r="R14" s="3" t="s">
        <v>42</v>
      </c>
      <c r="S14" s="3" t="s">
        <v>42</v>
      </c>
      <c r="T14" s="3">
        <v>15</v>
      </c>
      <c r="U14" s="20">
        <v>8333333333333330</v>
      </c>
      <c r="V14" s="3" t="s">
        <v>80</v>
      </c>
      <c r="W14" s="20">
        <v>5804520476656690</v>
      </c>
    </row>
    <row r="15" spans="1:26" ht="12.5" x14ac:dyDescent="0.25">
      <c r="A15" s="3" t="s">
        <v>226</v>
      </c>
      <c r="B15" s="3" t="s">
        <v>3642</v>
      </c>
      <c r="C15" s="3" t="s">
        <v>3348</v>
      </c>
      <c r="D15" s="3" t="s">
        <v>3349</v>
      </c>
      <c r="E15" s="3" t="s">
        <v>3349</v>
      </c>
      <c r="F15" s="3" t="s">
        <v>3643</v>
      </c>
      <c r="G15" s="3">
        <v>2015</v>
      </c>
      <c r="H15" s="3" t="s">
        <v>3644</v>
      </c>
      <c r="I15" s="3">
        <v>2015</v>
      </c>
      <c r="J15" s="3" t="s">
        <v>2957</v>
      </c>
      <c r="K15" s="3">
        <v>2015</v>
      </c>
      <c r="L15" s="3" t="s">
        <v>114</v>
      </c>
      <c r="M15" s="3" t="s">
        <v>42</v>
      </c>
      <c r="N15" s="3" t="s">
        <v>42</v>
      </c>
      <c r="O15" s="3" t="s">
        <v>42</v>
      </c>
      <c r="P15" s="3">
        <v>94906</v>
      </c>
      <c r="Q15" s="3" t="s">
        <v>42</v>
      </c>
      <c r="R15" s="3" t="s">
        <v>42</v>
      </c>
      <c r="S15" s="3" t="s">
        <v>42</v>
      </c>
      <c r="T15" s="3">
        <v>12</v>
      </c>
      <c r="U15" s="20">
        <v>6666666666666660</v>
      </c>
      <c r="V15" s="3" t="s">
        <v>147</v>
      </c>
      <c r="W15" s="20">
        <v>2313586568230530</v>
      </c>
    </row>
    <row r="16" spans="1:26" ht="12.5" x14ac:dyDescent="0.25">
      <c r="A16" s="3" t="s">
        <v>227</v>
      </c>
      <c r="B16" s="3" t="s">
        <v>123</v>
      </c>
      <c r="C16" s="3" t="s">
        <v>3645</v>
      </c>
      <c r="D16" s="3" t="s">
        <v>3646</v>
      </c>
      <c r="E16" s="3" t="s">
        <v>28</v>
      </c>
      <c r="F16" s="3" t="s">
        <v>3647</v>
      </c>
      <c r="G16" s="3" t="s">
        <v>30</v>
      </c>
      <c r="H16" s="3" t="s">
        <v>93</v>
      </c>
      <c r="I16" s="3">
        <v>2015</v>
      </c>
      <c r="J16" s="3">
        <v>2015</v>
      </c>
      <c r="K16" s="3" t="s">
        <v>741</v>
      </c>
      <c r="L16" s="3" t="s">
        <v>114</v>
      </c>
      <c r="M16" s="3" t="s">
        <v>34</v>
      </c>
      <c r="N16" s="3" t="s">
        <v>35</v>
      </c>
      <c r="O16" s="3" t="s">
        <v>1961</v>
      </c>
      <c r="P16" s="3" t="s">
        <v>42</v>
      </c>
      <c r="Q16" s="3" t="s">
        <v>42</v>
      </c>
      <c r="R16" s="3" t="s">
        <v>1847</v>
      </c>
      <c r="S16" s="8">
        <v>45972</v>
      </c>
      <c r="T16" s="3">
        <v>16</v>
      </c>
      <c r="U16" s="20">
        <v>8888888888888880</v>
      </c>
      <c r="V16" s="3" t="s">
        <v>44</v>
      </c>
      <c r="W16" s="20">
        <v>758908371040724</v>
      </c>
    </row>
    <row r="17" spans="1:23" ht="12.5" x14ac:dyDescent="0.25">
      <c r="A17" s="3" t="s">
        <v>228</v>
      </c>
      <c r="B17" s="3" t="s">
        <v>594</v>
      </c>
      <c r="C17" s="3" t="s">
        <v>3348</v>
      </c>
      <c r="D17" s="3" t="s">
        <v>28</v>
      </c>
      <c r="E17" s="3" t="s">
        <v>28</v>
      </c>
      <c r="F17" s="3" t="s">
        <v>30</v>
      </c>
      <c r="G17" s="3" t="s">
        <v>93</v>
      </c>
      <c r="H17" s="3" t="s">
        <v>30</v>
      </c>
      <c r="I17" s="3" t="s">
        <v>42</v>
      </c>
      <c r="J17" s="3">
        <v>2015</v>
      </c>
      <c r="K17" s="3" t="s">
        <v>3648</v>
      </c>
      <c r="L17" s="3" t="s">
        <v>42</v>
      </c>
      <c r="M17" s="3" t="s">
        <v>3649</v>
      </c>
      <c r="N17" s="3" t="s">
        <v>1961</v>
      </c>
      <c r="O17" s="3" t="s">
        <v>3650</v>
      </c>
      <c r="P17" s="3">
        <v>94906</v>
      </c>
      <c r="Q17" s="3" t="s">
        <v>42</v>
      </c>
      <c r="R17" s="3" t="s">
        <v>2271</v>
      </c>
      <c r="S17" s="8">
        <v>45972</v>
      </c>
      <c r="T17" s="3">
        <v>15</v>
      </c>
      <c r="U17" s="20">
        <v>8333333333333330</v>
      </c>
      <c r="V17" s="3" t="s">
        <v>80</v>
      </c>
      <c r="W17" s="20">
        <v>3.45283003889815E+16</v>
      </c>
    </row>
    <row r="18" spans="1:23" ht="12.5" x14ac:dyDescent="0.25">
      <c r="A18" s="3" t="s">
        <v>229</v>
      </c>
      <c r="B18" s="3" t="s">
        <v>42</v>
      </c>
      <c r="C18" s="3" t="s">
        <v>3651</v>
      </c>
      <c r="D18" s="3" t="s">
        <v>3652</v>
      </c>
      <c r="E18" s="3" t="s">
        <v>42</v>
      </c>
      <c r="F18" s="3" t="s">
        <v>3541</v>
      </c>
      <c r="G18" s="3" t="s">
        <v>28</v>
      </c>
      <c r="H18" s="3" t="s">
        <v>2699</v>
      </c>
      <c r="I18" s="3" t="s">
        <v>42</v>
      </c>
      <c r="J18" s="3" t="s">
        <v>3653</v>
      </c>
      <c r="K18" s="3" t="s">
        <v>3654</v>
      </c>
      <c r="L18" s="3">
        <v>110</v>
      </c>
      <c r="M18" s="3" t="s">
        <v>42</v>
      </c>
      <c r="N18" s="3" t="s">
        <v>42</v>
      </c>
      <c r="O18" s="3" t="s">
        <v>42</v>
      </c>
      <c r="P18" s="3" t="s">
        <v>42</v>
      </c>
      <c r="Q18" s="3" t="s">
        <v>42</v>
      </c>
      <c r="R18" s="3" t="s">
        <v>1286</v>
      </c>
      <c r="S18" s="3" t="s">
        <v>3655</v>
      </c>
      <c r="T18" s="3">
        <v>10</v>
      </c>
      <c r="U18" s="20">
        <v>5555555555555550</v>
      </c>
      <c r="V18" s="3" t="s">
        <v>203</v>
      </c>
      <c r="W18" s="20">
        <v>1.01121298721917E+16</v>
      </c>
    </row>
    <row r="19" spans="1:23" ht="12.5" x14ac:dyDescent="0.25">
      <c r="A19" s="3" t="s">
        <v>132</v>
      </c>
      <c r="B19" s="3" t="s">
        <v>3656</v>
      </c>
      <c r="C19" s="3" t="s">
        <v>2833</v>
      </c>
      <c r="D19" s="3" t="s">
        <v>3657</v>
      </c>
      <c r="E19" s="3" t="s">
        <v>28</v>
      </c>
      <c r="F19" s="3" t="s">
        <v>3658</v>
      </c>
      <c r="G19" s="3" t="s">
        <v>30</v>
      </c>
      <c r="H19" s="3" t="s">
        <v>1982</v>
      </c>
      <c r="I19" s="3">
        <v>2015</v>
      </c>
      <c r="J19" s="3" t="s">
        <v>3659</v>
      </c>
      <c r="K19" s="3" t="s">
        <v>901</v>
      </c>
      <c r="L19" s="3" t="s">
        <v>2440</v>
      </c>
      <c r="M19" s="3" t="s">
        <v>34</v>
      </c>
      <c r="N19" s="3" t="s">
        <v>35</v>
      </c>
      <c r="O19" s="3">
        <v>201</v>
      </c>
      <c r="P19" s="3">
        <v>2029195</v>
      </c>
      <c r="Q19" s="3" t="s">
        <v>42</v>
      </c>
      <c r="R19" s="3" t="s">
        <v>42</v>
      </c>
      <c r="S19" s="3" t="s">
        <v>42</v>
      </c>
      <c r="T19" s="3">
        <v>15</v>
      </c>
      <c r="U19" s="20">
        <v>8333333333333330</v>
      </c>
      <c r="V19" s="3" t="s">
        <v>80</v>
      </c>
      <c r="W19" s="20">
        <v>5774594480167230</v>
      </c>
    </row>
    <row r="20" spans="1:23" ht="12.5" x14ac:dyDescent="0.25">
      <c r="A20" s="3" t="s">
        <v>230</v>
      </c>
      <c r="B20" s="3" t="s">
        <v>3660</v>
      </c>
      <c r="C20" s="45"/>
      <c r="D20" s="3" t="s">
        <v>3661</v>
      </c>
      <c r="E20" s="3" t="s">
        <v>2283</v>
      </c>
      <c r="F20" s="3" t="s">
        <v>2283</v>
      </c>
      <c r="G20" s="3" t="s">
        <v>3661</v>
      </c>
      <c r="H20" s="3" t="s">
        <v>3662</v>
      </c>
      <c r="I20" s="3">
        <v>121</v>
      </c>
      <c r="J20" s="3" t="s">
        <v>3663</v>
      </c>
      <c r="K20" s="3">
        <v>110</v>
      </c>
      <c r="L20" s="3" t="s">
        <v>3664</v>
      </c>
      <c r="M20" s="3" t="s">
        <v>42</v>
      </c>
      <c r="N20" s="3" t="s">
        <v>42</v>
      </c>
      <c r="O20" s="3" t="s">
        <v>42</v>
      </c>
      <c r="P20" s="3" t="s">
        <v>42</v>
      </c>
      <c r="Q20" s="3" t="s">
        <v>42</v>
      </c>
      <c r="R20" s="3" t="s">
        <v>42</v>
      </c>
      <c r="S20" s="3" t="s">
        <v>3665</v>
      </c>
      <c r="T20" s="3">
        <v>12</v>
      </c>
      <c r="U20" s="20">
        <v>6666666666666660</v>
      </c>
      <c r="V20" s="3" t="s">
        <v>147</v>
      </c>
      <c r="W20" s="20">
        <v>8435143288084460</v>
      </c>
    </row>
    <row r="21" spans="1:23" ht="12.5" x14ac:dyDescent="0.25">
      <c r="A21" s="3" t="s">
        <v>231</v>
      </c>
      <c r="B21" s="3" t="s">
        <v>864</v>
      </c>
      <c r="C21" s="3" t="s">
        <v>2283</v>
      </c>
      <c r="D21" s="3" t="s">
        <v>3666</v>
      </c>
      <c r="E21" s="3" t="s">
        <v>28</v>
      </c>
      <c r="F21" s="3" t="s">
        <v>2286</v>
      </c>
      <c r="G21" s="3" t="s">
        <v>101</v>
      </c>
      <c r="H21" s="3" t="s">
        <v>1689</v>
      </c>
      <c r="I21" s="3">
        <v>2015</v>
      </c>
      <c r="J21" s="3">
        <v>110</v>
      </c>
      <c r="K21" s="3" t="s">
        <v>901</v>
      </c>
      <c r="L21" s="3" t="s">
        <v>2440</v>
      </c>
      <c r="M21" s="3" t="s">
        <v>172</v>
      </c>
      <c r="N21" s="3" t="s">
        <v>1044</v>
      </c>
      <c r="O21" s="3" t="s">
        <v>1694</v>
      </c>
      <c r="P21" s="3" t="s">
        <v>42</v>
      </c>
      <c r="Q21" s="3" t="s">
        <v>42</v>
      </c>
      <c r="R21" s="3" t="s">
        <v>42</v>
      </c>
      <c r="S21" s="3" t="s">
        <v>3667</v>
      </c>
      <c r="T21" s="3">
        <v>15</v>
      </c>
      <c r="U21" s="20">
        <v>8333333333333330</v>
      </c>
      <c r="V21" s="3" t="s">
        <v>80</v>
      </c>
      <c r="W21" s="20">
        <v>6900632425709820</v>
      </c>
    </row>
    <row r="22" spans="1:23" ht="12.5" x14ac:dyDescent="0.25">
      <c r="A22" s="3" t="s">
        <v>166</v>
      </c>
      <c r="B22" s="3" t="s">
        <v>3303</v>
      </c>
      <c r="C22" s="3" t="s">
        <v>3422</v>
      </c>
      <c r="D22" s="3" t="s">
        <v>2283</v>
      </c>
      <c r="E22" s="3" t="s">
        <v>3422</v>
      </c>
      <c r="F22" s="3" t="s">
        <v>2283</v>
      </c>
      <c r="G22" s="3" t="s">
        <v>3668</v>
      </c>
      <c r="H22" s="3" t="s">
        <v>3669</v>
      </c>
      <c r="I22" s="3" t="s">
        <v>42</v>
      </c>
      <c r="J22" s="3" t="s">
        <v>3670</v>
      </c>
      <c r="K22" s="3" t="s">
        <v>3671</v>
      </c>
      <c r="L22" s="3" t="s">
        <v>3672</v>
      </c>
      <c r="M22" s="3" t="s">
        <v>3673</v>
      </c>
      <c r="N22" s="3" t="s">
        <v>42</v>
      </c>
      <c r="O22" s="3" t="s">
        <v>42</v>
      </c>
      <c r="P22" s="3" t="s">
        <v>42</v>
      </c>
      <c r="Q22" s="3" t="s">
        <v>42</v>
      </c>
      <c r="R22" s="3" t="s">
        <v>3674</v>
      </c>
      <c r="S22" s="3" t="s">
        <v>3675</v>
      </c>
      <c r="T22" s="3">
        <v>13</v>
      </c>
      <c r="U22" s="20">
        <v>7222222222222220</v>
      </c>
      <c r="V22" s="3" t="s">
        <v>140</v>
      </c>
      <c r="W22" s="20">
        <v>6917031527653100</v>
      </c>
    </row>
    <row r="23" spans="1:23" ht="12.5" x14ac:dyDescent="0.25">
      <c r="A23" s="3" t="s">
        <v>193</v>
      </c>
      <c r="B23" s="3" t="s">
        <v>913</v>
      </c>
      <c r="C23" s="3" t="s">
        <v>3676</v>
      </c>
      <c r="D23" s="3" t="s">
        <v>3677</v>
      </c>
      <c r="E23" s="3" t="s">
        <v>28</v>
      </c>
      <c r="F23" s="3" t="s">
        <v>2438</v>
      </c>
      <c r="G23" s="3" t="s">
        <v>1689</v>
      </c>
      <c r="H23" s="3">
        <v>2015</v>
      </c>
      <c r="I23" s="3" t="s">
        <v>42</v>
      </c>
      <c r="J23" s="3">
        <v>2015</v>
      </c>
      <c r="K23" s="3" t="s">
        <v>741</v>
      </c>
      <c r="L23" s="3" t="s">
        <v>3678</v>
      </c>
      <c r="M23" s="3" t="s">
        <v>903</v>
      </c>
      <c r="N23" s="3" t="s">
        <v>42</v>
      </c>
      <c r="O23" s="3" t="s">
        <v>42</v>
      </c>
      <c r="P23" s="3" t="s">
        <v>42</v>
      </c>
      <c r="Q23" s="3" t="s">
        <v>42</v>
      </c>
      <c r="R23" s="3" t="s">
        <v>3362</v>
      </c>
      <c r="S23" s="3" t="s">
        <v>42</v>
      </c>
      <c r="T23" s="3">
        <v>12</v>
      </c>
      <c r="U23" s="20">
        <v>6666666666666660</v>
      </c>
      <c r="V23" s="3" t="s">
        <v>147</v>
      </c>
      <c r="W23" s="20">
        <v>5074333174565370</v>
      </c>
    </row>
    <row r="24" spans="1:23" ht="12.5" x14ac:dyDescent="0.25">
      <c r="A24" s="3" t="s">
        <v>106</v>
      </c>
      <c r="B24" s="3" t="s">
        <v>3079</v>
      </c>
      <c r="C24" s="3" t="s">
        <v>3679</v>
      </c>
      <c r="D24" s="3" t="s">
        <v>2283</v>
      </c>
      <c r="E24" s="3" t="s">
        <v>2283</v>
      </c>
      <c r="F24" s="3" t="s">
        <v>3381</v>
      </c>
      <c r="G24" s="3" t="s">
        <v>28</v>
      </c>
      <c r="H24" s="3" t="s">
        <v>3680</v>
      </c>
      <c r="I24" s="3">
        <v>2015</v>
      </c>
      <c r="J24" s="3" t="s">
        <v>42</v>
      </c>
      <c r="K24" s="3" t="s">
        <v>3681</v>
      </c>
      <c r="L24" s="3">
        <v>110</v>
      </c>
      <c r="M24" s="3" t="s">
        <v>42</v>
      </c>
      <c r="N24" s="3" t="s">
        <v>42</v>
      </c>
      <c r="O24" s="3" t="s">
        <v>42</v>
      </c>
      <c r="P24" s="3" t="s">
        <v>42</v>
      </c>
      <c r="Q24" s="3" t="s">
        <v>42</v>
      </c>
      <c r="R24" s="3" t="s">
        <v>42</v>
      </c>
      <c r="S24" s="3" t="s">
        <v>3405</v>
      </c>
      <c r="T24" s="3">
        <v>11</v>
      </c>
      <c r="U24" s="20">
        <v>6111111111111110</v>
      </c>
      <c r="V24" s="3" t="s">
        <v>182</v>
      </c>
      <c r="W24" s="20">
        <v>1.73060324608312E+16</v>
      </c>
    </row>
    <row r="25" spans="1:23" ht="12.5" x14ac:dyDescent="0.25">
      <c r="A25" s="3" t="s">
        <v>45</v>
      </c>
      <c r="B25" s="3" t="s">
        <v>123</v>
      </c>
      <c r="C25" s="3" t="s">
        <v>873</v>
      </c>
      <c r="D25" s="3" t="s">
        <v>3682</v>
      </c>
      <c r="E25" s="3" t="s">
        <v>28</v>
      </c>
      <c r="F25" s="3" t="s">
        <v>268</v>
      </c>
      <c r="G25" s="3" t="s">
        <v>30</v>
      </c>
      <c r="H25" s="3" t="s">
        <v>918</v>
      </c>
      <c r="I25" s="3">
        <v>2015</v>
      </c>
      <c r="J25" s="3">
        <v>110</v>
      </c>
      <c r="K25" s="3" t="s">
        <v>741</v>
      </c>
      <c r="L25" s="3" t="s">
        <v>114</v>
      </c>
      <c r="M25" s="3" t="s">
        <v>172</v>
      </c>
      <c r="N25" s="3" t="s">
        <v>190</v>
      </c>
      <c r="O25" s="3" t="s">
        <v>42</v>
      </c>
      <c r="P25" s="3" t="s">
        <v>42</v>
      </c>
      <c r="Q25" s="3">
        <v>2029195</v>
      </c>
      <c r="R25" s="3" t="s">
        <v>876</v>
      </c>
      <c r="S25" s="3">
        <v>-2025</v>
      </c>
      <c r="T25" s="3">
        <v>16</v>
      </c>
      <c r="U25" s="20">
        <v>8888888888888880</v>
      </c>
      <c r="V25" s="3" t="s">
        <v>44</v>
      </c>
      <c r="W25" s="20">
        <v>8206421502474130</v>
      </c>
    </row>
    <row r="26" spans="1:23" ht="12.5" x14ac:dyDescent="0.25">
      <c r="A26" s="3" t="s">
        <v>232</v>
      </c>
      <c r="B26" s="3" t="s">
        <v>3683</v>
      </c>
      <c r="C26" s="3" t="s">
        <v>1135</v>
      </c>
      <c r="D26" s="3" t="s">
        <v>3684</v>
      </c>
      <c r="E26" s="3" t="s">
        <v>2841</v>
      </c>
      <c r="F26" s="3" t="s">
        <v>1502</v>
      </c>
      <c r="G26" s="3" t="s">
        <v>180</v>
      </c>
      <c r="H26" s="3" t="s">
        <v>2306</v>
      </c>
      <c r="I26" s="3">
        <v>20218495</v>
      </c>
      <c r="J26" s="3" t="s">
        <v>3685</v>
      </c>
      <c r="K26" s="3">
        <v>2026</v>
      </c>
      <c r="L26" s="3" t="s">
        <v>42</v>
      </c>
      <c r="M26" s="3" t="s">
        <v>1883</v>
      </c>
      <c r="N26" s="3" t="s">
        <v>191</v>
      </c>
      <c r="O26" s="3">
        <v>1352858</v>
      </c>
      <c r="P26" s="3">
        <v>9001</v>
      </c>
      <c r="Q26" s="3" t="s">
        <v>42</v>
      </c>
      <c r="R26" s="3" t="s">
        <v>42</v>
      </c>
      <c r="S26" s="3" t="s">
        <v>1884</v>
      </c>
      <c r="T26" s="3">
        <v>15</v>
      </c>
      <c r="U26" s="20">
        <v>8333333333333330</v>
      </c>
      <c r="V26" s="3" t="s">
        <v>80</v>
      </c>
      <c r="W26" s="20">
        <v>2.11199813258636E+16</v>
      </c>
    </row>
    <row r="27" spans="1:23" ht="12.5" x14ac:dyDescent="0.25">
      <c r="A27" s="3" t="s">
        <v>233</v>
      </c>
      <c r="B27" s="3" t="s">
        <v>3079</v>
      </c>
      <c r="C27" s="3" t="s">
        <v>3686</v>
      </c>
      <c r="D27" s="3" t="s">
        <v>3687</v>
      </c>
      <c r="E27" s="3" t="s">
        <v>3687</v>
      </c>
      <c r="F27" s="3" t="s">
        <v>3688</v>
      </c>
      <c r="G27" s="3" t="s">
        <v>61</v>
      </c>
      <c r="H27" s="3" t="s">
        <v>3688</v>
      </c>
      <c r="I27" s="3" t="s">
        <v>42</v>
      </c>
      <c r="J27" s="3" t="s">
        <v>42</v>
      </c>
      <c r="K27" s="3">
        <v>1998</v>
      </c>
      <c r="L27" s="3" t="s">
        <v>3416</v>
      </c>
      <c r="M27" s="3" t="s">
        <v>3443</v>
      </c>
      <c r="N27" s="3" t="s">
        <v>2321</v>
      </c>
      <c r="O27" s="3" t="s">
        <v>3689</v>
      </c>
      <c r="P27" s="3" t="s">
        <v>42</v>
      </c>
      <c r="Q27" s="3" t="s">
        <v>42</v>
      </c>
      <c r="R27" s="3" t="s">
        <v>42</v>
      </c>
      <c r="S27" s="3" t="s">
        <v>3690</v>
      </c>
      <c r="T27" s="3">
        <v>13</v>
      </c>
      <c r="U27" s="20">
        <v>7222222222222220</v>
      </c>
      <c r="V27" s="3" t="s">
        <v>140</v>
      </c>
      <c r="W27" s="20">
        <v>7108879054580410</v>
      </c>
    </row>
    <row r="28" spans="1:23" ht="12.5" x14ac:dyDescent="0.25">
      <c r="A28" s="3" t="s">
        <v>175</v>
      </c>
      <c r="B28" s="3" t="s">
        <v>3691</v>
      </c>
      <c r="C28" s="3" t="s">
        <v>176</v>
      </c>
      <c r="D28" s="3" t="s">
        <v>3692</v>
      </c>
      <c r="E28" s="3" t="s">
        <v>61</v>
      </c>
      <c r="F28" s="3" t="s">
        <v>2210</v>
      </c>
      <c r="G28" s="3" t="s">
        <v>1130</v>
      </c>
      <c r="H28" s="3" t="s">
        <v>483</v>
      </c>
      <c r="I28" s="3">
        <v>2021</v>
      </c>
      <c r="J28" s="3" t="s">
        <v>42</v>
      </c>
      <c r="K28" s="3" t="s">
        <v>3693</v>
      </c>
      <c r="L28" s="3" t="s">
        <v>2319</v>
      </c>
      <c r="M28" s="3" t="s">
        <v>153</v>
      </c>
      <c r="N28" s="3" t="s">
        <v>35</v>
      </c>
      <c r="O28" s="3" t="s">
        <v>34</v>
      </c>
      <c r="P28" s="3" t="s">
        <v>42</v>
      </c>
      <c r="Q28" s="3" t="s">
        <v>42</v>
      </c>
      <c r="R28" s="3" t="s">
        <v>42</v>
      </c>
      <c r="S28" s="44">
        <v>46296</v>
      </c>
      <c r="T28" s="3">
        <v>14</v>
      </c>
      <c r="U28" s="20">
        <v>7777777777777770</v>
      </c>
      <c r="V28" s="3" t="s">
        <v>89</v>
      </c>
      <c r="W28" s="20">
        <v>7945855265182990</v>
      </c>
    </row>
    <row r="29" spans="1:23" ht="12.5" x14ac:dyDescent="0.25">
      <c r="A29" s="3" t="s">
        <v>148</v>
      </c>
      <c r="B29" s="3" t="s">
        <v>3422</v>
      </c>
      <c r="C29" s="3" t="s">
        <v>3313</v>
      </c>
      <c r="D29" s="3" t="s">
        <v>3694</v>
      </c>
      <c r="E29" s="3" t="s">
        <v>3695</v>
      </c>
      <c r="F29" s="3" t="s">
        <v>3425</v>
      </c>
      <c r="G29" s="3" t="s">
        <v>3696</v>
      </c>
      <c r="H29" s="3" t="s">
        <v>3697</v>
      </c>
      <c r="I29" s="3">
        <v>304900</v>
      </c>
      <c r="J29" s="3" t="s">
        <v>42</v>
      </c>
      <c r="K29" s="3" t="s">
        <v>42</v>
      </c>
      <c r="L29" s="3" t="s">
        <v>42</v>
      </c>
      <c r="M29" s="3" t="s">
        <v>1116</v>
      </c>
      <c r="N29" s="3" t="s">
        <v>897</v>
      </c>
      <c r="O29" s="3" t="s">
        <v>34</v>
      </c>
      <c r="P29" s="3">
        <v>304900</v>
      </c>
      <c r="Q29" s="3" t="s">
        <v>42</v>
      </c>
      <c r="R29" s="3" t="s">
        <v>3698</v>
      </c>
      <c r="S29" s="3" t="s">
        <v>42</v>
      </c>
      <c r="T29" s="3">
        <v>13</v>
      </c>
      <c r="U29" s="20">
        <v>7222222222222220</v>
      </c>
      <c r="V29" s="3" t="s">
        <v>140</v>
      </c>
      <c r="W29" s="20">
        <v>1.08500323206205E+16</v>
      </c>
    </row>
    <row r="30" spans="1:23" ht="12.5" x14ac:dyDescent="0.25">
      <c r="A30" s="3" t="s">
        <v>234</v>
      </c>
      <c r="B30" s="3" t="s">
        <v>42</v>
      </c>
      <c r="C30" s="3" t="s">
        <v>42</v>
      </c>
      <c r="D30" s="3" t="s">
        <v>42</v>
      </c>
      <c r="E30" s="3" t="s">
        <v>42</v>
      </c>
      <c r="F30" s="3" t="s">
        <v>42</v>
      </c>
      <c r="G30" s="3" t="s">
        <v>42</v>
      </c>
      <c r="H30" s="3" t="s">
        <v>42</v>
      </c>
      <c r="I30" s="3" t="s">
        <v>42</v>
      </c>
      <c r="J30" s="3" t="s">
        <v>42</v>
      </c>
      <c r="K30" s="3" t="s">
        <v>42</v>
      </c>
      <c r="L30" s="3" t="s">
        <v>42</v>
      </c>
      <c r="M30" s="3" t="s">
        <v>42</v>
      </c>
      <c r="N30" s="3" t="s">
        <v>42</v>
      </c>
      <c r="O30" s="3" t="s">
        <v>42</v>
      </c>
      <c r="P30" s="3" t="s">
        <v>42</v>
      </c>
      <c r="Q30" s="3" t="s">
        <v>42</v>
      </c>
      <c r="R30" s="3" t="s">
        <v>42</v>
      </c>
      <c r="S30" s="3" t="s">
        <v>42</v>
      </c>
      <c r="T30" s="3">
        <v>0</v>
      </c>
      <c r="U30" s="3" t="s">
        <v>2364</v>
      </c>
      <c r="V30" s="3" t="s">
        <v>221</v>
      </c>
      <c r="W30" s="3" t="s">
        <v>2364</v>
      </c>
    </row>
    <row r="31" spans="1:23" ht="12.5" x14ac:dyDescent="0.25">
      <c r="A31" s="3" t="s">
        <v>183</v>
      </c>
      <c r="B31" s="3" t="s">
        <v>58</v>
      </c>
      <c r="C31" s="3" t="s">
        <v>176</v>
      </c>
      <c r="D31" s="3" t="s">
        <v>3699</v>
      </c>
      <c r="E31" s="3" t="s">
        <v>186</v>
      </c>
      <c r="F31" s="3" t="s">
        <v>3700</v>
      </c>
      <c r="G31" s="3" t="s">
        <v>2460</v>
      </c>
      <c r="H31" s="3" t="s">
        <v>2326</v>
      </c>
      <c r="I31" s="3">
        <v>1998</v>
      </c>
      <c r="J31" s="3" t="s">
        <v>42</v>
      </c>
      <c r="K31" s="3" t="s">
        <v>3701</v>
      </c>
      <c r="L31" s="3" t="s">
        <v>3702</v>
      </c>
      <c r="M31" s="3" t="s">
        <v>3703</v>
      </c>
      <c r="N31" s="3" t="s">
        <v>1140</v>
      </c>
      <c r="O31" s="3" t="s">
        <v>191</v>
      </c>
      <c r="P31" s="3" t="s">
        <v>42</v>
      </c>
      <c r="Q31" s="3" t="s">
        <v>42</v>
      </c>
      <c r="R31" s="3" t="s">
        <v>2324</v>
      </c>
      <c r="S31" s="3">
        <v>2026</v>
      </c>
      <c r="T31" s="3">
        <v>15</v>
      </c>
      <c r="U31" s="20">
        <v>8333333333333330</v>
      </c>
      <c r="V31" s="3" t="s">
        <v>80</v>
      </c>
      <c r="W31" s="20">
        <v>4773579688285570</v>
      </c>
    </row>
    <row r="32" spans="1:23" ht="12.5" x14ac:dyDescent="0.25">
      <c r="A32" s="3" t="s">
        <v>57</v>
      </c>
      <c r="B32" s="3" t="s">
        <v>42</v>
      </c>
      <c r="C32" s="3" t="s">
        <v>42</v>
      </c>
      <c r="D32" s="3" t="s">
        <v>42</v>
      </c>
      <c r="E32" s="3" t="s">
        <v>42</v>
      </c>
      <c r="F32" s="3" t="s">
        <v>42</v>
      </c>
      <c r="G32" s="3" t="s">
        <v>42</v>
      </c>
      <c r="H32" s="3" t="s">
        <v>42</v>
      </c>
      <c r="I32" s="3" t="s">
        <v>42</v>
      </c>
      <c r="J32" s="3" t="s">
        <v>42</v>
      </c>
      <c r="K32" s="3" t="s">
        <v>42</v>
      </c>
      <c r="L32" s="3" t="s">
        <v>42</v>
      </c>
      <c r="M32" s="3" t="s">
        <v>42</v>
      </c>
      <c r="N32" s="3" t="s">
        <v>42</v>
      </c>
      <c r="O32" s="3" t="s">
        <v>42</v>
      </c>
      <c r="P32" s="3" t="s">
        <v>42</v>
      </c>
      <c r="Q32" s="3" t="s">
        <v>42</v>
      </c>
      <c r="R32" s="3" t="s">
        <v>42</v>
      </c>
      <c r="S32" s="3" t="s">
        <v>42</v>
      </c>
      <c r="T32" s="3">
        <v>0</v>
      </c>
      <c r="U32" s="3" t="s">
        <v>2364</v>
      </c>
      <c r="V32" s="3" t="s">
        <v>221</v>
      </c>
      <c r="W32" s="3" t="s">
        <v>2364</v>
      </c>
    </row>
    <row r="33" spans="1:23" ht="12.5" x14ac:dyDescent="0.25">
      <c r="A33" s="3" t="s">
        <v>157</v>
      </c>
      <c r="B33" s="3" t="s">
        <v>594</v>
      </c>
      <c r="C33" s="3" t="s">
        <v>2338</v>
      </c>
      <c r="D33" s="3" t="s">
        <v>3704</v>
      </c>
      <c r="E33" s="3" t="s">
        <v>1151</v>
      </c>
      <c r="F33" s="3" t="s">
        <v>1159</v>
      </c>
      <c r="G33" s="3" t="s">
        <v>3705</v>
      </c>
      <c r="H33" s="3" t="s">
        <v>2348</v>
      </c>
      <c r="I33" s="3">
        <v>1352858</v>
      </c>
      <c r="J33" s="3" t="s">
        <v>3706</v>
      </c>
      <c r="K33" s="3" t="s">
        <v>3707</v>
      </c>
      <c r="L33" s="3" t="s">
        <v>1155</v>
      </c>
      <c r="M33" s="3" t="s">
        <v>1883</v>
      </c>
      <c r="N33" s="3" t="s">
        <v>173</v>
      </c>
      <c r="O33" s="3" t="s">
        <v>191</v>
      </c>
      <c r="P33" s="3" t="s">
        <v>42</v>
      </c>
      <c r="Q33" s="3" t="s">
        <v>42</v>
      </c>
      <c r="R33" s="3" t="s">
        <v>1141</v>
      </c>
      <c r="S33" s="82">
        <v>46296</v>
      </c>
      <c r="T33" s="3">
        <v>16</v>
      </c>
      <c r="U33" s="20">
        <v>8888888888888880</v>
      </c>
      <c r="V33" s="3" t="s">
        <v>44</v>
      </c>
      <c r="W33" s="20">
        <v>5580629848093080</v>
      </c>
    </row>
    <row r="34" spans="1:23" ht="12.5" x14ac:dyDescent="0.25">
      <c r="A34" s="3" t="s">
        <v>235</v>
      </c>
      <c r="B34" s="3" t="s">
        <v>42</v>
      </c>
      <c r="C34" s="3" t="s">
        <v>42</v>
      </c>
      <c r="D34" s="3" t="s">
        <v>42</v>
      </c>
      <c r="E34" s="3" t="s">
        <v>42</v>
      </c>
      <c r="F34" s="3" t="s">
        <v>42</v>
      </c>
      <c r="G34" s="3" t="s">
        <v>42</v>
      </c>
      <c r="H34" s="3" t="s">
        <v>42</v>
      </c>
      <c r="I34" s="3" t="s">
        <v>42</v>
      </c>
      <c r="J34" s="3" t="s">
        <v>42</v>
      </c>
      <c r="K34" s="3" t="s">
        <v>42</v>
      </c>
      <c r="L34" s="3" t="s">
        <v>42</v>
      </c>
      <c r="M34" s="3" t="s">
        <v>42</v>
      </c>
      <c r="N34" s="3" t="s">
        <v>42</v>
      </c>
      <c r="O34" s="3" t="s">
        <v>42</v>
      </c>
      <c r="P34" s="3" t="s">
        <v>42</v>
      </c>
      <c r="Q34" s="3" t="s">
        <v>42</v>
      </c>
      <c r="R34" s="3" t="s">
        <v>42</v>
      </c>
      <c r="S34" s="3" t="s">
        <v>42</v>
      </c>
      <c r="T34" s="3">
        <v>0</v>
      </c>
      <c r="U34" s="3" t="s">
        <v>2364</v>
      </c>
      <c r="V34" s="3" t="s">
        <v>221</v>
      </c>
      <c r="W34" s="3" t="s">
        <v>2364</v>
      </c>
    </row>
    <row r="35" spans="1:23" ht="12.5" x14ac:dyDescent="0.25">
      <c r="A35" s="3" t="s">
        <v>236</v>
      </c>
      <c r="B35" s="3">
        <v>2021</v>
      </c>
      <c r="C35" s="3" t="s">
        <v>176</v>
      </c>
      <c r="D35" s="3" t="s">
        <v>3708</v>
      </c>
      <c r="E35" s="3" t="s">
        <v>61</v>
      </c>
      <c r="F35" s="3" t="s">
        <v>178</v>
      </c>
      <c r="G35" s="3" t="s">
        <v>3709</v>
      </c>
      <c r="H35" s="3" t="s">
        <v>3710</v>
      </c>
      <c r="I35" s="3">
        <v>202</v>
      </c>
      <c r="J35" s="3" t="s">
        <v>3711</v>
      </c>
      <c r="K35" s="3" t="s">
        <v>1168</v>
      </c>
      <c r="L35" s="3" t="s">
        <v>42</v>
      </c>
      <c r="M35" s="3" t="s">
        <v>153</v>
      </c>
      <c r="N35" s="3" t="s">
        <v>35</v>
      </c>
      <c r="O35" s="3" t="s">
        <v>34</v>
      </c>
      <c r="P35" s="3">
        <v>2021</v>
      </c>
      <c r="Q35" s="3" t="s">
        <v>1568</v>
      </c>
      <c r="R35" s="3" t="s">
        <v>1121</v>
      </c>
      <c r="S35" s="3" t="s">
        <v>1642</v>
      </c>
      <c r="T35" s="3">
        <v>17</v>
      </c>
      <c r="U35" s="20">
        <v>9444444444444440</v>
      </c>
      <c r="V35" s="3" t="s">
        <v>328</v>
      </c>
      <c r="W35" s="20">
        <v>6894974882864150</v>
      </c>
    </row>
    <row r="36" spans="1:23" ht="12.5" x14ac:dyDescent="0.25">
      <c r="A36" s="3" t="s">
        <v>237</v>
      </c>
      <c r="B36" s="3" t="s">
        <v>3712</v>
      </c>
      <c r="C36" s="3" t="s">
        <v>3713</v>
      </c>
      <c r="D36" s="42">
        <v>46296</v>
      </c>
      <c r="E36" s="3" t="s">
        <v>3688</v>
      </c>
      <c r="F36" s="3" t="s">
        <v>3714</v>
      </c>
      <c r="G36" s="3" t="s">
        <v>61</v>
      </c>
      <c r="H36" s="3" t="s">
        <v>3688</v>
      </c>
      <c r="I36" s="3" t="s">
        <v>42</v>
      </c>
      <c r="J36" s="3">
        <v>1998</v>
      </c>
      <c r="K36" s="3" t="s">
        <v>3715</v>
      </c>
      <c r="L36" s="3" t="s">
        <v>981</v>
      </c>
      <c r="M36" s="3" t="s">
        <v>3716</v>
      </c>
      <c r="N36" s="3" t="s">
        <v>3717</v>
      </c>
      <c r="O36" s="3" t="s">
        <v>69</v>
      </c>
      <c r="P36" s="3">
        <v>59001</v>
      </c>
      <c r="Q36" s="3" t="s">
        <v>42</v>
      </c>
      <c r="R36" s="3" t="s">
        <v>42</v>
      </c>
      <c r="S36" s="3" t="s">
        <v>3718</v>
      </c>
      <c r="T36" s="3">
        <v>15</v>
      </c>
      <c r="U36" s="20">
        <v>8333333333333330</v>
      </c>
      <c r="V36" s="3" t="s">
        <v>80</v>
      </c>
      <c r="W36" s="20">
        <v>1.36068735186382E+16</v>
      </c>
    </row>
    <row r="37" spans="1:23" ht="12.5" x14ac:dyDescent="0.25">
      <c r="A37" s="3" t="s">
        <v>238</v>
      </c>
      <c r="B37" s="3" t="s">
        <v>2631</v>
      </c>
      <c r="C37" s="3" t="s">
        <v>176</v>
      </c>
      <c r="D37" s="3" t="s">
        <v>3719</v>
      </c>
      <c r="E37" s="3" t="s">
        <v>61</v>
      </c>
      <c r="F37" s="3" t="s">
        <v>481</v>
      </c>
      <c r="G37" s="3" t="s">
        <v>1145</v>
      </c>
      <c r="H37" s="3" t="s">
        <v>2352</v>
      </c>
      <c r="I37" s="3">
        <v>1352858</v>
      </c>
      <c r="J37" s="3" t="s">
        <v>3463</v>
      </c>
      <c r="K37" s="3" t="s">
        <v>3720</v>
      </c>
      <c r="L37" s="3" t="s">
        <v>1580</v>
      </c>
      <c r="M37" s="3" t="s">
        <v>153</v>
      </c>
      <c r="N37" s="3" t="s">
        <v>35</v>
      </c>
      <c r="O37" s="3" t="s">
        <v>34</v>
      </c>
      <c r="P37" s="3">
        <v>2021</v>
      </c>
      <c r="Q37" s="3" t="s">
        <v>42</v>
      </c>
      <c r="R37" s="3" t="s">
        <v>1519</v>
      </c>
      <c r="S37" s="25">
        <v>46300</v>
      </c>
      <c r="T37" s="3">
        <v>17</v>
      </c>
      <c r="U37" s="20">
        <v>9444444444444440</v>
      </c>
      <c r="V37" s="3" t="s">
        <v>328</v>
      </c>
      <c r="W37" s="20">
        <v>7468740890021160</v>
      </c>
    </row>
    <row r="38" spans="1:23" ht="12.5" x14ac:dyDescent="0.25">
      <c r="A38" s="3" t="s">
        <v>216</v>
      </c>
      <c r="B38" s="3" t="s">
        <v>3721</v>
      </c>
      <c r="C38" s="3" t="s">
        <v>3722</v>
      </c>
      <c r="D38" s="3" t="s">
        <v>3723</v>
      </c>
      <c r="E38" s="3" t="s">
        <v>2860</v>
      </c>
      <c r="F38" s="3" t="s">
        <v>1274</v>
      </c>
      <c r="G38" s="3" t="s">
        <v>126</v>
      </c>
      <c r="H38" s="3" t="s">
        <v>3724</v>
      </c>
      <c r="I38" s="3" t="s">
        <v>42</v>
      </c>
      <c r="J38" s="3" t="s">
        <v>206</v>
      </c>
      <c r="K38" s="3" t="s">
        <v>3725</v>
      </c>
      <c r="L38" s="3" t="s">
        <v>42</v>
      </c>
      <c r="M38" s="3" t="s">
        <v>95</v>
      </c>
      <c r="N38" s="3" t="s">
        <v>35</v>
      </c>
      <c r="O38" s="3" t="s">
        <v>34</v>
      </c>
      <c r="P38" s="3">
        <v>2020</v>
      </c>
      <c r="Q38" s="3" t="s">
        <v>42</v>
      </c>
      <c r="R38" s="3" t="s">
        <v>1276</v>
      </c>
      <c r="S38" s="10">
        <v>46442</v>
      </c>
      <c r="T38" s="3">
        <v>15</v>
      </c>
      <c r="U38" s="20">
        <v>8333333333333330</v>
      </c>
      <c r="V38" s="3" t="s">
        <v>80</v>
      </c>
      <c r="W38" s="20">
        <v>3746583481877590</v>
      </c>
    </row>
    <row r="39" spans="1:23" ht="12.5" x14ac:dyDescent="0.25">
      <c r="A39" s="3" t="s">
        <v>141</v>
      </c>
      <c r="B39" s="3" t="s">
        <v>42</v>
      </c>
      <c r="C39" s="3" t="s">
        <v>42</v>
      </c>
      <c r="D39" s="3" t="s">
        <v>42</v>
      </c>
      <c r="E39" s="3" t="s">
        <v>922</v>
      </c>
      <c r="F39" s="3" t="s">
        <v>3726</v>
      </c>
      <c r="G39" s="3" t="s">
        <v>3727</v>
      </c>
      <c r="H39" s="3" t="s">
        <v>2735</v>
      </c>
      <c r="I39" s="3">
        <v>110</v>
      </c>
      <c r="J39" s="3" t="s">
        <v>649</v>
      </c>
      <c r="K39" s="3" t="s">
        <v>3728</v>
      </c>
      <c r="L39" s="58">
        <v>44981</v>
      </c>
      <c r="M39" s="3" t="s">
        <v>3729</v>
      </c>
      <c r="N39" s="3" t="s">
        <v>95</v>
      </c>
      <c r="O39" s="3" t="s">
        <v>34</v>
      </c>
      <c r="P39" s="3">
        <v>1563685</v>
      </c>
      <c r="Q39" s="3" t="s">
        <v>42</v>
      </c>
      <c r="R39" s="3" t="s">
        <v>201</v>
      </c>
      <c r="S39" s="3" t="s">
        <v>3730</v>
      </c>
      <c r="T39" s="3">
        <v>14</v>
      </c>
      <c r="U39" s="20">
        <v>7777777777777770</v>
      </c>
      <c r="V39" s="3" t="s">
        <v>89</v>
      </c>
      <c r="W39" s="20">
        <v>1.12179487179487E+16</v>
      </c>
    </row>
    <row r="40" spans="1:23" ht="12.5" x14ac:dyDescent="0.25">
      <c r="A40" s="3" t="s">
        <v>90</v>
      </c>
      <c r="B40" s="3" t="s">
        <v>660</v>
      </c>
      <c r="C40" s="3" t="s">
        <v>142</v>
      </c>
      <c r="D40" s="3" t="s">
        <v>3731</v>
      </c>
      <c r="E40" s="3" t="s">
        <v>28</v>
      </c>
      <c r="F40" s="3" t="s">
        <v>1281</v>
      </c>
      <c r="G40" s="3" t="s">
        <v>1775</v>
      </c>
      <c r="H40" s="3" t="s">
        <v>93</v>
      </c>
      <c r="I40" s="3">
        <v>201</v>
      </c>
      <c r="J40" s="3">
        <v>110</v>
      </c>
      <c r="K40" s="3" t="s">
        <v>1283</v>
      </c>
      <c r="L40" s="3" t="s">
        <v>2492</v>
      </c>
      <c r="M40" s="3" t="s">
        <v>2358</v>
      </c>
      <c r="N40" s="3" t="s">
        <v>35</v>
      </c>
      <c r="O40" s="3" t="s">
        <v>34</v>
      </c>
      <c r="P40" s="3">
        <v>2020</v>
      </c>
      <c r="Q40" s="3" t="s">
        <v>42</v>
      </c>
      <c r="R40" s="3" t="s">
        <v>146</v>
      </c>
      <c r="S40" s="26">
        <v>46419</v>
      </c>
      <c r="T40" s="3">
        <v>17</v>
      </c>
      <c r="U40" s="20">
        <v>9444444444444440</v>
      </c>
      <c r="V40" s="3" t="s">
        <v>328</v>
      </c>
      <c r="W40" s="20">
        <v>8355453658221820</v>
      </c>
    </row>
    <row r="41" spans="1:23" ht="12.5" x14ac:dyDescent="0.25">
      <c r="A41" s="3" t="s">
        <v>239</v>
      </c>
      <c r="B41" s="3" t="s">
        <v>3602</v>
      </c>
      <c r="C41" s="45"/>
      <c r="D41" s="3" t="s">
        <v>3597</v>
      </c>
      <c r="E41" s="3" t="s">
        <v>42</v>
      </c>
      <c r="F41" s="3" t="s">
        <v>3732</v>
      </c>
      <c r="G41" s="3" t="s">
        <v>3597</v>
      </c>
      <c r="H41" s="3" t="s">
        <v>3523</v>
      </c>
      <c r="I41" s="3">
        <v>1</v>
      </c>
      <c r="J41" s="3" t="s">
        <v>3733</v>
      </c>
      <c r="K41" s="3" t="s">
        <v>3734</v>
      </c>
      <c r="L41" s="3" t="s">
        <v>3735</v>
      </c>
      <c r="M41" s="3" t="s">
        <v>42</v>
      </c>
      <c r="N41" s="3" t="s">
        <v>42</v>
      </c>
      <c r="O41" s="3" t="s">
        <v>42</v>
      </c>
      <c r="P41" s="3" t="s">
        <v>42</v>
      </c>
      <c r="Q41" s="3" t="s">
        <v>42</v>
      </c>
      <c r="R41" s="3" t="s">
        <v>42</v>
      </c>
      <c r="S41" s="3" t="s">
        <v>42</v>
      </c>
      <c r="T41" s="3">
        <v>10</v>
      </c>
      <c r="U41" s="20">
        <v>5555555555555550</v>
      </c>
      <c r="V41" s="3" t="s">
        <v>203</v>
      </c>
      <c r="W41" s="20">
        <v>4803921568627450</v>
      </c>
    </row>
    <row r="42" spans="1:23" ht="12.5" x14ac:dyDescent="0.25">
      <c r="A42" s="3" t="s">
        <v>240</v>
      </c>
      <c r="B42" s="3" t="s">
        <v>42</v>
      </c>
      <c r="C42" s="3" t="s">
        <v>42</v>
      </c>
      <c r="D42" s="3" t="s">
        <v>42</v>
      </c>
      <c r="E42" s="3" t="s">
        <v>42</v>
      </c>
      <c r="F42" s="3" t="s">
        <v>42</v>
      </c>
      <c r="G42" s="3" t="s">
        <v>42</v>
      </c>
      <c r="H42" s="3" t="s">
        <v>42</v>
      </c>
      <c r="I42" s="3" t="s">
        <v>42</v>
      </c>
      <c r="J42" s="3" t="s">
        <v>42</v>
      </c>
      <c r="K42" s="3" t="s">
        <v>42</v>
      </c>
      <c r="L42" s="3" t="s">
        <v>42</v>
      </c>
      <c r="M42" s="3" t="s">
        <v>42</v>
      </c>
      <c r="N42" s="3" t="s">
        <v>42</v>
      </c>
      <c r="O42" s="3" t="s">
        <v>42</v>
      </c>
      <c r="P42" s="3" t="s">
        <v>42</v>
      </c>
      <c r="Q42" s="3" t="s">
        <v>42</v>
      </c>
      <c r="R42" s="3" t="s">
        <v>42</v>
      </c>
      <c r="S42" s="3" t="s">
        <v>42</v>
      </c>
      <c r="T42" s="3">
        <v>0</v>
      </c>
      <c r="U42" s="3" t="s">
        <v>2364</v>
      </c>
      <c r="V42" s="3" t="s">
        <v>221</v>
      </c>
      <c r="W42" s="3" t="s">
        <v>2364</v>
      </c>
    </row>
    <row r="43" spans="1:23" ht="12.5" x14ac:dyDescent="0.25">
      <c r="A43" s="3" t="s">
        <v>199</v>
      </c>
      <c r="B43" s="3" t="s">
        <v>899</v>
      </c>
      <c r="C43" s="3" t="s">
        <v>1293</v>
      </c>
      <c r="D43" s="3" t="s">
        <v>2365</v>
      </c>
      <c r="E43" s="3" t="s">
        <v>28</v>
      </c>
      <c r="F43" s="3" t="s">
        <v>3736</v>
      </c>
      <c r="G43" s="3" t="s">
        <v>2669</v>
      </c>
      <c r="H43" s="3" t="s">
        <v>646</v>
      </c>
      <c r="I43" s="3">
        <v>2020</v>
      </c>
      <c r="J43" s="3" t="s">
        <v>42</v>
      </c>
      <c r="K43" s="3" t="s">
        <v>3737</v>
      </c>
      <c r="L43" s="3" t="s">
        <v>646</v>
      </c>
      <c r="M43" s="3" t="s">
        <v>95</v>
      </c>
      <c r="N43" s="3" t="s">
        <v>35</v>
      </c>
      <c r="O43" s="3" t="s">
        <v>121</v>
      </c>
      <c r="P43" s="3">
        <v>2020</v>
      </c>
      <c r="Q43" s="3" t="s">
        <v>42</v>
      </c>
      <c r="R43" s="3" t="s">
        <v>202</v>
      </c>
      <c r="S43" s="3" t="s">
        <v>2370</v>
      </c>
      <c r="T43" s="3">
        <v>16</v>
      </c>
      <c r="U43" s="20">
        <v>8888888888888880</v>
      </c>
      <c r="V43" s="3" t="s">
        <v>44</v>
      </c>
      <c r="W43" s="20">
        <v>4.83896801727684E+16</v>
      </c>
    </row>
    <row r="44" spans="1:23" ht="12.5" x14ac:dyDescent="0.25">
      <c r="A44" s="3" t="s">
        <v>241</v>
      </c>
      <c r="B44" s="3" t="s">
        <v>3738</v>
      </c>
      <c r="C44" s="3" t="s">
        <v>3739</v>
      </c>
      <c r="D44" s="3" t="s">
        <v>3740</v>
      </c>
      <c r="E44" s="3" t="s">
        <v>3609</v>
      </c>
      <c r="F44" s="3" t="s">
        <v>646</v>
      </c>
      <c r="G44" s="3">
        <v>201</v>
      </c>
      <c r="H44" s="3" t="s">
        <v>3741</v>
      </c>
      <c r="I44" s="3" t="s">
        <v>42</v>
      </c>
      <c r="J44" s="3" t="s">
        <v>42</v>
      </c>
      <c r="K44" s="3" t="s">
        <v>42</v>
      </c>
      <c r="L44" s="3" t="s">
        <v>42</v>
      </c>
      <c r="M44" s="3" t="s">
        <v>35</v>
      </c>
      <c r="N44" s="3" t="s">
        <v>172</v>
      </c>
      <c r="O44" s="3">
        <v>2020</v>
      </c>
      <c r="P44" s="3">
        <v>2020</v>
      </c>
      <c r="Q44" s="3" t="s">
        <v>42</v>
      </c>
      <c r="R44" s="3" t="s">
        <v>3742</v>
      </c>
      <c r="S44" s="10">
        <v>46442</v>
      </c>
      <c r="T44" s="3">
        <v>13</v>
      </c>
      <c r="U44" s="20">
        <v>7222222222222220</v>
      </c>
      <c r="V44" s="3" t="s">
        <v>140</v>
      </c>
      <c r="W44" s="20">
        <v>2.13777173053191E+16</v>
      </c>
    </row>
    <row r="45" spans="1:23" ht="12.5" x14ac:dyDescent="0.25">
      <c r="A45" s="3" t="s">
        <v>116</v>
      </c>
      <c r="B45" s="3" t="s">
        <v>899</v>
      </c>
      <c r="C45" s="3" t="s">
        <v>117</v>
      </c>
      <c r="D45" s="3" t="s">
        <v>3743</v>
      </c>
      <c r="E45" s="3" t="s">
        <v>28</v>
      </c>
      <c r="F45" s="3" t="s">
        <v>3744</v>
      </c>
      <c r="G45" s="3" t="s">
        <v>30</v>
      </c>
      <c r="H45" s="3" t="s">
        <v>562</v>
      </c>
      <c r="I45" s="3">
        <v>201</v>
      </c>
      <c r="J45" s="3">
        <v>201</v>
      </c>
      <c r="K45" s="3">
        <v>11</v>
      </c>
      <c r="L45" s="3" t="s">
        <v>3508</v>
      </c>
      <c r="M45" s="3" t="s">
        <v>1301</v>
      </c>
      <c r="N45" s="3" t="s">
        <v>190</v>
      </c>
      <c r="O45" s="3" t="s">
        <v>172</v>
      </c>
      <c r="P45" s="3">
        <v>20</v>
      </c>
      <c r="Q45" s="3" t="s">
        <v>42</v>
      </c>
      <c r="R45" s="3" t="s">
        <v>1302</v>
      </c>
      <c r="S45" s="3" t="s">
        <v>3510</v>
      </c>
      <c r="T45" s="3">
        <v>17</v>
      </c>
      <c r="U45" s="20">
        <v>9444444444444440</v>
      </c>
      <c r="V45" s="3" t="s">
        <v>328</v>
      </c>
      <c r="W45" s="20">
        <v>6259031625813630</v>
      </c>
    </row>
    <row r="46" spans="1:23" ht="12.5" x14ac:dyDescent="0.25">
      <c r="A46" s="3" t="s">
        <v>242</v>
      </c>
      <c r="B46" s="3" t="s">
        <v>922</v>
      </c>
      <c r="C46" s="3" t="s">
        <v>3745</v>
      </c>
      <c r="D46" s="3" t="s">
        <v>3746</v>
      </c>
      <c r="E46" s="3" t="s">
        <v>3747</v>
      </c>
      <c r="F46" s="3" t="s">
        <v>646</v>
      </c>
      <c r="G46" s="3">
        <v>110</v>
      </c>
      <c r="H46" s="3" t="s">
        <v>3748</v>
      </c>
      <c r="I46" s="3" t="s">
        <v>42</v>
      </c>
      <c r="J46" s="3" t="s">
        <v>42</v>
      </c>
      <c r="K46" s="3" t="s">
        <v>42</v>
      </c>
      <c r="L46" s="3" t="s">
        <v>42</v>
      </c>
      <c r="M46" s="3">
        <v>20</v>
      </c>
      <c r="N46" s="3" t="s">
        <v>3749</v>
      </c>
      <c r="O46" s="3" t="s">
        <v>3750</v>
      </c>
      <c r="P46" s="3" t="s">
        <v>42</v>
      </c>
      <c r="Q46" s="3" t="s">
        <v>42</v>
      </c>
      <c r="R46" s="3" t="s">
        <v>3751</v>
      </c>
      <c r="S46" s="10">
        <v>46442</v>
      </c>
      <c r="T46" s="3">
        <v>12</v>
      </c>
      <c r="U46" s="20">
        <v>6666666666666660</v>
      </c>
      <c r="V46" s="3" t="s">
        <v>147</v>
      </c>
      <c r="W46" s="20">
        <v>9615384615384610</v>
      </c>
    </row>
    <row r="47" spans="1:23" ht="12.5" x14ac:dyDescent="0.25">
      <c r="A47" s="3" t="s">
        <v>207</v>
      </c>
      <c r="B47" s="3" t="s">
        <v>1306</v>
      </c>
      <c r="C47" s="3" t="s">
        <v>142</v>
      </c>
      <c r="D47" s="3" t="s">
        <v>3752</v>
      </c>
      <c r="E47" s="3" t="s">
        <v>1285</v>
      </c>
      <c r="F47" s="3" t="s">
        <v>30</v>
      </c>
      <c r="G47" s="3" t="s">
        <v>93</v>
      </c>
      <c r="H47" s="3">
        <v>201</v>
      </c>
      <c r="I47" s="3">
        <v>110</v>
      </c>
      <c r="J47" s="3" t="s">
        <v>3753</v>
      </c>
      <c r="K47" s="3" t="s">
        <v>649</v>
      </c>
      <c r="L47" s="3" t="s">
        <v>1290</v>
      </c>
      <c r="M47" s="3" t="s">
        <v>95</v>
      </c>
      <c r="N47" s="3" t="s">
        <v>35</v>
      </c>
      <c r="O47" s="3" t="s">
        <v>34</v>
      </c>
      <c r="P47" s="3">
        <v>2020</v>
      </c>
      <c r="Q47" s="3" t="s">
        <v>42</v>
      </c>
      <c r="R47" s="3" t="s">
        <v>42</v>
      </c>
      <c r="S47" s="26">
        <v>46419</v>
      </c>
      <c r="T47" s="3">
        <v>16</v>
      </c>
      <c r="U47" s="20">
        <v>8888888888888880</v>
      </c>
      <c r="V47" s="3" t="s">
        <v>44</v>
      </c>
      <c r="W47" s="20">
        <v>5097593582887700</v>
      </c>
    </row>
    <row r="48" spans="1:23" ht="12.5" x14ac:dyDescent="0.25">
      <c r="A48" s="3" t="s">
        <v>204</v>
      </c>
      <c r="B48" s="3" t="s">
        <v>3754</v>
      </c>
      <c r="C48" s="3" t="s">
        <v>1919</v>
      </c>
      <c r="D48" s="3" t="s">
        <v>3755</v>
      </c>
      <c r="E48" s="3" t="s">
        <v>3303</v>
      </c>
      <c r="F48" s="3" t="s">
        <v>1279</v>
      </c>
      <c r="G48" s="3" t="s">
        <v>3617</v>
      </c>
      <c r="H48" s="3" t="s">
        <v>3756</v>
      </c>
      <c r="I48" s="3">
        <v>201</v>
      </c>
      <c r="J48" s="3" t="s">
        <v>42</v>
      </c>
      <c r="K48" s="3" t="s">
        <v>3475</v>
      </c>
      <c r="L48" s="3" t="s">
        <v>3757</v>
      </c>
      <c r="M48" s="3" t="s">
        <v>1287</v>
      </c>
      <c r="N48" s="3" t="s">
        <v>3758</v>
      </c>
      <c r="O48" s="3" t="s">
        <v>34</v>
      </c>
      <c r="P48" s="3">
        <v>1563685</v>
      </c>
      <c r="Q48" s="3" t="s">
        <v>42</v>
      </c>
      <c r="R48" s="3" t="s">
        <v>42</v>
      </c>
      <c r="S48" s="3" t="s">
        <v>42</v>
      </c>
      <c r="T48" s="3">
        <v>14</v>
      </c>
      <c r="U48" s="20">
        <v>7777777777777770</v>
      </c>
      <c r="V48" s="3" t="s">
        <v>89</v>
      </c>
      <c r="W48" s="20">
        <v>1.81022408963585E+16</v>
      </c>
    </row>
    <row r="49" spans="1:23" ht="12.5" x14ac:dyDescent="0.25">
      <c r="A49" s="3" t="s">
        <v>243</v>
      </c>
      <c r="B49" s="3" t="s">
        <v>3759</v>
      </c>
      <c r="C49" s="3" t="s">
        <v>142</v>
      </c>
      <c r="D49" s="3" t="s">
        <v>3760</v>
      </c>
      <c r="E49" s="3" t="s">
        <v>28</v>
      </c>
      <c r="F49" s="3" t="s">
        <v>1285</v>
      </c>
      <c r="G49" s="3" t="s">
        <v>30</v>
      </c>
      <c r="H49" s="3" t="s">
        <v>93</v>
      </c>
      <c r="I49" s="3">
        <v>201</v>
      </c>
      <c r="J49" s="3" t="s">
        <v>648</v>
      </c>
      <c r="K49" s="3" t="s">
        <v>897</v>
      </c>
      <c r="L49" s="3" t="s">
        <v>3761</v>
      </c>
      <c r="M49" s="3" t="s">
        <v>95</v>
      </c>
      <c r="N49" s="3" t="s">
        <v>1907</v>
      </c>
      <c r="O49" s="3" t="s">
        <v>191</v>
      </c>
      <c r="P49" s="3">
        <v>2020</v>
      </c>
      <c r="Q49" s="3" t="s">
        <v>42</v>
      </c>
      <c r="R49" s="3" t="s">
        <v>42</v>
      </c>
      <c r="S49" s="3" t="s">
        <v>3762</v>
      </c>
      <c r="T49" s="3">
        <v>16</v>
      </c>
      <c r="U49" s="20">
        <v>8888888888888880</v>
      </c>
      <c r="V49" s="3" t="s">
        <v>44</v>
      </c>
      <c r="W49" s="20">
        <v>6484235739750440</v>
      </c>
    </row>
    <row r="51" spans="1:23" ht="12.5" x14ac:dyDescent="0.25">
      <c r="B51" s="12"/>
      <c r="T51" s="13" t="s">
        <v>244</v>
      </c>
    </row>
    <row r="52" spans="1:23" ht="14.5" x14ac:dyDescent="0.35">
      <c r="A52" s="13" t="s">
        <v>245</v>
      </c>
      <c r="B52" s="14">
        <f>COUNTIF(B2:B13,"F 3472 WAB")</f>
        <v>0</v>
      </c>
      <c r="C52" s="14">
        <f>COUNTIF(C2:C13,"BOBI AULIA SYAFIQ")</f>
        <v>4</v>
      </c>
      <c r="D52" s="14">
        <f>COUNTIF(D2:D13,"CLUSTER PRAMUKA REGENCY BLOK D6 KARANGTENGAH CIANJUR")</f>
        <v>0</v>
      </c>
      <c r="E52" s="14">
        <f>COUNTIF(E2:E13,"HONDA")</f>
        <v>7</v>
      </c>
      <c r="F52" s="14">
        <f>COUNTIF(F2:F13,"X1HO2N35M1 A/T")</f>
        <v>5</v>
      </c>
      <c r="G52" s="14">
        <f t="shared" ref="G52:H52" si="0">COUNTIF(G2:G13,"SEPEDA MOTOR")</f>
        <v>6</v>
      </c>
      <c r="H52" s="14">
        <f t="shared" si="0"/>
        <v>4</v>
      </c>
      <c r="I52" s="14">
        <f>COUNTIF(I2:I13,"2019")</f>
        <v>6</v>
      </c>
      <c r="J52" s="14">
        <f>COUNTIF(J2:J13,"149 CC")</f>
        <v>6</v>
      </c>
      <c r="K52" s="14">
        <f>COUNTIF(K2:K13,"MH1KF4115KK705996")</f>
        <v>4</v>
      </c>
      <c r="L52" s="14">
        <f>COUNTIF(L2:L13,"KF41E1708686")</f>
        <v>0</v>
      </c>
      <c r="M52" s="14">
        <f>COUNTIF(M2:M13,"HITAM")</f>
        <v>7</v>
      </c>
      <c r="N52" s="14">
        <f>COUNTIF(N2:N13,"BENSIN")</f>
        <v>6</v>
      </c>
      <c r="O52" s="14">
        <f>COUNTIF(O2:O13,"HITAM")</f>
        <v>7</v>
      </c>
      <c r="P52" s="14">
        <f>COUNTIF(P2:P13,"2019")</f>
        <v>6</v>
      </c>
      <c r="Q52" s="14">
        <f>COUNTIF(Q2:Q13,"PO7918292")</f>
        <v>0</v>
      </c>
      <c r="R52" s="14">
        <f>COUNTIF(R2:R13,"10700")</f>
        <v>4</v>
      </c>
      <c r="S52" s="14">
        <f>COUNTIF(S2:S13,"06 NOV 2024")</f>
        <v>5</v>
      </c>
      <c r="T52" s="15">
        <f t="shared" ref="T52:T55" si="1">SUM(B52:S52)</f>
        <v>77</v>
      </c>
    </row>
    <row r="53" spans="1:23" ht="12.5" x14ac:dyDescent="0.25">
      <c r="A53" s="13" t="s">
        <v>246</v>
      </c>
      <c r="B53" s="15">
        <f>COUNTIF(B14:B25,"B 3352 UJV")</f>
        <v>2</v>
      </c>
      <c r="C53" s="15">
        <f>COUNTIF(C14:C25,"DIAN LIESKA OCVIANY")</f>
        <v>0</v>
      </c>
      <c r="D53" s="15">
        <f>COUNTIF(D14:D25,"KOMP PERTAMINA BLOK W/10 RT8/16 JU")</f>
        <v>0</v>
      </c>
      <c r="E53" s="15">
        <f>COUNTIF(E14:E25,"HONDA")</f>
        <v>7</v>
      </c>
      <c r="F53" s="15">
        <f>COUNTIF(F14:F25,"Y1G02N15LO AT")</f>
        <v>0</v>
      </c>
      <c r="G53" s="15">
        <f>COUNTIF(G14:G25,"SEPEDA MOTOR")</f>
        <v>3</v>
      </c>
      <c r="H53" s="15">
        <f>COUNTIF(H14:H25,"SPD. MOTOR")</f>
        <v>0</v>
      </c>
      <c r="I53" s="15">
        <f>COUNTIF(I14:I25,"2015")</f>
        <v>6</v>
      </c>
      <c r="J53" s="15">
        <f>COUNTIF(J14:J25,"00110")</f>
        <v>2</v>
      </c>
      <c r="K53" s="15">
        <f>COUNTIF(K14:K25,"MH1JFT113FK053794")</f>
        <v>3</v>
      </c>
      <c r="L53" s="15">
        <f>COUNTIF(L14:L25,"JFT1E1053726")</f>
        <v>3</v>
      </c>
      <c r="M53" s="15">
        <f>COUNTIF(M14:M25,"HITAM")</f>
        <v>2</v>
      </c>
      <c r="N53" s="15">
        <f>COUNTIF(N14:N25,"BENSIN")</f>
        <v>3</v>
      </c>
      <c r="O53" s="15">
        <f>COUNTIF(O14:O25,"HITAM")</f>
        <v>0</v>
      </c>
      <c r="P53" s="15">
        <f>COUNTIF(P14:P25,"2015")</f>
        <v>0</v>
      </c>
      <c r="Q53" s="15">
        <f>COUNTIF(Q14:Q25,"MO2029195")</f>
        <v>0</v>
      </c>
      <c r="R53" s="15">
        <f>COUNTIF(R14:R25,"9B4906FT221DI")</f>
        <v>0</v>
      </c>
      <c r="S53" s="15">
        <f>COUNTIF(S14:S25,"11-11-2025")</f>
        <v>2</v>
      </c>
      <c r="T53" s="15">
        <f t="shared" si="1"/>
        <v>33</v>
      </c>
    </row>
    <row r="54" spans="1:23" ht="12.5" x14ac:dyDescent="0.25">
      <c r="A54" s="13" t="s">
        <v>247</v>
      </c>
      <c r="B54" s="15">
        <f>COUNTIF(B26:B37,"B 2832 BRY")</f>
        <v>0</v>
      </c>
      <c r="C54" s="15">
        <f>COUNTIF(C26:C37,"MICHAEL")</f>
        <v>4</v>
      </c>
      <c r="D54" s="15">
        <f>COUNTIF(D26:D37,"CITRA GARDEN 6 BLK H11/54 RT11/15 JAKBAR")</f>
        <v>0</v>
      </c>
      <c r="E54" s="15">
        <f>COUNTIF(E26:E37,"TOYOTA")</f>
        <v>3</v>
      </c>
      <c r="F54" s="15">
        <f>COUNTIF(F26:F37,"KIJANG INOVA 2.OV")</f>
        <v>0</v>
      </c>
      <c r="G54" s="15">
        <f>COUNTIF(G26:G37,"MOBIL PENUMPANG")</f>
        <v>0</v>
      </c>
      <c r="H54" s="15">
        <f>COUNTIF(H26:H37,"MICRO/MINIBUS")</f>
        <v>0</v>
      </c>
      <c r="I54" s="15">
        <f>COUNTIF(I26:I37,"2021")</f>
        <v>1</v>
      </c>
      <c r="J54" s="15">
        <f>COUNTIF(J26:J37,"01998")</f>
        <v>1</v>
      </c>
      <c r="K54" s="15">
        <f>COUNTIF(K26:K37,"MHFAW8EM2M0218495")</f>
        <v>0</v>
      </c>
      <c r="L54" s="15">
        <f>COUNTIF(L26:L37,"1TRA912677")</f>
        <v>0</v>
      </c>
      <c r="M54" s="15">
        <f>COUNTIF(M26:M37,"SILVER METALIK")</f>
        <v>0</v>
      </c>
      <c r="N54" s="15">
        <f>COUNTIF(N26:N37,"BENSIN")</f>
        <v>3</v>
      </c>
      <c r="O54" s="15">
        <f>COUNTIF(O26:O37,"HITAM")</f>
        <v>4</v>
      </c>
      <c r="P54" s="15">
        <f>COUNTIF(P26:P37,"2021")</f>
        <v>2</v>
      </c>
      <c r="Q54" s="15">
        <f>COUNTIF(Q26:Q37,"R01352858")</f>
        <v>0</v>
      </c>
      <c r="R54" s="15">
        <f>COUNTIF(R26:R37,"3C4900GUYW1WE")</f>
        <v>0</v>
      </c>
      <c r="S54" s="15">
        <f>COUNTIF(S26:S37,"05-10-2026")</f>
        <v>1</v>
      </c>
      <c r="T54" s="15">
        <f t="shared" si="1"/>
        <v>19</v>
      </c>
    </row>
    <row r="55" spans="1:23" ht="12.5" x14ac:dyDescent="0.25">
      <c r="A55" s="13" t="s">
        <v>248</v>
      </c>
      <c r="B55" s="15">
        <f>COUNTIF(B38:B49,"B 4705 BLB")</f>
        <v>0</v>
      </c>
      <c r="C55" s="15">
        <f>COUNTIF(C38:C49,"RICKY GUNAWAN")</f>
        <v>3</v>
      </c>
      <c r="D55" s="15">
        <f>COUNTIF(D38:D49,"JL KEAMANAN DLM RT14/6 TM SHARI JB")</f>
        <v>0</v>
      </c>
      <c r="E55" s="15">
        <f>COUNTIF(E38:E49,"HONDA")</f>
        <v>4</v>
      </c>
      <c r="F55" s="15">
        <f>COUNTIF(F38:F49,"D1B02N12L2")</f>
        <v>0</v>
      </c>
      <c r="G55" s="15">
        <f>COUNTIF(G38:G49,"SEPEDA MOTOR")</f>
        <v>2</v>
      </c>
      <c r="H55" s="15">
        <f>COUNTIF(H38:H49,"SPD. MOTOR")</f>
        <v>0</v>
      </c>
      <c r="I55" s="15">
        <f>COUNTIF(I38:I49,"2017")</f>
        <v>0</v>
      </c>
      <c r="J55" s="15">
        <f>COUNTIF(J38:J49,"00110")</f>
        <v>1</v>
      </c>
      <c r="K55" s="15">
        <f>COUNTIF(K38:K49,"MH1JM2112HK213635")</f>
        <v>0</v>
      </c>
      <c r="L55" s="15">
        <f>COUNTIF(L38:L49,"JM21E1215148")</f>
        <v>0</v>
      </c>
      <c r="M55" s="15">
        <f>COUNTIF(M38:M49,"MERAH PUTIH")</f>
        <v>0</v>
      </c>
      <c r="N55" s="15">
        <f>COUNTIF(N38:N49,"BENSIN")</f>
        <v>4</v>
      </c>
      <c r="O55" s="15">
        <f>COUNTIF(O38:O49,"HITAM")</f>
        <v>5</v>
      </c>
      <c r="P55" s="15">
        <f>COUNTIF(P38:P49,"2020")</f>
        <v>6</v>
      </c>
      <c r="Q55" s="15">
        <f>COUNTIF(Q38:Q49,"N01563685")</f>
        <v>0</v>
      </c>
      <c r="R55" s="15">
        <f>COUNTIF(R38:R49,"9B4906ID311AW")</f>
        <v>1</v>
      </c>
      <c r="S55" s="15">
        <f>COUNTIF(S38:S49,"24-02-2027")</f>
        <v>3</v>
      </c>
      <c r="T55" s="15">
        <f t="shared" si="1"/>
        <v>29</v>
      </c>
    </row>
    <row r="56" spans="1:23" ht="16.5" customHeight="1" x14ac:dyDescent="0.3">
      <c r="B56" s="12"/>
      <c r="S56" s="16" t="s">
        <v>249</v>
      </c>
      <c r="T56" s="17">
        <f>SUM(T52:T55)</f>
        <v>158</v>
      </c>
    </row>
  </sheetData>
  <autoFilter ref="A1:Z49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6"/>
  <sheetViews>
    <sheetView workbookViewId="0"/>
  </sheetViews>
  <sheetFormatPr defaultColWidth="12.6328125" defaultRowHeight="15.75" customHeight="1" x14ac:dyDescent="0.25"/>
  <sheetData>
    <row r="1" spans="1:26" ht="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2"/>
      <c r="Y1" s="12"/>
      <c r="Z1" s="12"/>
    </row>
    <row r="2" spans="1:26" ht="12.5" x14ac:dyDescent="0.25">
      <c r="A2" s="3" t="s">
        <v>85</v>
      </c>
      <c r="B2" s="3" t="s">
        <v>3763</v>
      </c>
      <c r="C2" s="3" t="s">
        <v>26</v>
      </c>
      <c r="D2" s="3" t="s">
        <v>3764</v>
      </c>
      <c r="E2" s="3" t="s">
        <v>28</v>
      </c>
      <c r="F2" s="3" t="s">
        <v>29</v>
      </c>
      <c r="G2" s="3" t="s">
        <v>1699</v>
      </c>
      <c r="H2" s="3" t="s">
        <v>1699</v>
      </c>
      <c r="I2" s="3">
        <v>2019</v>
      </c>
      <c r="J2" s="3" t="s">
        <v>264</v>
      </c>
      <c r="K2" s="3" t="s">
        <v>842</v>
      </c>
      <c r="L2" s="3" t="s">
        <v>2418</v>
      </c>
      <c r="M2" s="3" t="s">
        <v>34</v>
      </c>
      <c r="N2" s="3" t="s">
        <v>35</v>
      </c>
      <c r="O2" s="3" t="s">
        <v>34</v>
      </c>
      <c r="P2" s="3" t="s">
        <v>42</v>
      </c>
      <c r="Q2" s="3" t="s">
        <v>42</v>
      </c>
      <c r="R2" s="3" t="s">
        <v>42</v>
      </c>
      <c r="S2" s="3" t="s">
        <v>836</v>
      </c>
      <c r="T2" s="3">
        <v>15</v>
      </c>
      <c r="U2" s="20">
        <v>8333333333333330</v>
      </c>
      <c r="V2" s="3" t="s">
        <v>80</v>
      </c>
      <c r="W2" s="20">
        <v>8405617258558430</v>
      </c>
    </row>
    <row r="3" spans="1:26" ht="12.5" x14ac:dyDescent="0.25">
      <c r="A3" s="3" t="s">
        <v>220</v>
      </c>
      <c r="B3" s="3" t="s">
        <v>42</v>
      </c>
      <c r="C3" s="3" t="s">
        <v>42</v>
      </c>
      <c r="D3" s="3" t="s">
        <v>42</v>
      </c>
      <c r="E3" s="3" t="s">
        <v>42</v>
      </c>
      <c r="F3" s="3" t="s">
        <v>42</v>
      </c>
      <c r="G3" s="3" t="s">
        <v>42</v>
      </c>
      <c r="H3" s="3" t="s">
        <v>42</v>
      </c>
      <c r="I3" s="3" t="s">
        <v>42</v>
      </c>
      <c r="J3" s="3" t="s">
        <v>42</v>
      </c>
      <c r="K3" s="3" t="s">
        <v>42</v>
      </c>
      <c r="L3" s="3" t="s">
        <v>42</v>
      </c>
      <c r="M3" s="3" t="s">
        <v>42</v>
      </c>
      <c r="N3" s="3" t="s">
        <v>42</v>
      </c>
      <c r="O3" s="3" t="s">
        <v>42</v>
      </c>
      <c r="P3" s="3" t="s">
        <v>42</v>
      </c>
      <c r="Q3" s="3" t="s">
        <v>42</v>
      </c>
      <c r="R3" s="3" t="s">
        <v>42</v>
      </c>
      <c r="S3" s="3" t="s">
        <v>42</v>
      </c>
      <c r="T3" s="3">
        <v>0</v>
      </c>
      <c r="U3" s="3" t="s">
        <v>2364</v>
      </c>
      <c r="V3" s="3" t="s">
        <v>221</v>
      </c>
      <c r="W3" s="3" t="s">
        <v>2364</v>
      </c>
    </row>
    <row r="4" spans="1:26" ht="12.5" x14ac:dyDescent="0.25">
      <c r="A4" s="3" t="s">
        <v>24</v>
      </c>
      <c r="B4" s="3" t="s">
        <v>837</v>
      </c>
      <c r="C4" s="3" t="s">
        <v>26</v>
      </c>
      <c r="D4" s="3" t="s">
        <v>840</v>
      </c>
      <c r="E4" s="3" t="s">
        <v>28</v>
      </c>
      <c r="F4" s="3" t="s">
        <v>29</v>
      </c>
      <c r="G4" s="3" t="s">
        <v>30</v>
      </c>
      <c r="H4" s="3" t="s">
        <v>30</v>
      </c>
      <c r="I4" s="3">
        <v>2019</v>
      </c>
      <c r="J4" s="3" t="s">
        <v>42</v>
      </c>
      <c r="K4" s="3" t="s">
        <v>3765</v>
      </c>
      <c r="L4" s="3" t="s">
        <v>2417</v>
      </c>
      <c r="M4" s="3" t="s">
        <v>34</v>
      </c>
      <c r="N4" s="3" t="s">
        <v>35</v>
      </c>
      <c r="O4" s="3" t="s">
        <v>34</v>
      </c>
      <c r="P4" s="3">
        <v>2019</v>
      </c>
      <c r="Q4" s="3" t="s">
        <v>42</v>
      </c>
      <c r="R4" s="3" t="s">
        <v>42</v>
      </c>
      <c r="S4" s="5">
        <v>45602</v>
      </c>
      <c r="T4" s="3">
        <v>15</v>
      </c>
      <c r="U4" s="20">
        <v>8333333333333330</v>
      </c>
      <c r="V4" s="3" t="s">
        <v>80</v>
      </c>
      <c r="W4" s="20">
        <v>8926495726495720</v>
      </c>
    </row>
    <row r="5" spans="1:26" ht="12.5" x14ac:dyDescent="0.25">
      <c r="A5" s="3" t="s">
        <v>222</v>
      </c>
      <c r="B5" s="3" t="s">
        <v>3766</v>
      </c>
      <c r="C5" s="3" t="s">
        <v>3767</v>
      </c>
      <c r="D5" s="3" t="s">
        <v>3768</v>
      </c>
      <c r="E5" s="3" t="s">
        <v>3616</v>
      </c>
      <c r="F5" s="3" t="s">
        <v>3768</v>
      </c>
      <c r="G5" s="3" t="s">
        <v>3769</v>
      </c>
      <c r="H5" s="3" t="s">
        <v>3770</v>
      </c>
      <c r="I5" s="3">
        <v>2019</v>
      </c>
      <c r="J5" s="3" t="s">
        <v>3307</v>
      </c>
      <c r="K5" s="3">
        <v>149</v>
      </c>
      <c r="L5" s="3" t="s">
        <v>3771</v>
      </c>
      <c r="M5" s="3" t="s">
        <v>42</v>
      </c>
      <c r="N5" s="3" t="s">
        <v>34</v>
      </c>
      <c r="O5" s="3" t="s">
        <v>35</v>
      </c>
      <c r="P5" s="3">
        <v>2019</v>
      </c>
      <c r="Q5" s="3">
        <v>2019</v>
      </c>
      <c r="R5" s="3" t="s">
        <v>42</v>
      </c>
      <c r="S5" s="3" t="s">
        <v>42</v>
      </c>
      <c r="T5" s="3">
        <v>15</v>
      </c>
      <c r="U5" s="20">
        <v>8333333333333330</v>
      </c>
      <c r="V5" s="3" t="s">
        <v>80</v>
      </c>
      <c r="W5" s="20">
        <v>1810505398740690</v>
      </c>
    </row>
    <row r="6" spans="1:26" ht="12.5" x14ac:dyDescent="0.25">
      <c r="A6" s="3" t="s">
        <v>39</v>
      </c>
      <c r="B6" s="3" t="s">
        <v>3313</v>
      </c>
      <c r="C6" s="3" t="s">
        <v>3772</v>
      </c>
      <c r="D6" s="3" t="s">
        <v>3773</v>
      </c>
      <c r="E6" s="3" t="s">
        <v>2913</v>
      </c>
      <c r="F6" s="3" t="s">
        <v>3313</v>
      </c>
      <c r="G6" s="3" t="s">
        <v>857</v>
      </c>
      <c r="H6" s="3" t="s">
        <v>3774</v>
      </c>
      <c r="I6" s="3">
        <v>123</v>
      </c>
      <c r="J6" s="3" t="s">
        <v>42</v>
      </c>
      <c r="K6" s="3" t="s">
        <v>31</v>
      </c>
      <c r="L6" s="3" t="s">
        <v>3319</v>
      </c>
      <c r="M6" s="3" t="s">
        <v>2718</v>
      </c>
      <c r="N6" s="3" t="s">
        <v>34</v>
      </c>
      <c r="O6" s="3" t="s">
        <v>34</v>
      </c>
      <c r="P6" s="3" t="s">
        <v>42</v>
      </c>
      <c r="Q6" s="3" t="s">
        <v>42</v>
      </c>
      <c r="R6" s="3" t="s">
        <v>42</v>
      </c>
      <c r="S6" s="3">
        <v>10700</v>
      </c>
      <c r="T6" s="3">
        <v>14</v>
      </c>
      <c r="U6" s="20">
        <v>7777777777777770</v>
      </c>
      <c r="V6" s="3" t="s">
        <v>89</v>
      </c>
      <c r="W6" s="20">
        <v>1.44971205265322E+16</v>
      </c>
    </row>
    <row r="7" spans="1:26" ht="12.5" x14ac:dyDescent="0.25">
      <c r="A7" s="3" t="s">
        <v>72</v>
      </c>
      <c r="B7" s="3">
        <v>3472</v>
      </c>
      <c r="C7" s="3" t="s">
        <v>843</v>
      </c>
      <c r="D7" s="3" t="s">
        <v>3775</v>
      </c>
      <c r="E7" s="3" t="s">
        <v>28</v>
      </c>
      <c r="F7" s="3" t="s">
        <v>3628</v>
      </c>
      <c r="G7" s="3" t="s">
        <v>30</v>
      </c>
      <c r="H7" s="3" t="s">
        <v>30</v>
      </c>
      <c r="I7" s="3">
        <v>2019</v>
      </c>
      <c r="J7" s="3" t="s">
        <v>264</v>
      </c>
      <c r="K7" s="3" t="s">
        <v>32</v>
      </c>
      <c r="L7" s="3" t="s">
        <v>2417</v>
      </c>
      <c r="M7" s="3" t="s">
        <v>34</v>
      </c>
      <c r="N7" s="3" t="s">
        <v>35</v>
      </c>
      <c r="O7" s="3" t="s">
        <v>34</v>
      </c>
      <c r="P7" s="3">
        <v>2019</v>
      </c>
      <c r="Q7" s="3" t="s">
        <v>42</v>
      </c>
      <c r="R7" s="3" t="s">
        <v>42</v>
      </c>
      <c r="S7" s="5">
        <v>45602</v>
      </c>
      <c r="T7" s="3">
        <v>16</v>
      </c>
      <c r="U7" s="20">
        <v>8888888888888880</v>
      </c>
      <c r="V7" s="3" t="s">
        <v>44</v>
      </c>
      <c r="W7" s="20">
        <v>9113398243912940</v>
      </c>
    </row>
    <row r="8" spans="1:26" ht="12.5" x14ac:dyDescent="0.25">
      <c r="A8" s="3" t="s">
        <v>223</v>
      </c>
      <c r="B8" s="3" t="s">
        <v>42</v>
      </c>
      <c r="C8" s="3" t="s">
        <v>42</v>
      </c>
      <c r="D8" s="3" t="s">
        <v>42</v>
      </c>
      <c r="E8" s="3" t="s">
        <v>42</v>
      </c>
      <c r="F8" s="3" t="s">
        <v>42</v>
      </c>
      <c r="G8" s="3" t="s">
        <v>42</v>
      </c>
      <c r="H8" s="3" t="s">
        <v>42</v>
      </c>
      <c r="I8" s="3" t="s">
        <v>42</v>
      </c>
      <c r="J8" s="3" t="s">
        <v>42</v>
      </c>
      <c r="K8" s="3" t="s">
        <v>42</v>
      </c>
      <c r="L8" s="3" t="s">
        <v>42</v>
      </c>
      <c r="M8" s="3" t="s">
        <v>42</v>
      </c>
      <c r="N8" s="3" t="s">
        <v>42</v>
      </c>
      <c r="O8" s="3" t="s">
        <v>42</v>
      </c>
      <c r="P8" s="3" t="s">
        <v>42</v>
      </c>
      <c r="Q8" s="3" t="s">
        <v>42</v>
      </c>
      <c r="R8" s="3" t="s">
        <v>42</v>
      </c>
      <c r="S8" s="3" t="s">
        <v>42</v>
      </c>
      <c r="T8" s="3">
        <v>0</v>
      </c>
      <c r="U8" s="3" t="s">
        <v>2364</v>
      </c>
      <c r="V8" s="3" t="s">
        <v>221</v>
      </c>
      <c r="W8" s="3" t="s">
        <v>2364</v>
      </c>
    </row>
    <row r="9" spans="1:26" ht="12.5" x14ac:dyDescent="0.25">
      <c r="A9" s="3" t="s">
        <v>98</v>
      </c>
      <c r="B9" s="3">
        <v>3472</v>
      </c>
      <c r="C9" s="3" t="s">
        <v>73</v>
      </c>
      <c r="D9" s="3" t="s">
        <v>1949</v>
      </c>
      <c r="E9" s="3" t="s">
        <v>28</v>
      </c>
      <c r="F9" s="3" t="s">
        <v>29</v>
      </c>
      <c r="G9" s="3" t="s">
        <v>30</v>
      </c>
      <c r="H9" s="3" t="s">
        <v>30</v>
      </c>
      <c r="I9" s="3">
        <v>2019</v>
      </c>
      <c r="J9" s="3" t="s">
        <v>264</v>
      </c>
      <c r="K9" s="3" t="s">
        <v>32</v>
      </c>
      <c r="L9" s="3" t="s">
        <v>2417</v>
      </c>
      <c r="M9" s="3" t="s">
        <v>34</v>
      </c>
      <c r="N9" s="3" t="s">
        <v>35</v>
      </c>
      <c r="O9" s="3" t="s">
        <v>34</v>
      </c>
      <c r="P9" s="3" t="s">
        <v>42</v>
      </c>
      <c r="Q9" s="3" t="s">
        <v>42</v>
      </c>
      <c r="R9" s="3">
        <v>10700</v>
      </c>
      <c r="S9" s="5">
        <v>45602</v>
      </c>
      <c r="T9" s="3">
        <v>16</v>
      </c>
      <c r="U9" s="20">
        <v>8888888888888880</v>
      </c>
      <c r="V9" s="3" t="s">
        <v>44</v>
      </c>
      <c r="W9" s="20">
        <v>9182786576168920</v>
      </c>
    </row>
    <row r="10" spans="1:26" ht="12.5" x14ac:dyDescent="0.25">
      <c r="A10" s="3" t="s">
        <v>224</v>
      </c>
      <c r="B10" s="3" t="s">
        <v>3632</v>
      </c>
      <c r="C10" s="3" t="s">
        <v>3633</v>
      </c>
      <c r="D10" s="3" t="s">
        <v>28</v>
      </c>
      <c r="E10" s="3" t="s">
        <v>3776</v>
      </c>
      <c r="F10" s="3" t="s">
        <v>3777</v>
      </c>
      <c r="G10" s="3" t="s">
        <v>3778</v>
      </c>
      <c r="H10" s="3" t="s">
        <v>3546</v>
      </c>
      <c r="I10" s="3" t="s">
        <v>42</v>
      </c>
      <c r="J10" s="3" t="s">
        <v>3779</v>
      </c>
      <c r="K10" s="3" t="s">
        <v>3635</v>
      </c>
      <c r="L10" s="3" t="s">
        <v>42</v>
      </c>
      <c r="M10" s="3" t="s">
        <v>34</v>
      </c>
      <c r="N10" s="3">
        <v>2019</v>
      </c>
      <c r="O10" s="3">
        <v>10700</v>
      </c>
      <c r="P10" s="3">
        <v>6</v>
      </c>
      <c r="Q10" s="3" t="s">
        <v>42</v>
      </c>
      <c r="R10" s="3" t="s">
        <v>42</v>
      </c>
      <c r="S10" s="3">
        <v>6</v>
      </c>
      <c r="T10" s="3">
        <v>14</v>
      </c>
      <c r="U10" s="20">
        <v>7777777777777770</v>
      </c>
      <c r="V10" s="3" t="s">
        <v>89</v>
      </c>
      <c r="W10" s="20">
        <v>1.91197527962233E+16</v>
      </c>
    </row>
    <row r="11" spans="1:26" ht="12.5" x14ac:dyDescent="0.25">
      <c r="A11" s="3" t="s">
        <v>81</v>
      </c>
      <c r="B11" s="3" t="s">
        <v>837</v>
      </c>
      <c r="C11" s="3" t="s">
        <v>26</v>
      </c>
      <c r="D11" s="3" t="s">
        <v>2814</v>
      </c>
      <c r="E11" s="3" t="s">
        <v>28</v>
      </c>
      <c r="F11" s="3" t="s">
        <v>29</v>
      </c>
      <c r="G11" s="3" t="s">
        <v>30</v>
      </c>
      <c r="H11" s="3" t="s">
        <v>1400</v>
      </c>
      <c r="I11" s="3">
        <v>149</v>
      </c>
      <c r="J11" s="3" t="s">
        <v>1679</v>
      </c>
      <c r="K11" s="3" t="s">
        <v>33</v>
      </c>
      <c r="L11" s="3" t="s">
        <v>42</v>
      </c>
      <c r="M11" s="3" t="s">
        <v>34</v>
      </c>
      <c r="N11" s="3" t="s">
        <v>35</v>
      </c>
      <c r="O11" s="3" t="s">
        <v>34</v>
      </c>
      <c r="P11" s="3">
        <v>2019</v>
      </c>
      <c r="Q11" s="3" t="s">
        <v>42</v>
      </c>
      <c r="R11" s="3">
        <v>10700</v>
      </c>
      <c r="S11" s="9">
        <v>45597</v>
      </c>
      <c r="T11" s="3">
        <v>16</v>
      </c>
      <c r="U11" s="20">
        <v>8888888888888880</v>
      </c>
      <c r="V11" s="3" t="s">
        <v>44</v>
      </c>
      <c r="W11" s="20">
        <v>7489943267516790</v>
      </c>
    </row>
    <row r="12" spans="1:26" ht="12.5" x14ac:dyDescent="0.25">
      <c r="A12" s="3" t="s">
        <v>225</v>
      </c>
      <c r="B12" s="3" t="s">
        <v>3780</v>
      </c>
      <c r="C12" s="3" t="s">
        <v>3336</v>
      </c>
      <c r="D12" s="3" t="s">
        <v>3337</v>
      </c>
      <c r="E12" s="3" t="s">
        <v>49</v>
      </c>
      <c r="F12" s="3" t="s">
        <v>30</v>
      </c>
      <c r="G12" s="3" t="s">
        <v>3781</v>
      </c>
      <c r="H12" s="3" t="s">
        <v>33</v>
      </c>
      <c r="I12" s="3" t="s">
        <v>42</v>
      </c>
      <c r="J12" s="3" t="s">
        <v>42</v>
      </c>
      <c r="K12" s="3" t="s">
        <v>42</v>
      </c>
      <c r="L12" s="3" t="s">
        <v>42</v>
      </c>
      <c r="M12" s="3" t="s">
        <v>35</v>
      </c>
      <c r="N12" s="3" t="s">
        <v>1424</v>
      </c>
      <c r="O12" s="3">
        <v>10700</v>
      </c>
      <c r="P12" s="3">
        <v>6</v>
      </c>
      <c r="Q12" s="3" t="s">
        <v>42</v>
      </c>
      <c r="R12" s="3" t="s">
        <v>42</v>
      </c>
      <c r="S12" s="21">
        <v>45236</v>
      </c>
      <c r="T12" s="3">
        <v>12</v>
      </c>
      <c r="U12" s="20">
        <v>6666666666666660</v>
      </c>
      <c r="V12" s="3" t="s">
        <v>147</v>
      </c>
      <c r="W12" s="20">
        <v>1.0182170770406E+16</v>
      </c>
    </row>
    <row r="13" spans="1:26" ht="12.5" x14ac:dyDescent="0.25">
      <c r="A13" s="3" t="s">
        <v>212</v>
      </c>
      <c r="B13" s="3" t="s">
        <v>837</v>
      </c>
      <c r="C13" s="3" t="s">
        <v>26</v>
      </c>
      <c r="D13" s="3" t="s">
        <v>863</v>
      </c>
      <c r="E13" s="3" t="s">
        <v>28</v>
      </c>
      <c r="F13" s="3" t="s">
        <v>29</v>
      </c>
      <c r="G13" s="3" t="s">
        <v>30</v>
      </c>
      <c r="H13" s="3" t="s">
        <v>30</v>
      </c>
      <c r="I13" s="3">
        <v>2019</v>
      </c>
      <c r="J13" s="3" t="s">
        <v>264</v>
      </c>
      <c r="K13" s="3" t="s">
        <v>32</v>
      </c>
      <c r="L13" s="3" t="s">
        <v>2417</v>
      </c>
      <c r="M13" s="3" t="s">
        <v>34</v>
      </c>
      <c r="N13" s="3" t="s">
        <v>35</v>
      </c>
      <c r="O13" s="3" t="s">
        <v>34</v>
      </c>
      <c r="P13" s="3">
        <v>2019</v>
      </c>
      <c r="Q13" s="3" t="s">
        <v>42</v>
      </c>
      <c r="R13" s="3" t="s">
        <v>42</v>
      </c>
      <c r="S13" s="5">
        <v>45602</v>
      </c>
      <c r="T13" s="3">
        <v>16</v>
      </c>
      <c r="U13" s="20">
        <v>8888888888888880</v>
      </c>
      <c r="V13" s="3" t="s">
        <v>44</v>
      </c>
      <c r="W13" s="20">
        <v>9505608974358970</v>
      </c>
    </row>
    <row r="14" spans="1:26" ht="12.5" x14ac:dyDescent="0.25">
      <c r="A14" s="3" t="s">
        <v>122</v>
      </c>
      <c r="B14" s="3">
        <v>201</v>
      </c>
      <c r="C14" s="3" t="s">
        <v>2283</v>
      </c>
      <c r="D14" s="3" t="s">
        <v>3782</v>
      </c>
      <c r="E14" s="3" t="s">
        <v>28</v>
      </c>
      <c r="F14" s="3" t="s">
        <v>3641</v>
      </c>
      <c r="G14" s="3" t="s">
        <v>867</v>
      </c>
      <c r="H14" s="3" t="s">
        <v>50</v>
      </c>
      <c r="I14" s="3" t="s">
        <v>42</v>
      </c>
      <c r="J14" s="3">
        <v>2015</v>
      </c>
      <c r="K14" s="3" t="s">
        <v>2138</v>
      </c>
      <c r="L14" s="3" t="s">
        <v>3783</v>
      </c>
      <c r="M14" s="3" t="s">
        <v>34</v>
      </c>
      <c r="N14" s="3" t="s">
        <v>35</v>
      </c>
      <c r="O14" s="3" t="s">
        <v>1961</v>
      </c>
      <c r="P14" s="3">
        <v>201</v>
      </c>
      <c r="Q14" s="3" t="s">
        <v>42</v>
      </c>
      <c r="R14" s="3">
        <v>2029195</v>
      </c>
      <c r="S14" s="3" t="s">
        <v>42</v>
      </c>
      <c r="T14" s="3">
        <v>15</v>
      </c>
      <c r="U14" s="20">
        <v>8333333333333330</v>
      </c>
      <c r="V14" s="3" t="s">
        <v>80</v>
      </c>
      <c r="W14" s="20">
        <v>5481024582572560</v>
      </c>
    </row>
    <row r="15" spans="1:26" ht="12.5" x14ac:dyDescent="0.25">
      <c r="A15" s="3" t="s">
        <v>226</v>
      </c>
      <c r="B15" s="3" t="s">
        <v>42</v>
      </c>
      <c r="C15" s="3" t="s">
        <v>42</v>
      </c>
      <c r="D15" s="3" t="s">
        <v>42</v>
      </c>
      <c r="E15" s="3" t="s">
        <v>42</v>
      </c>
      <c r="F15" s="3" t="s">
        <v>42</v>
      </c>
      <c r="G15" s="3" t="s">
        <v>42</v>
      </c>
      <c r="H15" s="3" t="s">
        <v>42</v>
      </c>
      <c r="I15" s="3" t="s">
        <v>42</v>
      </c>
      <c r="J15" s="3" t="s">
        <v>42</v>
      </c>
      <c r="K15" s="3" t="s">
        <v>42</v>
      </c>
      <c r="L15" s="3" t="s">
        <v>42</v>
      </c>
      <c r="M15" s="3" t="s">
        <v>42</v>
      </c>
      <c r="N15" s="3" t="s">
        <v>42</v>
      </c>
      <c r="O15" s="3" t="s">
        <v>42</v>
      </c>
      <c r="P15" s="3" t="s">
        <v>42</v>
      </c>
      <c r="Q15" s="3" t="s">
        <v>42</v>
      </c>
      <c r="R15" s="3" t="s">
        <v>42</v>
      </c>
      <c r="S15" s="3" t="s">
        <v>42</v>
      </c>
      <c r="T15" s="3">
        <v>0</v>
      </c>
      <c r="U15" s="3" t="s">
        <v>2364</v>
      </c>
      <c r="V15" s="3" t="s">
        <v>221</v>
      </c>
      <c r="W15" s="3" t="s">
        <v>2364</v>
      </c>
    </row>
    <row r="16" spans="1:26" ht="12.5" x14ac:dyDescent="0.25">
      <c r="A16" s="3" t="s">
        <v>227</v>
      </c>
      <c r="B16" s="3" t="s">
        <v>46</v>
      </c>
      <c r="C16" s="3" t="s">
        <v>2828</v>
      </c>
      <c r="D16" s="3" t="s">
        <v>3646</v>
      </c>
      <c r="E16" s="3" t="s">
        <v>28</v>
      </c>
      <c r="F16" s="3" t="s">
        <v>740</v>
      </c>
      <c r="G16" s="3" t="s">
        <v>30</v>
      </c>
      <c r="H16" s="3" t="s">
        <v>93</v>
      </c>
      <c r="I16" s="3">
        <v>2015</v>
      </c>
      <c r="J16" s="3">
        <v>110</v>
      </c>
      <c r="K16" s="3" t="s">
        <v>3784</v>
      </c>
      <c r="L16" s="3" t="s">
        <v>114</v>
      </c>
      <c r="M16" s="3" t="s">
        <v>34</v>
      </c>
      <c r="N16" s="3" t="s">
        <v>35</v>
      </c>
      <c r="O16" s="3" t="s">
        <v>1694</v>
      </c>
      <c r="P16" s="3" t="s">
        <v>42</v>
      </c>
      <c r="Q16" s="3" t="s">
        <v>42</v>
      </c>
      <c r="R16" s="3" t="s">
        <v>42</v>
      </c>
      <c r="S16" s="8">
        <v>45972</v>
      </c>
      <c r="T16" s="3">
        <v>15</v>
      </c>
      <c r="U16" s="20">
        <v>8333333333333330</v>
      </c>
      <c r="V16" s="3" t="s">
        <v>80</v>
      </c>
      <c r="W16" s="20">
        <v>8514138286893700</v>
      </c>
    </row>
    <row r="17" spans="1:23" ht="12.5" x14ac:dyDescent="0.25">
      <c r="A17" s="3" t="s">
        <v>228</v>
      </c>
      <c r="B17" s="3" t="s">
        <v>3785</v>
      </c>
      <c r="C17" s="3" t="s">
        <v>2830</v>
      </c>
      <c r="D17" s="3" t="s">
        <v>3786</v>
      </c>
      <c r="E17" s="3" t="s">
        <v>2830</v>
      </c>
      <c r="F17" s="3" t="s">
        <v>3787</v>
      </c>
      <c r="G17" s="3" t="s">
        <v>93</v>
      </c>
      <c r="H17" s="3" t="s">
        <v>3788</v>
      </c>
      <c r="I17" s="3" t="s">
        <v>42</v>
      </c>
      <c r="J17" s="3" t="s">
        <v>42</v>
      </c>
      <c r="K17" s="3" t="s">
        <v>42</v>
      </c>
      <c r="L17" s="3" t="s">
        <v>42</v>
      </c>
      <c r="M17" s="3" t="s">
        <v>42</v>
      </c>
      <c r="N17" s="3" t="s">
        <v>42</v>
      </c>
      <c r="O17" s="3" t="s">
        <v>42</v>
      </c>
      <c r="P17" s="3" t="s">
        <v>42</v>
      </c>
      <c r="Q17" s="3" t="s">
        <v>42</v>
      </c>
      <c r="R17" s="3" t="s">
        <v>2271</v>
      </c>
      <c r="S17" s="8">
        <v>45972</v>
      </c>
      <c r="T17" s="3">
        <v>9</v>
      </c>
      <c r="U17" s="3" t="s">
        <v>911</v>
      </c>
      <c r="V17" s="3" t="s">
        <v>215</v>
      </c>
      <c r="W17" s="20">
        <v>2.55861183879759E+16</v>
      </c>
    </row>
    <row r="18" spans="1:23" ht="12.5" x14ac:dyDescent="0.25">
      <c r="A18" s="3" t="s">
        <v>229</v>
      </c>
      <c r="B18" s="3" t="s">
        <v>42</v>
      </c>
      <c r="C18" s="3" t="s">
        <v>42</v>
      </c>
      <c r="D18" s="3" t="s">
        <v>42</v>
      </c>
      <c r="E18" s="3" t="s">
        <v>42</v>
      </c>
      <c r="F18" s="3" t="s">
        <v>42</v>
      </c>
      <c r="G18" s="3" t="s">
        <v>42</v>
      </c>
      <c r="H18" s="3" t="s">
        <v>42</v>
      </c>
      <c r="I18" s="3" t="s">
        <v>42</v>
      </c>
      <c r="J18" s="3" t="s">
        <v>42</v>
      </c>
      <c r="K18" s="3" t="s">
        <v>42</v>
      </c>
      <c r="L18" s="3" t="s">
        <v>42</v>
      </c>
      <c r="M18" s="3" t="s">
        <v>42</v>
      </c>
      <c r="N18" s="3" t="s">
        <v>42</v>
      </c>
      <c r="O18" s="3" t="s">
        <v>42</v>
      </c>
      <c r="P18" s="3" t="s">
        <v>42</v>
      </c>
      <c r="Q18" s="3" t="s">
        <v>42</v>
      </c>
      <c r="R18" s="3" t="s">
        <v>42</v>
      </c>
      <c r="S18" s="3" t="s">
        <v>42</v>
      </c>
      <c r="T18" s="3">
        <v>0</v>
      </c>
      <c r="U18" s="3" t="s">
        <v>2364</v>
      </c>
      <c r="V18" s="3" t="s">
        <v>221</v>
      </c>
      <c r="W18" s="3" t="s">
        <v>2364</v>
      </c>
    </row>
    <row r="19" spans="1:23" ht="12.5" x14ac:dyDescent="0.25">
      <c r="A19" s="3" t="s">
        <v>132</v>
      </c>
      <c r="B19" s="3" t="s">
        <v>3789</v>
      </c>
      <c r="C19" s="3" t="s">
        <v>2833</v>
      </c>
      <c r="D19" s="3" t="s">
        <v>3790</v>
      </c>
      <c r="E19" s="3" t="s">
        <v>28</v>
      </c>
      <c r="F19" s="3" t="s">
        <v>3658</v>
      </c>
      <c r="G19" s="3" t="s">
        <v>30</v>
      </c>
      <c r="H19" s="3" t="s">
        <v>895</v>
      </c>
      <c r="I19" s="3">
        <v>2015</v>
      </c>
      <c r="J19" s="3">
        <v>110</v>
      </c>
      <c r="K19" s="3" t="s">
        <v>901</v>
      </c>
      <c r="L19" s="3" t="s">
        <v>2440</v>
      </c>
      <c r="M19" s="3" t="s">
        <v>34</v>
      </c>
      <c r="N19" s="3" t="s">
        <v>42</v>
      </c>
      <c r="O19" s="3" t="s">
        <v>42</v>
      </c>
      <c r="P19" s="3" t="s">
        <v>42</v>
      </c>
      <c r="Q19" s="3" t="s">
        <v>42</v>
      </c>
      <c r="R19" s="3" t="s">
        <v>42</v>
      </c>
      <c r="S19" s="8">
        <v>45972</v>
      </c>
      <c r="T19" s="3">
        <v>13</v>
      </c>
      <c r="U19" s="20">
        <v>7222222222222220</v>
      </c>
      <c r="V19" s="3" t="s">
        <v>140</v>
      </c>
      <c r="W19" s="20">
        <v>7509147477116040</v>
      </c>
    </row>
    <row r="20" spans="1:23" ht="12.5" x14ac:dyDescent="0.25">
      <c r="A20" s="3" t="s">
        <v>230</v>
      </c>
      <c r="B20" s="3" t="s">
        <v>273</v>
      </c>
      <c r="C20" s="3" t="s">
        <v>3079</v>
      </c>
      <c r="D20" s="3" t="s">
        <v>3791</v>
      </c>
      <c r="E20" s="3" t="s">
        <v>3792</v>
      </c>
      <c r="F20" s="65">
        <v>530334</v>
      </c>
      <c r="G20" s="3" t="s">
        <v>3348</v>
      </c>
      <c r="H20" s="3" t="s">
        <v>3793</v>
      </c>
      <c r="I20" s="3">
        <v>2015</v>
      </c>
      <c r="J20" s="3" t="s">
        <v>3664</v>
      </c>
      <c r="K20" s="3" t="s">
        <v>3794</v>
      </c>
      <c r="L20" s="3" t="s">
        <v>3795</v>
      </c>
      <c r="M20" s="3" t="s">
        <v>3796</v>
      </c>
      <c r="N20" s="3" t="s">
        <v>273</v>
      </c>
      <c r="O20" s="3" t="s">
        <v>2290</v>
      </c>
      <c r="P20" s="3">
        <v>112025</v>
      </c>
      <c r="Q20" s="3" t="s">
        <v>42</v>
      </c>
      <c r="R20" s="3" t="s">
        <v>42</v>
      </c>
      <c r="S20" s="3" t="s">
        <v>2290</v>
      </c>
      <c r="T20" s="3">
        <v>16</v>
      </c>
      <c r="U20" s="20">
        <v>8888888888888880</v>
      </c>
      <c r="V20" s="3" t="s">
        <v>44</v>
      </c>
      <c r="W20" s="20">
        <v>1.21876736524569E+16</v>
      </c>
    </row>
    <row r="21" spans="1:23" ht="12.5" x14ac:dyDescent="0.25">
      <c r="A21" s="3" t="s">
        <v>231</v>
      </c>
      <c r="B21" s="3" t="s">
        <v>864</v>
      </c>
      <c r="C21" s="3" t="s">
        <v>2283</v>
      </c>
      <c r="D21" s="3" t="s">
        <v>3797</v>
      </c>
      <c r="E21" s="3" t="s">
        <v>28</v>
      </c>
      <c r="F21" s="3" t="s">
        <v>2286</v>
      </c>
      <c r="G21" s="3" t="s">
        <v>30</v>
      </c>
      <c r="H21" s="3" t="s">
        <v>1689</v>
      </c>
      <c r="I21" s="3">
        <v>2015</v>
      </c>
      <c r="J21" s="3">
        <v>110</v>
      </c>
      <c r="K21" s="3" t="s">
        <v>901</v>
      </c>
      <c r="L21" s="3" t="s">
        <v>114</v>
      </c>
      <c r="M21" s="3" t="s">
        <v>172</v>
      </c>
      <c r="N21" s="3" t="s">
        <v>1044</v>
      </c>
      <c r="O21" s="3" t="s">
        <v>870</v>
      </c>
      <c r="P21" s="3" t="s">
        <v>42</v>
      </c>
      <c r="Q21" s="3" t="s">
        <v>42</v>
      </c>
      <c r="R21" s="3" t="s">
        <v>1855</v>
      </c>
      <c r="S21" s="3" t="s">
        <v>3667</v>
      </c>
      <c r="T21" s="3">
        <v>16</v>
      </c>
      <c r="U21" s="20">
        <v>8888888888888880</v>
      </c>
      <c r="V21" s="3" t="s">
        <v>44</v>
      </c>
      <c r="W21" s="20">
        <v>7242061601968720</v>
      </c>
    </row>
    <row r="22" spans="1:23" ht="12.5" x14ac:dyDescent="0.25">
      <c r="A22" s="3" t="s">
        <v>166</v>
      </c>
      <c r="B22" s="3" t="s">
        <v>42</v>
      </c>
      <c r="C22" s="3" t="s">
        <v>42</v>
      </c>
      <c r="D22" s="3" t="s">
        <v>42</v>
      </c>
      <c r="E22" s="3" t="s">
        <v>42</v>
      </c>
      <c r="F22" s="3" t="s">
        <v>42</v>
      </c>
      <c r="G22" s="3" t="s">
        <v>42</v>
      </c>
      <c r="H22" s="3" t="s">
        <v>42</v>
      </c>
      <c r="I22" s="3" t="s">
        <v>42</v>
      </c>
      <c r="J22" s="3" t="s">
        <v>42</v>
      </c>
      <c r="K22" s="3" t="s">
        <v>42</v>
      </c>
      <c r="L22" s="3" t="s">
        <v>42</v>
      </c>
      <c r="M22" s="3" t="s">
        <v>42</v>
      </c>
      <c r="N22" s="3" t="s">
        <v>42</v>
      </c>
      <c r="O22" s="3" t="s">
        <v>42</v>
      </c>
      <c r="P22" s="3" t="s">
        <v>42</v>
      </c>
      <c r="Q22" s="3" t="s">
        <v>42</v>
      </c>
      <c r="R22" s="3" t="s">
        <v>42</v>
      </c>
      <c r="S22" s="3" t="s">
        <v>42</v>
      </c>
      <c r="T22" s="3">
        <v>0</v>
      </c>
      <c r="U22" s="3" t="s">
        <v>2364</v>
      </c>
      <c r="V22" s="3" t="s">
        <v>221</v>
      </c>
      <c r="W22" s="3" t="s">
        <v>2364</v>
      </c>
    </row>
    <row r="23" spans="1:23" ht="12.5" x14ac:dyDescent="0.25">
      <c r="A23" s="3" t="s">
        <v>193</v>
      </c>
      <c r="B23" s="3" t="s">
        <v>123</v>
      </c>
      <c r="C23" s="3" t="s">
        <v>738</v>
      </c>
      <c r="D23" s="3" t="s">
        <v>195</v>
      </c>
      <c r="E23" s="3" t="s">
        <v>28</v>
      </c>
      <c r="F23" s="3" t="s">
        <v>2438</v>
      </c>
      <c r="G23" s="3" t="s">
        <v>918</v>
      </c>
      <c r="H23" s="3">
        <v>2015</v>
      </c>
      <c r="I23" s="3">
        <v>110</v>
      </c>
      <c r="J23" s="3" t="s">
        <v>3798</v>
      </c>
      <c r="K23" s="3" t="s">
        <v>2584</v>
      </c>
      <c r="L23" s="3" t="s">
        <v>42</v>
      </c>
      <c r="M23" s="3" t="s">
        <v>903</v>
      </c>
      <c r="N23" s="3" t="s">
        <v>42</v>
      </c>
      <c r="O23" s="3" t="s">
        <v>42</v>
      </c>
      <c r="P23" s="3" t="s">
        <v>42</v>
      </c>
      <c r="Q23" s="3" t="s">
        <v>42</v>
      </c>
      <c r="R23" s="3" t="s">
        <v>42</v>
      </c>
      <c r="S23" s="3" t="s">
        <v>42</v>
      </c>
      <c r="T23" s="3">
        <v>11</v>
      </c>
      <c r="U23" s="20">
        <v>6111111111111110</v>
      </c>
      <c r="V23" s="3" t="s">
        <v>182</v>
      </c>
      <c r="W23" s="20">
        <v>5228643905114490</v>
      </c>
    </row>
    <row r="24" spans="1:23" ht="12.5" x14ac:dyDescent="0.25">
      <c r="A24" s="3" t="s">
        <v>106</v>
      </c>
      <c r="B24" s="3" t="s">
        <v>42</v>
      </c>
      <c r="C24" s="3" t="s">
        <v>3389</v>
      </c>
      <c r="D24" s="3" t="s">
        <v>2283</v>
      </c>
      <c r="E24" s="3" t="s">
        <v>2283</v>
      </c>
      <c r="F24" s="3" t="s">
        <v>2283</v>
      </c>
      <c r="G24" s="3" t="s">
        <v>28</v>
      </c>
      <c r="H24" s="3" t="s">
        <v>28</v>
      </c>
      <c r="I24" s="3">
        <v>2015</v>
      </c>
      <c r="J24" s="3" t="s">
        <v>3799</v>
      </c>
      <c r="K24" s="3" t="s">
        <v>981</v>
      </c>
      <c r="L24" s="3" t="s">
        <v>42</v>
      </c>
      <c r="M24" s="3" t="s">
        <v>42</v>
      </c>
      <c r="N24" s="3" t="s">
        <v>42</v>
      </c>
      <c r="O24" s="3" t="s">
        <v>42</v>
      </c>
      <c r="P24" s="3" t="s">
        <v>42</v>
      </c>
      <c r="Q24" s="3" t="s">
        <v>42</v>
      </c>
      <c r="R24" s="3" t="s">
        <v>42</v>
      </c>
      <c r="S24" s="3" t="s">
        <v>3578</v>
      </c>
      <c r="T24" s="3">
        <v>10</v>
      </c>
      <c r="U24" s="20">
        <v>5555555555555550</v>
      </c>
      <c r="V24" s="3" t="s">
        <v>203</v>
      </c>
      <c r="W24" s="20">
        <v>1.77702627609748E+16</v>
      </c>
    </row>
    <row r="25" spans="1:23" ht="12.5" x14ac:dyDescent="0.25">
      <c r="A25" s="3" t="s">
        <v>45</v>
      </c>
      <c r="B25" s="3" t="s">
        <v>46</v>
      </c>
      <c r="C25" s="3" t="s">
        <v>873</v>
      </c>
      <c r="D25" s="3" t="s">
        <v>3800</v>
      </c>
      <c r="E25" s="3" t="s">
        <v>28</v>
      </c>
      <c r="F25" s="3" t="s">
        <v>268</v>
      </c>
      <c r="G25" s="3" t="s">
        <v>30</v>
      </c>
      <c r="H25" s="3" t="s">
        <v>918</v>
      </c>
      <c r="I25" s="3">
        <v>2015</v>
      </c>
      <c r="J25" s="3">
        <v>110</v>
      </c>
      <c r="K25" s="3" t="s">
        <v>741</v>
      </c>
      <c r="L25" s="3" t="s">
        <v>114</v>
      </c>
      <c r="M25" s="3" t="s">
        <v>903</v>
      </c>
      <c r="N25" s="3" t="s">
        <v>42</v>
      </c>
      <c r="O25" s="3" t="s">
        <v>42</v>
      </c>
      <c r="P25" s="3" t="s">
        <v>42</v>
      </c>
      <c r="Q25" s="3" t="s">
        <v>42</v>
      </c>
      <c r="R25" s="3" t="s">
        <v>42</v>
      </c>
      <c r="S25" s="8">
        <v>45972</v>
      </c>
      <c r="T25" s="3">
        <v>13</v>
      </c>
      <c r="U25" s="20">
        <v>7222222222222220</v>
      </c>
      <c r="V25" s="3" t="s">
        <v>140</v>
      </c>
      <c r="W25" s="20">
        <v>8131111803176580</v>
      </c>
    </row>
    <row r="26" spans="1:23" ht="12.5" x14ac:dyDescent="0.25">
      <c r="A26" s="3" t="s">
        <v>232</v>
      </c>
      <c r="B26" s="3" t="s">
        <v>3801</v>
      </c>
      <c r="C26" s="3" t="s">
        <v>1135</v>
      </c>
      <c r="D26" s="3" t="s">
        <v>3802</v>
      </c>
      <c r="E26" s="3" t="s">
        <v>1697</v>
      </c>
      <c r="F26" s="3" t="s">
        <v>1502</v>
      </c>
      <c r="G26" s="3" t="s">
        <v>1502</v>
      </c>
      <c r="H26" s="3" t="s">
        <v>1868</v>
      </c>
      <c r="I26" s="3" t="s">
        <v>42</v>
      </c>
      <c r="J26" s="3" t="s">
        <v>3803</v>
      </c>
      <c r="K26" s="3" t="s">
        <v>187</v>
      </c>
      <c r="L26" s="3" t="s">
        <v>3685</v>
      </c>
      <c r="M26" s="3" t="s">
        <v>3804</v>
      </c>
      <c r="N26" s="3" t="s">
        <v>173</v>
      </c>
      <c r="O26" s="3" t="s">
        <v>191</v>
      </c>
      <c r="P26" s="3">
        <v>1352858</v>
      </c>
      <c r="Q26" s="3" t="s">
        <v>42</v>
      </c>
      <c r="R26" s="3" t="s">
        <v>42</v>
      </c>
      <c r="S26" s="3" t="s">
        <v>1884</v>
      </c>
      <c r="T26" s="3">
        <v>15</v>
      </c>
      <c r="U26" s="20">
        <v>8333333333333330</v>
      </c>
      <c r="V26" s="3" t="s">
        <v>80</v>
      </c>
      <c r="W26" s="20">
        <v>2472383825325000</v>
      </c>
    </row>
    <row r="27" spans="1:23" ht="12.5" x14ac:dyDescent="0.25">
      <c r="A27" s="3" t="s">
        <v>233</v>
      </c>
      <c r="B27" s="3" t="s">
        <v>42</v>
      </c>
      <c r="C27" s="3" t="s">
        <v>42</v>
      </c>
      <c r="D27" s="3" t="s">
        <v>42</v>
      </c>
      <c r="E27" s="3" t="s">
        <v>3687</v>
      </c>
      <c r="F27" s="3" t="s">
        <v>2037</v>
      </c>
      <c r="G27" s="3" t="s">
        <v>61</v>
      </c>
      <c r="H27" s="3" t="s">
        <v>2037</v>
      </c>
      <c r="I27" s="3" t="s">
        <v>42</v>
      </c>
      <c r="J27" s="3" t="s">
        <v>42</v>
      </c>
      <c r="K27" s="3" t="s">
        <v>3582</v>
      </c>
      <c r="L27" s="3" t="s">
        <v>3416</v>
      </c>
      <c r="M27" s="3" t="s">
        <v>3805</v>
      </c>
      <c r="N27" s="3" t="s">
        <v>2321</v>
      </c>
      <c r="O27" s="3" t="s">
        <v>3806</v>
      </c>
      <c r="P27" s="3">
        <v>1352858</v>
      </c>
      <c r="Q27" s="3" t="s">
        <v>42</v>
      </c>
      <c r="R27" s="3" t="s">
        <v>69</v>
      </c>
      <c r="S27" s="3" t="s">
        <v>3807</v>
      </c>
      <c r="T27" s="3">
        <v>12</v>
      </c>
      <c r="U27" s="20">
        <v>6666666666666660</v>
      </c>
      <c r="V27" s="3" t="s">
        <v>147</v>
      </c>
      <c r="W27" s="20">
        <v>7999174028585790</v>
      </c>
    </row>
    <row r="28" spans="1:23" ht="12.5" x14ac:dyDescent="0.25">
      <c r="A28" s="3" t="s">
        <v>175</v>
      </c>
      <c r="B28" s="3" t="s">
        <v>3808</v>
      </c>
      <c r="C28" s="3" t="s">
        <v>176</v>
      </c>
      <c r="D28" s="3" t="s">
        <v>3692</v>
      </c>
      <c r="E28" s="3" t="s">
        <v>61</v>
      </c>
      <c r="F28" s="3" t="s">
        <v>2210</v>
      </c>
      <c r="G28" s="3" t="s">
        <v>1145</v>
      </c>
      <c r="H28" s="3" t="s">
        <v>483</v>
      </c>
      <c r="I28" s="3">
        <v>2021</v>
      </c>
      <c r="J28" s="3" t="s">
        <v>42</v>
      </c>
      <c r="K28" s="3" t="s">
        <v>3809</v>
      </c>
      <c r="L28" s="3" t="s">
        <v>2319</v>
      </c>
      <c r="M28" s="3" t="s">
        <v>153</v>
      </c>
      <c r="N28" s="3" t="s">
        <v>35</v>
      </c>
      <c r="O28" s="3" t="s">
        <v>34</v>
      </c>
      <c r="P28" s="3" t="s">
        <v>42</v>
      </c>
      <c r="Q28" s="3" t="s">
        <v>42</v>
      </c>
      <c r="R28" s="3" t="s">
        <v>42</v>
      </c>
      <c r="S28" s="44">
        <v>46296</v>
      </c>
      <c r="T28" s="3">
        <v>14</v>
      </c>
      <c r="U28" s="20">
        <v>7777777777777770</v>
      </c>
      <c r="V28" s="3" t="s">
        <v>89</v>
      </c>
      <c r="W28" s="20">
        <v>7993474312802040</v>
      </c>
    </row>
    <row r="29" spans="1:23" ht="12.5" x14ac:dyDescent="0.25">
      <c r="A29" s="3" t="s">
        <v>148</v>
      </c>
      <c r="B29" s="3" t="s">
        <v>42</v>
      </c>
      <c r="C29" s="3" t="s">
        <v>42</v>
      </c>
      <c r="D29" s="3" t="s">
        <v>42</v>
      </c>
      <c r="E29" s="3" t="s">
        <v>42</v>
      </c>
      <c r="F29" s="3" t="s">
        <v>42</v>
      </c>
      <c r="G29" s="3" t="s">
        <v>42</v>
      </c>
      <c r="H29" s="3" t="s">
        <v>42</v>
      </c>
      <c r="I29" s="3" t="s">
        <v>42</v>
      </c>
      <c r="J29" s="3" t="s">
        <v>42</v>
      </c>
      <c r="K29" s="3" t="s">
        <v>42</v>
      </c>
      <c r="L29" s="3" t="s">
        <v>42</v>
      </c>
      <c r="M29" s="3" t="s">
        <v>42</v>
      </c>
      <c r="N29" s="3" t="s">
        <v>42</v>
      </c>
      <c r="O29" s="3" t="s">
        <v>42</v>
      </c>
      <c r="P29" s="3" t="s">
        <v>42</v>
      </c>
      <c r="Q29" s="3" t="s">
        <v>42</v>
      </c>
      <c r="R29" s="3" t="s">
        <v>42</v>
      </c>
      <c r="S29" s="3" t="s">
        <v>42</v>
      </c>
      <c r="T29" s="3">
        <v>0</v>
      </c>
      <c r="U29" s="3" t="s">
        <v>2364</v>
      </c>
      <c r="V29" s="3" t="s">
        <v>221</v>
      </c>
      <c r="W29" s="3" t="s">
        <v>2364</v>
      </c>
    </row>
    <row r="30" spans="1:23" ht="12.5" x14ac:dyDescent="0.25">
      <c r="A30" s="3" t="s">
        <v>234</v>
      </c>
      <c r="B30" s="3" t="s">
        <v>42</v>
      </c>
      <c r="C30" s="3" t="s">
        <v>42</v>
      </c>
      <c r="D30" s="3" t="s">
        <v>42</v>
      </c>
      <c r="E30" s="3" t="s">
        <v>42</v>
      </c>
      <c r="F30" s="3" t="s">
        <v>42</v>
      </c>
      <c r="G30" s="3" t="s">
        <v>42</v>
      </c>
      <c r="H30" s="3" t="s">
        <v>42</v>
      </c>
      <c r="I30" s="3" t="s">
        <v>42</v>
      </c>
      <c r="J30" s="3" t="s">
        <v>42</v>
      </c>
      <c r="K30" s="3" t="s">
        <v>42</v>
      </c>
      <c r="L30" s="3" t="s">
        <v>42</v>
      </c>
      <c r="M30" s="3" t="s">
        <v>42</v>
      </c>
      <c r="N30" s="3" t="s">
        <v>42</v>
      </c>
      <c r="O30" s="3" t="s">
        <v>42</v>
      </c>
      <c r="P30" s="3" t="s">
        <v>42</v>
      </c>
      <c r="Q30" s="3" t="s">
        <v>42</v>
      </c>
      <c r="R30" s="3" t="s">
        <v>42</v>
      </c>
      <c r="S30" s="3" t="s">
        <v>42</v>
      </c>
      <c r="T30" s="3">
        <v>0</v>
      </c>
      <c r="U30" s="3" t="s">
        <v>2364</v>
      </c>
      <c r="V30" s="3" t="s">
        <v>221</v>
      </c>
      <c r="W30" s="3" t="s">
        <v>2364</v>
      </c>
    </row>
    <row r="31" spans="1:23" ht="12.5" x14ac:dyDescent="0.25">
      <c r="A31" s="3" t="s">
        <v>183</v>
      </c>
      <c r="B31" s="3" t="s">
        <v>58</v>
      </c>
      <c r="C31" s="3" t="s">
        <v>176</v>
      </c>
      <c r="D31" s="3" t="s">
        <v>3810</v>
      </c>
      <c r="E31" s="3" t="s">
        <v>186</v>
      </c>
      <c r="F31" s="3" t="s">
        <v>3700</v>
      </c>
      <c r="G31" s="3" t="s">
        <v>2460</v>
      </c>
      <c r="H31" s="3" t="s">
        <v>2326</v>
      </c>
      <c r="I31" s="3">
        <v>1998</v>
      </c>
      <c r="J31" s="3" t="s">
        <v>3811</v>
      </c>
      <c r="K31" s="3" t="s">
        <v>3702</v>
      </c>
      <c r="L31" s="3" t="s">
        <v>42</v>
      </c>
      <c r="M31" s="3" t="s">
        <v>1883</v>
      </c>
      <c r="N31" s="3" t="s">
        <v>1140</v>
      </c>
      <c r="O31" s="3" t="s">
        <v>191</v>
      </c>
      <c r="P31" s="3" t="s">
        <v>42</v>
      </c>
      <c r="Q31" s="3" t="s">
        <v>42</v>
      </c>
      <c r="R31" s="3" t="s">
        <v>2324</v>
      </c>
      <c r="S31" s="3">
        <v>2026</v>
      </c>
      <c r="T31" s="3">
        <v>15</v>
      </c>
      <c r="U31" s="20">
        <v>8333333333333330</v>
      </c>
      <c r="V31" s="3" t="s">
        <v>80</v>
      </c>
      <c r="W31" s="20">
        <v>4.3007505566329E+16</v>
      </c>
    </row>
    <row r="32" spans="1:23" ht="12.5" x14ac:dyDescent="0.25">
      <c r="A32" s="3" t="s">
        <v>57</v>
      </c>
      <c r="B32" s="3" t="s">
        <v>42</v>
      </c>
      <c r="C32" s="3" t="s">
        <v>42</v>
      </c>
      <c r="D32" s="3" t="s">
        <v>42</v>
      </c>
      <c r="E32" s="3" t="s">
        <v>42</v>
      </c>
      <c r="F32" s="3" t="s">
        <v>42</v>
      </c>
      <c r="G32" s="3" t="s">
        <v>42</v>
      </c>
      <c r="H32" s="3" t="s">
        <v>42</v>
      </c>
      <c r="I32" s="3" t="s">
        <v>42</v>
      </c>
      <c r="J32" s="3" t="s">
        <v>42</v>
      </c>
      <c r="K32" s="3" t="s">
        <v>42</v>
      </c>
      <c r="L32" s="3" t="s">
        <v>42</v>
      </c>
      <c r="M32" s="3" t="s">
        <v>42</v>
      </c>
      <c r="N32" s="3" t="s">
        <v>42</v>
      </c>
      <c r="O32" s="3" t="s">
        <v>42</v>
      </c>
      <c r="P32" s="3" t="s">
        <v>42</v>
      </c>
      <c r="Q32" s="3" t="s">
        <v>42</v>
      </c>
      <c r="R32" s="3" t="s">
        <v>42</v>
      </c>
      <c r="S32" s="3" t="s">
        <v>42</v>
      </c>
      <c r="T32" s="3">
        <v>0</v>
      </c>
      <c r="U32" s="3" t="s">
        <v>2364</v>
      </c>
      <c r="V32" s="3" t="s">
        <v>221</v>
      </c>
      <c r="W32" s="3" t="s">
        <v>2364</v>
      </c>
    </row>
    <row r="33" spans="1:23" ht="12.5" x14ac:dyDescent="0.25">
      <c r="A33" s="3" t="s">
        <v>157</v>
      </c>
      <c r="B33" s="3" t="s">
        <v>1157</v>
      </c>
      <c r="C33" s="3" t="s">
        <v>2338</v>
      </c>
      <c r="D33" s="3" t="s">
        <v>3812</v>
      </c>
      <c r="E33" s="3" t="s">
        <v>1151</v>
      </c>
      <c r="F33" s="3" t="s">
        <v>3813</v>
      </c>
      <c r="G33" s="3" t="s">
        <v>3705</v>
      </c>
      <c r="H33" s="3" t="s">
        <v>1153</v>
      </c>
      <c r="I33" s="3">
        <v>1352858</v>
      </c>
      <c r="J33" s="3">
        <v>1998</v>
      </c>
      <c r="K33" s="3" t="s">
        <v>187</v>
      </c>
      <c r="L33" s="3" t="s">
        <v>1155</v>
      </c>
      <c r="M33" s="3" t="s">
        <v>67</v>
      </c>
      <c r="N33" s="3" t="s">
        <v>173</v>
      </c>
      <c r="O33" s="3" t="s">
        <v>191</v>
      </c>
      <c r="P33" s="3" t="s">
        <v>42</v>
      </c>
      <c r="Q33" s="3" t="s">
        <v>42</v>
      </c>
      <c r="R33" s="3" t="s">
        <v>1141</v>
      </c>
      <c r="S33" s="3" t="s">
        <v>42</v>
      </c>
      <c r="T33" s="3">
        <v>15</v>
      </c>
      <c r="U33" s="20">
        <v>8333333333333330</v>
      </c>
      <c r="V33" s="3" t="s">
        <v>80</v>
      </c>
      <c r="W33" s="20">
        <v>5925662572721390</v>
      </c>
    </row>
    <row r="34" spans="1:23" ht="12.5" x14ac:dyDescent="0.25">
      <c r="A34" s="3" t="s">
        <v>235</v>
      </c>
      <c r="B34" s="3" t="s">
        <v>191</v>
      </c>
      <c r="C34" s="45"/>
      <c r="D34" s="3" t="s">
        <v>70</v>
      </c>
      <c r="E34" s="3" t="s">
        <v>42</v>
      </c>
      <c r="F34" s="3" t="s">
        <v>42</v>
      </c>
      <c r="G34" s="3" t="s">
        <v>42</v>
      </c>
      <c r="H34" s="3" t="s">
        <v>42</v>
      </c>
      <c r="I34" s="3" t="s">
        <v>42</v>
      </c>
      <c r="J34" s="3" t="s">
        <v>42</v>
      </c>
      <c r="K34" s="3" t="s">
        <v>42</v>
      </c>
      <c r="L34" s="3" t="s">
        <v>42</v>
      </c>
      <c r="M34" s="3" t="s">
        <v>2321</v>
      </c>
      <c r="N34" s="3" t="s">
        <v>3814</v>
      </c>
      <c r="O34" s="3" t="s">
        <v>191</v>
      </c>
      <c r="P34" s="3">
        <v>1352858</v>
      </c>
      <c r="Q34" s="3" t="s">
        <v>42</v>
      </c>
      <c r="R34" s="3">
        <v>1352858</v>
      </c>
      <c r="S34" s="3" t="s">
        <v>70</v>
      </c>
      <c r="T34" s="3">
        <v>9</v>
      </c>
      <c r="U34" s="3" t="s">
        <v>911</v>
      </c>
      <c r="V34" s="3" t="s">
        <v>215</v>
      </c>
      <c r="W34" s="20">
        <v>8015873015873010</v>
      </c>
    </row>
    <row r="35" spans="1:23" ht="12.5" x14ac:dyDescent="0.25">
      <c r="A35" s="3" t="s">
        <v>236</v>
      </c>
      <c r="B35" s="3" t="s">
        <v>2181</v>
      </c>
      <c r="C35" s="3" t="s">
        <v>176</v>
      </c>
      <c r="D35" s="3" t="s">
        <v>3815</v>
      </c>
      <c r="E35" s="3" t="s">
        <v>61</v>
      </c>
      <c r="F35" s="3" t="s">
        <v>178</v>
      </c>
      <c r="G35" s="3" t="s">
        <v>483</v>
      </c>
      <c r="H35" s="3">
        <v>202</v>
      </c>
      <c r="I35" s="3">
        <v>1998</v>
      </c>
      <c r="J35" s="3" t="s">
        <v>3711</v>
      </c>
      <c r="K35" s="3" t="s">
        <v>1168</v>
      </c>
      <c r="L35" s="3" t="s">
        <v>42</v>
      </c>
      <c r="M35" s="3" t="s">
        <v>153</v>
      </c>
      <c r="N35" s="3" t="s">
        <v>35</v>
      </c>
      <c r="O35" s="3" t="s">
        <v>34</v>
      </c>
      <c r="P35" s="3">
        <v>2021</v>
      </c>
      <c r="Q35" s="3" t="s">
        <v>1568</v>
      </c>
      <c r="R35" s="3" t="s">
        <v>1141</v>
      </c>
      <c r="S35" s="3" t="s">
        <v>1642</v>
      </c>
      <c r="T35" s="3">
        <v>17</v>
      </c>
      <c r="U35" s="20">
        <v>9444444444444440</v>
      </c>
      <c r="V35" s="3" t="s">
        <v>328</v>
      </c>
      <c r="W35" s="20">
        <v>5070314249379990</v>
      </c>
    </row>
    <row r="36" spans="1:23" ht="12.5" x14ac:dyDescent="0.25">
      <c r="A36" s="3" t="s">
        <v>237</v>
      </c>
      <c r="B36" s="3" t="s">
        <v>3712</v>
      </c>
      <c r="C36" s="3" t="s">
        <v>3713</v>
      </c>
      <c r="D36" s="42">
        <v>46296</v>
      </c>
      <c r="E36" s="3" t="s">
        <v>3688</v>
      </c>
      <c r="F36" s="3" t="s">
        <v>176</v>
      </c>
      <c r="G36" s="3" t="s">
        <v>61</v>
      </c>
      <c r="H36" s="3" t="s">
        <v>3581</v>
      </c>
      <c r="I36" s="3" t="s">
        <v>42</v>
      </c>
      <c r="J36" s="3" t="s">
        <v>3816</v>
      </c>
      <c r="K36" s="3" t="s">
        <v>3817</v>
      </c>
      <c r="L36" s="3" t="s">
        <v>981</v>
      </c>
      <c r="M36" s="3" t="s">
        <v>2321</v>
      </c>
      <c r="N36" s="3" t="s">
        <v>3717</v>
      </c>
      <c r="O36" s="3" t="s">
        <v>69</v>
      </c>
      <c r="P36" s="3">
        <v>102026</v>
      </c>
      <c r="Q36" s="3" t="s">
        <v>42</v>
      </c>
      <c r="R36" s="3" t="s">
        <v>42</v>
      </c>
      <c r="S36" s="3" t="s">
        <v>3818</v>
      </c>
      <c r="T36" s="3">
        <v>15</v>
      </c>
      <c r="U36" s="20">
        <v>8333333333333330</v>
      </c>
      <c r="V36" s="3" t="s">
        <v>80</v>
      </c>
      <c r="W36" s="20">
        <v>6786145227321690</v>
      </c>
    </row>
    <row r="37" spans="1:23" ht="12.5" x14ac:dyDescent="0.25">
      <c r="A37" s="3" t="s">
        <v>238</v>
      </c>
      <c r="B37" s="3" t="s">
        <v>2631</v>
      </c>
      <c r="C37" s="3" t="s">
        <v>176</v>
      </c>
      <c r="D37" s="3" t="s">
        <v>480</v>
      </c>
      <c r="E37" s="3" t="s">
        <v>61</v>
      </c>
      <c r="F37" s="3" t="s">
        <v>481</v>
      </c>
      <c r="G37" s="3" t="s">
        <v>1145</v>
      </c>
      <c r="H37" s="3" t="s">
        <v>1145</v>
      </c>
      <c r="I37" s="3">
        <v>1352858</v>
      </c>
      <c r="J37" s="3">
        <v>1998</v>
      </c>
      <c r="K37" s="3" t="s">
        <v>2473</v>
      </c>
      <c r="L37" s="3" t="s">
        <v>1580</v>
      </c>
      <c r="M37" s="3" t="s">
        <v>153</v>
      </c>
      <c r="N37" s="3" t="s">
        <v>35</v>
      </c>
      <c r="O37" s="3" t="s">
        <v>34</v>
      </c>
      <c r="P37" s="3">
        <v>2021</v>
      </c>
      <c r="Q37" s="3" t="s">
        <v>42</v>
      </c>
      <c r="R37" s="3" t="s">
        <v>1519</v>
      </c>
      <c r="S37" s="25">
        <v>46300</v>
      </c>
      <c r="T37" s="3">
        <v>17</v>
      </c>
      <c r="U37" s="20">
        <v>9444444444444440</v>
      </c>
      <c r="V37" s="3" t="s">
        <v>328</v>
      </c>
      <c r="W37" s="20">
        <v>7944186724463540</v>
      </c>
    </row>
    <row r="38" spans="1:23" ht="12.5" x14ac:dyDescent="0.25">
      <c r="A38" s="3" t="s">
        <v>216</v>
      </c>
      <c r="B38" s="3" t="s">
        <v>3819</v>
      </c>
      <c r="C38" s="3" t="s">
        <v>3820</v>
      </c>
      <c r="D38" s="3" t="s">
        <v>3723</v>
      </c>
      <c r="E38" s="3" t="s">
        <v>2860</v>
      </c>
      <c r="F38" s="3" t="s">
        <v>1274</v>
      </c>
      <c r="G38" s="3" t="s">
        <v>126</v>
      </c>
      <c r="H38" s="3" t="s">
        <v>1274</v>
      </c>
      <c r="I38" s="3">
        <v>1563685</v>
      </c>
      <c r="J38" s="3" t="s">
        <v>206</v>
      </c>
      <c r="K38" s="3">
        <v>15148</v>
      </c>
      <c r="L38" s="3" t="s">
        <v>2862</v>
      </c>
      <c r="M38" s="3" t="s">
        <v>95</v>
      </c>
      <c r="N38" s="3" t="s">
        <v>35</v>
      </c>
      <c r="O38" s="3" t="s">
        <v>34</v>
      </c>
      <c r="P38" s="3">
        <v>2020</v>
      </c>
      <c r="Q38" s="3" t="s">
        <v>42</v>
      </c>
      <c r="R38" s="3" t="s">
        <v>42</v>
      </c>
      <c r="S38" s="10">
        <v>46442</v>
      </c>
      <c r="T38" s="3">
        <v>16</v>
      </c>
      <c r="U38" s="20">
        <v>8888888888888880</v>
      </c>
      <c r="V38" s="3" t="s">
        <v>44</v>
      </c>
      <c r="W38" s="20">
        <v>3839627896613190</v>
      </c>
    </row>
    <row r="39" spans="1:23" ht="12.5" x14ac:dyDescent="0.25">
      <c r="A39" s="3" t="s">
        <v>141</v>
      </c>
      <c r="B39" s="3" t="s">
        <v>42</v>
      </c>
      <c r="C39" s="3" t="s">
        <v>42</v>
      </c>
      <c r="D39" s="3" t="s">
        <v>42</v>
      </c>
      <c r="E39" s="3" t="s">
        <v>42</v>
      </c>
      <c r="F39" s="3" t="s">
        <v>42</v>
      </c>
      <c r="G39" s="3" t="s">
        <v>42</v>
      </c>
      <c r="H39" s="3" t="s">
        <v>42</v>
      </c>
      <c r="I39" s="3" t="s">
        <v>42</v>
      </c>
      <c r="J39" s="3" t="s">
        <v>42</v>
      </c>
      <c r="K39" s="3" t="s">
        <v>42</v>
      </c>
      <c r="L39" s="3" t="s">
        <v>42</v>
      </c>
      <c r="M39" s="3" t="s">
        <v>42</v>
      </c>
      <c r="N39" s="3" t="s">
        <v>42</v>
      </c>
      <c r="O39" s="3" t="s">
        <v>42</v>
      </c>
      <c r="P39" s="3" t="s">
        <v>42</v>
      </c>
      <c r="Q39" s="3" t="s">
        <v>42</v>
      </c>
      <c r="R39" s="3" t="s">
        <v>42</v>
      </c>
      <c r="S39" s="3" t="s">
        <v>42</v>
      </c>
      <c r="T39" s="3">
        <v>0</v>
      </c>
      <c r="U39" s="3" t="s">
        <v>2364</v>
      </c>
      <c r="V39" s="3" t="s">
        <v>221</v>
      </c>
      <c r="W39" s="3" t="s">
        <v>2364</v>
      </c>
    </row>
    <row r="40" spans="1:23" ht="12.5" x14ac:dyDescent="0.25">
      <c r="A40" s="3" t="s">
        <v>90</v>
      </c>
      <c r="B40" s="3">
        <v>705</v>
      </c>
      <c r="C40" s="3" t="s">
        <v>142</v>
      </c>
      <c r="D40" s="3" t="s">
        <v>3821</v>
      </c>
      <c r="E40" s="3" t="s">
        <v>28</v>
      </c>
      <c r="F40" s="3" t="s">
        <v>3822</v>
      </c>
      <c r="G40" s="3" t="s">
        <v>1775</v>
      </c>
      <c r="H40" s="3" t="s">
        <v>93</v>
      </c>
      <c r="I40" s="3">
        <v>201</v>
      </c>
      <c r="J40" s="3" t="s">
        <v>42</v>
      </c>
      <c r="K40" s="3" t="s">
        <v>3823</v>
      </c>
      <c r="L40" s="3" t="s">
        <v>2492</v>
      </c>
      <c r="M40" s="3" t="s">
        <v>2358</v>
      </c>
      <c r="N40" s="3" t="s">
        <v>35</v>
      </c>
      <c r="O40" s="3" t="s">
        <v>34</v>
      </c>
      <c r="P40" s="3">
        <v>2020</v>
      </c>
      <c r="Q40" s="3" t="s">
        <v>42</v>
      </c>
      <c r="R40" s="3" t="s">
        <v>146</v>
      </c>
      <c r="S40" s="26">
        <v>46419</v>
      </c>
      <c r="T40" s="3">
        <v>16</v>
      </c>
      <c r="U40" s="20">
        <v>8888888888888880</v>
      </c>
      <c r="V40" s="3" t="s">
        <v>44</v>
      </c>
      <c r="W40" s="20">
        <v>7778404805978330</v>
      </c>
    </row>
    <row r="41" spans="1:23" ht="12.5" x14ac:dyDescent="0.25">
      <c r="A41" s="3" t="s">
        <v>239</v>
      </c>
      <c r="B41" s="3" t="s">
        <v>42</v>
      </c>
      <c r="C41" s="3" t="s">
        <v>42</v>
      </c>
      <c r="D41" s="3" t="s">
        <v>42</v>
      </c>
      <c r="E41" s="3" t="s">
        <v>42</v>
      </c>
      <c r="F41" s="3" t="s">
        <v>42</v>
      </c>
      <c r="G41" s="3" t="s">
        <v>42</v>
      </c>
      <c r="H41" s="3" t="s">
        <v>42</v>
      </c>
      <c r="I41" s="3" t="s">
        <v>42</v>
      </c>
      <c r="J41" s="3" t="s">
        <v>42</v>
      </c>
      <c r="K41" s="3" t="s">
        <v>42</v>
      </c>
      <c r="L41" s="3" t="s">
        <v>42</v>
      </c>
      <c r="M41" s="3" t="s">
        <v>42</v>
      </c>
      <c r="N41" s="3" t="s">
        <v>42</v>
      </c>
      <c r="O41" s="3" t="s">
        <v>42</v>
      </c>
      <c r="P41" s="3" t="s">
        <v>42</v>
      </c>
      <c r="Q41" s="3" t="s">
        <v>42</v>
      </c>
      <c r="R41" s="3" t="s">
        <v>42</v>
      </c>
      <c r="S41" s="3" t="s">
        <v>42</v>
      </c>
      <c r="T41" s="3">
        <v>0</v>
      </c>
      <c r="U41" s="3" t="s">
        <v>2364</v>
      </c>
      <c r="V41" s="3" t="s">
        <v>221</v>
      </c>
      <c r="W41" s="3" t="s">
        <v>2364</v>
      </c>
    </row>
    <row r="42" spans="1:23" ht="12.5" x14ac:dyDescent="0.25">
      <c r="A42" s="3" t="s">
        <v>240</v>
      </c>
      <c r="B42" s="3" t="s">
        <v>42</v>
      </c>
      <c r="C42" s="3" t="s">
        <v>42</v>
      </c>
      <c r="D42" s="3" t="s">
        <v>42</v>
      </c>
      <c r="E42" s="3" t="s">
        <v>42</v>
      </c>
      <c r="F42" s="3" t="s">
        <v>42</v>
      </c>
      <c r="G42" s="3" t="s">
        <v>42</v>
      </c>
      <c r="H42" s="3" t="s">
        <v>42</v>
      </c>
      <c r="I42" s="3" t="s">
        <v>42</v>
      </c>
      <c r="J42" s="3" t="s">
        <v>42</v>
      </c>
      <c r="K42" s="3" t="s">
        <v>42</v>
      </c>
      <c r="L42" s="3" t="s">
        <v>42</v>
      </c>
      <c r="M42" s="3" t="s">
        <v>42</v>
      </c>
      <c r="N42" s="3" t="s">
        <v>42</v>
      </c>
      <c r="O42" s="3" t="s">
        <v>42</v>
      </c>
      <c r="P42" s="3" t="s">
        <v>42</v>
      </c>
      <c r="Q42" s="3" t="s">
        <v>42</v>
      </c>
      <c r="R42" s="3" t="s">
        <v>42</v>
      </c>
      <c r="S42" s="3" t="s">
        <v>42</v>
      </c>
      <c r="T42" s="3">
        <v>0</v>
      </c>
      <c r="U42" s="3" t="s">
        <v>2364</v>
      </c>
      <c r="V42" s="3" t="s">
        <v>221</v>
      </c>
      <c r="W42" s="3" t="s">
        <v>2364</v>
      </c>
    </row>
    <row r="43" spans="1:23" ht="12.5" x14ac:dyDescent="0.25">
      <c r="A43" s="3" t="s">
        <v>199</v>
      </c>
      <c r="B43" s="3" t="s">
        <v>899</v>
      </c>
      <c r="C43" s="3" t="s">
        <v>1293</v>
      </c>
      <c r="D43" s="3" t="s">
        <v>2365</v>
      </c>
      <c r="E43" s="3" t="s">
        <v>28</v>
      </c>
      <c r="F43" s="3" t="s">
        <v>3736</v>
      </c>
      <c r="G43" s="3" t="s">
        <v>2669</v>
      </c>
      <c r="H43" s="3" t="s">
        <v>646</v>
      </c>
      <c r="I43" s="3">
        <v>2020</v>
      </c>
      <c r="J43" s="3" t="s">
        <v>42</v>
      </c>
      <c r="K43" s="3" t="s">
        <v>3737</v>
      </c>
      <c r="L43" s="3" t="s">
        <v>646</v>
      </c>
      <c r="M43" s="3" t="s">
        <v>95</v>
      </c>
      <c r="N43" s="3" t="s">
        <v>35</v>
      </c>
      <c r="O43" s="3" t="s">
        <v>363</v>
      </c>
      <c r="P43" s="3" t="s">
        <v>42</v>
      </c>
      <c r="Q43" s="3" t="s">
        <v>42</v>
      </c>
      <c r="R43" s="3" t="s">
        <v>202</v>
      </c>
      <c r="S43" s="3" t="s">
        <v>2370</v>
      </c>
      <c r="T43" s="3">
        <v>15</v>
      </c>
      <c r="U43" s="20">
        <v>8333333333333330</v>
      </c>
      <c r="V43" s="3" t="s">
        <v>80</v>
      </c>
      <c r="W43" s="20">
        <v>4.0948992184286304E+16</v>
      </c>
    </row>
    <row r="44" spans="1:23" ht="12.5" x14ac:dyDescent="0.25">
      <c r="A44" s="3" t="s">
        <v>241</v>
      </c>
      <c r="B44" s="3" t="s">
        <v>2666</v>
      </c>
      <c r="C44" s="3" t="s">
        <v>3824</v>
      </c>
      <c r="D44" s="3" t="s">
        <v>3825</v>
      </c>
      <c r="E44" s="3" t="s">
        <v>3826</v>
      </c>
      <c r="F44" s="3" t="s">
        <v>646</v>
      </c>
      <c r="G44" s="3">
        <v>201</v>
      </c>
      <c r="H44" s="3">
        <v>0</v>
      </c>
      <c r="I44" s="3">
        <v>215148</v>
      </c>
      <c r="J44" s="3" t="s">
        <v>42</v>
      </c>
      <c r="K44" s="3" t="s">
        <v>42</v>
      </c>
      <c r="L44" s="3" t="s">
        <v>42</v>
      </c>
      <c r="M44" s="3" t="s">
        <v>35</v>
      </c>
      <c r="N44" s="3" t="s">
        <v>172</v>
      </c>
      <c r="O44" s="3" t="s">
        <v>201</v>
      </c>
      <c r="P44" s="3">
        <v>502814150620</v>
      </c>
      <c r="Q44" s="3" t="s">
        <v>42</v>
      </c>
      <c r="R44" s="3" t="s">
        <v>3742</v>
      </c>
      <c r="S44" s="3" t="s">
        <v>42</v>
      </c>
      <c r="T44" s="3">
        <v>13</v>
      </c>
      <c r="U44" s="20">
        <v>7222222222222220</v>
      </c>
      <c r="V44" s="3" t="s">
        <v>140</v>
      </c>
      <c r="W44" s="20">
        <v>2.75606746194981E+16</v>
      </c>
    </row>
    <row r="45" spans="1:23" ht="12.5" x14ac:dyDescent="0.25">
      <c r="A45" s="3" t="s">
        <v>116</v>
      </c>
      <c r="B45" s="3" t="s">
        <v>899</v>
      </c>
      <c r="C45" s="3" t="s">
        <v>117</v>
      </c>
      <c r="D45" s="3" t="s">
        <v>3827</v>
      </c>
      <c r="E45" s="3" t="s">
        <v>28</v>
      </c>
      <c r="F45" s="3" t="s">
        <v>3828</v>
      </c>
      <c r="G45" s="3" t="s">
        <v>30</v>
      </c>
      <c r="H45" s="3" t="s">
        <v>2706</v>
      </c>
      <c r="I45" s="3">
        <v>201</v>
      </c>
      <c r="J45" s="3">
        <v>11</v>
      </c>
      <c r="K45" s="3" t="s">
        <v>1300</v>
      </c>
      <c r="L45" s="3" t="s">
        <v>3829</v>
      </c>
      <c r="M45" s="3" t="s">
        <v>1301</v>
      </c>
      <c r="N45" s="3" t="s">
        <v>190</v>
      </c>
      <c r="O45" s="3" t="s">
        <v>172</v>
      </c>
      <c r="P45" s="3">
        <v>20</v>
      </c>
      <c r="Q45" s="3" t="s">
        <v>42</v>
      </c>
      <c r="R45" s="3" t="s">
        <v>42</v>
      </c>
      <c r="S45" s="3" t="s">
        <v>42</v>
      </c>
      <c r="T45" s="3">
        <v>15</v>
      </c>
      <c r="U45" s="20">
        <v>8333333333333330</v>
      </c>
      <c r="V45" s="3" t="s">
        <v>80</v>
      </c>
      <c r="W45" s="20">
        <v>6473911056263990</v>
      </c>
    </row>
    <row r="46" spans="1:23" ht="12.5" x14ac:dyDescent="0.25">
      <c r="A46" s="3" t="s">
        <v>242</v>
      </c>
      <c r="B46" s="3" t="s">
        <v>3511</v>
      </c>
      <c r="C46" s="3" t="s">
        <v>200</v>
      </c>
      <c r="D46" s="3" t="s">
        <v>3830</v>
      </c>
      <c r="E46" s="3" t="s">
        <v>3830</v>
      </c>
      <c r="F46" s="3" t="s">
        <v>3747</v>
      </c>
      <c r="G46" s="3" t="s">
        <v>646</v>
      </c>
      <c r="H46" s="3" t="s">
        <v>3831</v>
      </c>
      <c r="I46" s="3" t="s">
        <v>42</v>
      </c>
      <c r="J46" s="3" t="s">
        <v>42</v>
      </c>
      <c r="K46" s="3" t="s">
        <v>42</v>
      </c>
      <c r="L46" s="3" t="s">
        <v>42</v>
      </c>
      <c r="M46" s="3" t="s">
        <v>172</v>
      </c>
      <c r="N46" s="3" t="s">
        <v>3832</v>
      </c>
      <c r="O46" s="3" t="s">
        <v>3614</v>
      </c>
      <c r="P46" s="3" t="s">
        <v>42</v>
      </c>
      <c r="Q46" s="3" t="s">
        <v>42</v>
      </c>
      <c r="R46" s="3" t="s">
        <v>3751</v>
      </c>
      <c r="S46" s="10">
        <v>46442</v>
      </c>
      <c r="T46" s="3">
        <v>12</v>
      </c>
      <c r="U46" s="20">
        <v>6666666666666660</v>
      </c>
      <c r="V46" s="3" t="s">
        <v>147</v>
      </c>
      <c r="W46" s="20">
        <v>1.39268819415878E+16</v>
      </c>
    </row>
    <row r="47" spans="1:23" ht="12.5" x14ac:dyDescent="0.25">
      <c r="A47" s="3" t="s">
        <v>207</v>
      </c>
      <c r="B47" s="3" t="s">
        <v>42</v>
      </c>
      <c r="C47" s="3" t="s">
        <v>42</v>
      </c>
      <c r="D47" s="3" t="s">
        <v>42</v>
      </c>
      <c r="E47" s="3" t="s">
        <v>1285</v>
      </c>
      <c r="F47" s="3" t="s">
        <v>30</v>
      </c>
      <c r="G47" s="3" t="s">
        <v>93</v>
      </c>
      <c r="H47" s="3">
        <v>201</v>
      </c>
      <c r="I47" s="3">
        <v>110</v>
      </c>
      <c r="J47" s="3" t="s">
        <v>3833</v>
      </c>
      <c r="K47" s="3" t="s">
        <v>1926</v>
      </c>
      <c r="L47" s="3" t="s">
        <v>42</v>
      </c>
      <c r="M47" s="3" t="s">
        <v>95</v>
      </c>
      <c r="N47" s="3" t="s">
        <v>35</v>
      </c>
      <c r="O47" s="3" t="s">
        <v>423</v>
      </c>
      <c r="P47" s="3">
        <v>2020</v>
      </c>
      <c r="Q47" s="3" t="s">
        <v>42</v>
      </c>
      <c r="R47" s="3" t="s">
        <v>42</v>
      </c>
      <c r="S47" s="26">
        <v>46419</v>
      </c>
      <c r="T47" s="3">
        <v>12</v>
      </c>
      <c r="U47" s="20">
        <v>6666666666666660</v>
      </c>
      <c r="V47" s="3" t="s">
        <v>147</v>
      </c>
      <c r="W47" s="20">
        <v>4.5075757575757504E+16</v>
      </c>
    </row>
    <row r="48" spans="1:23" ht="12.5" x14ac:dyDescent="0.25">
      <c r="A48" s="3" t="s">
        <v>204</v>
      </c>
      <c r="B48" s="3" t="s">
        <v>42</v>
      </c>
      <c r="C48" s="3" t="s">
        <v>42</v>
      </c>
      <c r="D48" s="3" t="s">
        <v>42</v>
      </c>
      <c r="E48" s="3" t="s">
        <v>3834</v>
      </c>
      <c r="F48" s="3" t="s">
        <v>3835</v>
      </c>
      <c r="G48" s="3" t="s">
        <v>28</v>
      </c>
      <c r="H48" s="3" t="s">
        <v>2735</v>
      </c>
      <c r="I48" s="3" t="s">
        <v>42</v>
      </c>
      <c r="J48" s="3" t="s">
        <v>3836</v>
      </c>
      <c r="K48" s="3" t="s">
        <v>3837</v>
      </c>
      <c r="L48" s="3" t="s">
        <v>3838</v>
      </c>
      <c r="M48" s="3" t="s">
        <v>1287</v>
      </c>
      <c r="N48" s="3" t="s">
        <v>3839</v>
      </c>
      <c r="O48" s="3" t="s">
        <v>34</v>
      </c>
      <c r="P48" s="3">
        <v>1563685</v>
      </c>
      <c r="Q48" s="3" t="s">
        <v>42</v>
      </c>
      <c r="R48" s="3" t="s">
        <v>42</v>
      </c>
      <c r="S48" s="3" t="s">
        <v>3840</v>
      </c>
      <c r="T48" s="3">
        <v>12</v>
      </c>
      <c r="U48" s="20">
        <v>6666666666666660</v>
      </c>
      <c r="V48" s="3" t="s">
        <v>147</v>
      </c>
      <c r="W48" s="20">
        <v>1.05555555555555E+16</v>
      </c>
    </row>
    <row r="49" spans="1:23" ht="12.5" x14ac:dyDescent="0.25">
      <c r="A49" s="3" t="s">
        <v>243</v>
      </c>
      <c r="B49" s="3" t="s">
        <v>2741</v>
      </c>
      <c r="C49" s="3" t="s">
        <v>142</v>
      </c>
      <c r="D49" s="3" t="s">
        <v>3841</v>
      </c>
      <c r="E49" s="3" t="s">
        <v>28</v>
      </c>
      <c r="F49" s="3" t="s">
        <v>644</v>
      </c>
      <c r="G49" s="3" t="s">
        <v>30</v>
      </c>
      <c r="H49" s="3" t="s">
        <v>93</v>
      </c>
      <c r="I49" s="3">
        <v>201</v>
      </c>
      <c r="J49" s="3">
        <v>110</v>
      </c>
      <c r="K49" s="3" t="s">
        <v>648</v>
      </c>
      <c r="L49" s="3" t="s">
        <v>2492</v>
      </c>
      <c r="M49" s="3" t="s">
        <v>95</v>
      </c>
      <c r="N49" s="3" t="s">
        <v>35</v>
      </c>
      <c r="O49" s="3" t="s">
        <v>34</v>
      </c>
      <c r="P49" s="3">
        <v>2020</v>
      </c>
      <c r="Q49" s="3" t="s">
        <v>42</v>
      </c>
      <c r="R49" s="3" t="s">
        <v>42</v>
      </c>
      <c r="S49" s="3" t="s">
        <v>3762</v>
      </c>
      <c r="T49" s="3">
        <v>16</v>
      </c>
      <c r="U49" s="20">
        <v>8888888888888880</v>
      </c>
      <c r="V49" s="3" t="s">
        <v>44</v>
      </c>
      <c r="W49" s="20">
        <v>8106172014260240</v>
      </c>
    </row>
    <row r="51" spans="1:23" ht="12.5" x14ac:dyDescent="0.25">
      <c r="B51" s="12"/>
      <c r="T51" s="13" t="s">
        <v>244</v>
      </c>
    </row>
    <row r="52" spans="1:23" ht="14.5" x14ac:dyDescent="0.35">
      <c r="A52" s="13" t="s">
        <v>245</v>
      </c>
      <c r="B52" s="14">
        <f>COUNTIF(B2:B13,"F 3472 WAB")</f>
        <v>0</v>
      </c>
      <c r="C52" s="14">
        <f>COUNTIF(C2:C13,"BOBI AULIA SYAFIQ")</f>
        <v>4</v>
      </c>
      <c r="D52" s="14">
        <f>COUNTIF(D2:D13,"CLUSTER PRAMUKA REGENCY BLOK D6 KARANGTENGAH CIANJUR")</f>
        <v>0</v>
      </c>
      <c r="E52" s="14">
        <f>COUNTIF(E2:E13,"HONDA")</f>
        <v>6</v>
      </c>
      <c r="F52" s="14">
        <f>COUNTIF(F2:F13,"X1HO2N35M1 A/T")</f>
        <v>5</v>
      </c>
      <c r="G52" s="14">
        <f t="shared" ref="G52:H52" si="0">COUNTIF(G2:G13,"SEPEDA MOTOR")</f>
        <v>5</v>
      </c>
      <c r="H52" s="14">
        <f t="shared" si="0"/>
        <v>4</v>
      </c>
      <c r="I52" s="14">
        <f>COUNTIF(I2:I13,"2019")</f>
        <v>6</v>
      </c>
      <c r="J52" s="14">
        <f>COUNTIF(J2:J13,"149 CC")</f>
        <v>4</v>
      </c>
      <c r="K52" s="14">
        <f>COUNTIF(K2:K13,"MH1KF4115KK705996")</f>
        <v>3</v>
      </c>
      <c r="L52" s="14">
        <f>COUNTIF(L2:L13,"KF41E1708686")</f>
        <v>0</v>
      </c>
      <c r="M52" s="14">
        <f>COUNTIF(M2:M13,"HITAM")</f>
        <v>7</v>
      </c>
      <c r="N52" s="14">
        <f>COUNTIF(N2:N13,"BENSIN")</f>
        <v>6</v>
      </c>
      <c r="O52" s="14">
        <f>COUNTIF(O2:O13,"HITAM")</f>
        <v>7</v>
      </c>
      <c r="P52" s="14">
        <f>COUNTIF(P2:P13,"2019")</f>
        <v>5</v>
      </c>
      <c r="Q52" s="14">
        <f>COUNTIF(Q2:Q13,"PO7918292")</f>
        <v>0</v>
      </c>
      <c r="R52" s="14">
        <f>COUNTIF(R2:R13,"10700")</f>
        <v>2</v>
      </c>
      <c r="S52" s="14">
        <f>COUNTIF(S2:S13,"06 NOV 2024")</f>
        <v>4</v>
      </c>
      <c r="T52" s="15">
        <f t="shared" ref="T52:T55" si="1">SUM(B52:S52)</f>
        <v>68</v>
      </c>
    </row>
    <row r="53" spans="1:23" ht="12.5" x14ac:dyDescent="0.25">
      <c r="A53" s="13" t="s">
        <v>246</v>
      </c>
      <c r="B53" s="15">
        <f>COUNTIF(B14:B25,"B 3352 UJV")</f>
        <v>1</v>
      </c>
      <c r="C53" s="15">
        <f>COUNTIF(C14:C25,"DIAN LIESKA OCVIANY")</f>
        <v>1</v>
      </c>
      <c r="D53" s="15">
        <f>COUNTIF(D14:D25,"KOMP PERTAMINA BLOK W/10 RT8/16 JU")</f>
        <v>0</v>
      </c>
      <c r="E53" s="15">
        <f>COUNTIF(E14:E25,"HONDA")</f>
        <v>6</v>
      </c>
      <c r="F53" s="15">
        <f>COUNTIF(F14:F25,"Y1G02N15LO AT")</f>
        <v>1</v>
      </c>
      <c r="G53" s="15">
        <f>COUNTIF(G14:G25,"SEPEDA MOTOR")</f>
        <v>4</v>
      </c>
      <c r="H53" s="15">
        <f>COUNTIF(H14:H25,"SPD. MOTOR")</f>
        <v>0</v>
      </c>
      <c r="I53" s="15">
        <f>COUNTIF(I14:I25,"2015")</f>
        <v>6</v>
      </c>
      <c r="J53" s="15">
        <f>COUNTIF(J14:J25,"00110")</f>
        <v>4</v>
      </c>
      <c r="K53" s="15">
        <f>COUNTIF(K14:K25,"MH1JFT113FK053794")</f>
        <v>1</v>
      </c>
      <c r="L53" s="15">
        <f>COUNTIF(L14:L25,"JFT1E1053726")</f>
        <v>3</v>
      </c>
      <c r="M53" s="15">
        <f>COUNTIF(M14:M25,"HITAM")</f>
        <v>3</v>
      </c>
      <c r="N53" s="15">
        <f>COUNTIF(N14:N25,"BENSIN")</f>
        <v>2</v>
      </c>
      <c r="O53" s="15">
        <f>COUNTIF(O14:O25,"HITAM")</f>
        <v>0</v>
      </c>
      <c r="P53" s="15">
        <f>COUNTIF(P14:P25,"2015")</f>
        <v>0</v>
      </c>
      <c r="Q53" s="15">
        <f>COUNTIF(Q14:Q25,"MO2029195")</f>
        <v>0</v>
      </c>
      <c r="R53" s="15">
        <f>COUNTIF(R14:R25,"9B4906FT221DI")</f>
        <v>0</v>
      </c>
      <c r="S53" s="15">
        <f>COUNTIF(S14:S25,"11-11-2025")</f>
        <v>4</v>
      </c>
      <c r="T53" s="15">
        <f t="shared" si="1"/>
        <v>36</v>
      </c>
    </row>
    <row r="54" spans="1:23" ht="12.5" x14ac:dyDescent="0.25">
      <c r="A54" s="13" t="s">
        <v>247</v>
      </c>
      <c r="B54" s="15">
        <f>COUNTIF(B26:B37,"B 2832 BRY")</f>
        <v>0</v>
      </c>
      <c r="C54" s="15">
        <f>COUNTIF(C26:C37,"MICHAEL")</f>
        <v>4</v>
      </c>
      <c r="D54" s="15">
        <f>COUNTIF(D26:D37,"CITRA GARDEN 6 BLK H11/54 RT11/15 JAKBAR")</f>
        <v>0</v>
      </c>
      <c r="E54" s="15">
        <f>COUNTIF(E26:E37,"TOYOTA")</f>
        <v>3</v>
      </c>
      <c r="F54" s="15">
        <f>COUNTIF(F26:F37,"KIJANG INOVA 2.OV")</f>
        <v>0</v>
      </c>
      <c r="G54" s="15">
        <f>COUNTIF(G26:G37,"MOBIL PENUMPANG")</f>
        <v>0</v>
      </c>
      <c r="H54" s="15">
        <f>COUNTIF(H26:H37,"MICRO/MINIBUS")</f>
        <v>0</v>
      </c>
      <c r="I54" s="15">
        <f>COUNTIF(I26:I37,"2021")</f>
        <v>1</v>
      </c>
      <c r="J54" s="15">
        <f>COUNTIF(J26:J37,"01998")</f>
        <v>2</v>
      </c>
      <c r="K54" s="15">
        <f>COUNTIF(K26:K37,"MHFAW8EM2M0218495")</f>
        <v>0</v>
      </c>
      <c r="L54" s="15">
        <f>COUNTIF(L26:L37,"1TRA912677")</f>
        <v>0</v>
      </c>
      <c r="M54" s="15">
        <f>COUNTIF(M26:M37,"SILVER METALIK")</f>
        <v>0</v>
      </c>
      <c r="N54" s="15">
        <f>COUNTIF(N26:N37,"BENSIN")</f>
        <v>3</v>
      </c>
      <c r="O54" s="15">
        <f>COUNTIF(O26:O37,"HITAM")</f>
        <v>3</v>
      </c>
      <c r="P54" s="15">
        <f>COUNTIF(P26:P37,"2021")</f>
        <v>2</v>
      </c>
      <c r="Q54" s="15">
        <f>COUNTIF(Q26:Q37,"R01352858")</f>
        <v>0</v>
      </c>
      <c r="R54" s="15">
        <f>COUNTIF(R26:R37,"3C4900GUYW1WE")</f>
        <v>0</v>
      </c>
      <c r="S54" s="15">
        <f>COUNTIF(S26:S37,"05-10-2026")</f>
        <v>1</v>
      </c>
      <c r="T54" s="15">
        <f t="shared" si="1"/>
        <v>19</v>
      </c>
    </row>
    <row r="55" spans="1:23" ht="12.5" x14ac:dyDescent="0.25">
      <c r="A55" s="13" t="s">
        <v>248</v>
      </c>
      <c r="B55" s="15">
        <f>COUNTIF(B38:B49,"B 4705 BLB")</f>
        <v>0</v>
      </c>
      <c r="C55" s="15">
        <f>COUNTIF(C38:C49,"RICKY GUNAWAN")</f>
        <v>2</v>
      </c>
      <c r="D55" s="15">
        <f>COUNTIF(D38:D49,"JL KEAMANAN DLM RT14/6 TM SHARI JB")</f>
        <v>0</v>
      </c>
      <c r="E55" s="15">
        <f>COUNTIF(E38:E49,"HONDA")</f>
        <v>4</v>
      </c>
      <c r="F55" s="15">
        <f>COUNTIF(F38:F49,"D1B02N12L2")</f>
        <v>0</v>
      </c>
      <c r="G55" s="15">
        <f>COUNTIF(G38:G49,"SEPEDA MOTOR")</f>
        <v>2</v>
      </c>
      <c r="H55" s="15">
        <f>COUNTIF(H38:H49,"SPD. MOTOR")</f>
        <v>0</v>
      </c>
      <c r="I55" s="15">
        <f>COUNTIF(I38:I49,"2017")</f>
        <v>0</v>
      </c>
      <c r="J55" s="15">
        <f>COUNTIF(J38:J49,"00110")</f>
        <v>1</v>
      </c>
      <c r="K55" s="15">
        <f>COUNTIF(K38:K49,"MH1JM2112HK213635")</f>
        <v>0</v>
      </c>
      <c r="L55" s="15">
        <f>COUNTIF(L38:L49,"JM21E1215148")</f>
        <v>0</v>
      </c>
      <c r="M55" s="15">
        <f>COUNTIF(M38:M49,"MERAH PUTIH")</f>
        <v>0</v>
      </c>
      <c r="N55" s="15">
        <f>COUNTIF(N38:N49,"BENSIN")</f>
        <v>5</v>
      </c>
      <c r="O55" s="15">
        <f>COUNTIF(O38:O49,"HITAM")</f>
        <v>4</v>
      </c>
      <c r="P55" s="15">
        <f>COUNTIF(P38:P49,"2020")</f>
        <v>4</v>
      </c>
      <c r="Q55" s="15">
        <f>COUNTIF(Q38:Q49,"N01563685")</f>
        <v>0</v>
      </c>
      <c r="R55" s="15">
        <f>COUNTIF(R38:R49,"9B4906ID311AW")</f>
        <v>1</v>
      </c>
      <c r="S55" s="15">
        <f>COUNTIF(S38:S49,"24-02-2027")</f>
        <v>2</v>
      </c>
      <c r="T55" s="15">
        <f t="shared" si="1"/>
        <v>25</v>
      </c>
    </row>
    <row r="56" spans="1:23" ht="16.5" customHeight="1" x14ac:dyDescent="0.3">
      <c r="B56" s="12"/>
      <c r="S56" s="16" t="s">
        <v>249</v>
      </c>
      <c r="T56" s="17">
        <f>SUM(T52:T55)</f>
        <v>148</v>
      </c>
    </row>
  </sheetData>
  <autoFilter ref="A1:W49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6"/>
  <sheetViews>
    <sheetView workbookViewId="0"/>
  </sheetViews>
  <sheetFormatPr defaultColWidth="12.6328125" defaultRowHeight="15.75" customHeight="1" x14ac:dyDescent="0.25"/>
  <sheetData>
    <row r="1" spans="1:26" ht="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2"/>
      <c r="Y1" s="12"/>
      <c r="Z1" s="12"/>
    </row>
    <row r="2" spans="1:26" ht="12.5" x14ac:dyDescent="0.25">
      <c r="A2" s="3" t="s">
        <v>85</v>
      </c>
      <c r="B2" s="3" t="s">
        <v>3620</v>
      </c>
      <c r="C2" s="3" t="s">
        <v>26</v>
      </c>
      <c r="D2" s="3" t="s">
        <v>3764</v>
      </c>
      <c r="E2" s="3" t="s">
        <v>28</v>
      </c>
      <c r="F2" s="3" t="s">
        <v>29</v>
      </c>
      <c r="G2" s="3" t="s">
        <v>1699</v>
      </c>
      <c r="H2" s="3" t="s">
        <v>1699</v>
      </c>
      <c r="I2" s="3">
        <v>2019</v>
      </c>
      <c r="J2" s="3" t="s">
        <v>2243</v>
      </c>
      <c r="K2" s="3" t="s">
        <v>33</v>
      </c>
      <c r="L2" s="3" t="s">
        <v>42</v>
      </c>
      <c r="M2" s="3" t="s">
        <v>34</v>
      </c>
      <c r="N2" s="3" t="s">
        <v>35</v>
      </c>
      <c r="O2" s="3" t="s">
        <v>34</v>
      </c>
      <c r="P2" s="3">
        <v>2019</v>
      </c>
      <c r="Q2" s="3" t="s">
        <v>42</v>
      </c>
      <c r="R2" s="3">
        <v>10700</v>
      </c>
      <c r="S2" s="3" t="s">
        <v>836</v>
      </c>
      <c r="T2" s="3">
        <v>16</v>
      </c>
      <c r="U2" s="20">
        <v>8888888888888880</v>
      </c>
      <c r="V2" s="3" t="s">
        <v>44</v>
      </c>
      <c r="W2" s="20">
        <v>8424383826957350</v>
      </c>
    </row>
    <row r="3" spans="1:26" ht="12.5" x14ac:dyDescent="0.25">
      <c r="A3" s="3" t="s">
        <v>220</v>
      </c>
      <c r="B3" s="3" t="s">
        <v>2907</v>
      </c>
      <c r="C3" s="3" t="s">
        <v>3842</v>
      </c>
      <c r="D3" s="3" t="s">
        <v>30</v>
      </c>
      <c r="E3" s="3" t="s">
        <v>28</v>
      </c>
      <c r="F3" s="3" t="s">
        <v>30</v>
      </c>
      <c r="G3" s="3" t="s">
        <v>3622</v>
      </c>
      <c r="H3" s="3" t="s">
        <v>42</v>
      </c>
      <c r="I3" s="3" t="s">
        <v>42</v>
      </c>
      <c r="J3" s="3" t="s">
        <v>42</v>
      </c>
      <c r="K3" s="3" t="s">
        <v>42</v>
      </c>
      <c r="L3" s="3" t="s">
        <v>42</v>
      </c>
      <c r="M3" s="3" t="s">
        <v>34</v>
      </c>
      <c r="N3" s="3" t="s">
        <v>36</v>
      </c>
      <c r="O3" s="3">
        <v>107002024</v>
      </c>
      <c r="P3" s="3" t="s">
        <v>42</v>
      </c>
      <c r="Q3" s="3" t="s">
        <v>42</v>
      </c>
      <c r="R3" s="3" t="s">
        <v>42</v>
      </c>
      <c r="S3" s="3">
        <v>6</v>
      </c>
      <c r="T3" s="3">
        <v>10</v>
      </c>
      <c r="U3" s="20">
        <v>5555555555555550</v>
      </c>
      <c r="V3" s="3" t="s">
        <v>203</v>
      </c>
      <c r="W3" s="20">
        <v>2.60807329924976E+16</v>
      </c>
    </row>
    <row r="4" spans="1:26" ht="12.5" x14ac:dyDescent="0.25">
      <c r="A4" s="3" t="s">
        <v>24</v>
      </c>
      <c r="B4" s="3" t="s">
        <v>837</v>
      </c>
      <c r="C4" s="3" t="s">
        <v>26</v>
      </c>
      <c r="D4" s="3" t="s">
        <v>3623</v>
      </c>
      <c r="E4" s="3" t="s">
        <v>28</v>
      </c>
      <c r="F4" s="3" t="s">
        <v>29</v>
      </c>
      <c r="G4" s="3" t="s">
        <v>30</v>
      </c>
      <c r="H4" s="3" t="s">
        <v>30</v>
      </c>
      <c r="I4" s="3">
        <v>2019</v>
      </c>
      <c r="J4" s="3" t="s">
        <v>42</v>
      </c>
      <c r="K4" s="3" t="s">
        <v>3765</v>
      </c>
      <c r="L4" s="3" t="s">
        <v>2417</v>
      </c>
      <c r="M4" s="3" t="s">
        <v>34</v>
      </c>
      <c r="N4" s="3" t="s">
        <v>35</v>
      </c>
      <c r="O4" s="3" t="s">
        <v>34</v>
      </c>
      <c r="P4" s="3">
        <v>2019</v>
      </c>
      <c r="Q4" s="3" t="s">
        <v>42</v>
      </c>
      <c r="R4" s="3">
        <v>10700</v>
      </c>
      <c r="S4" s="5">
        <v>45602</v>
      </c>
      <c r="T4" s="3">
        <v>16</v>
      </c>
      <c r="U4" s="20">
        <v>8888888888888880</v>
      </c>
      <c r="V4" s="3" t="s">
        <v>44</v>
      </c>
      <c r="W4" s="20">
        <v>9041666666666660</v>
      </c>
    </row>
    <row r="5" spans="1:26" ht="12.5" x14ac:dyDescent="0.25">
      <c r="A5" s="3" t="s">
        <v>222</v>
      </c>
      <c r="B5" s="3" t="s">
        <v>3079</v>
      </c>
      <c r="C5" s="3" t="s">
        <v>3843</v>
      </c>
      <c r="D5" s="3" t="s">
        <v>3534</v>
      </c>
      <c r="E5" s="3" t="s">
        <v>3303</v>
      </c>
      <c r="F5" s="3" t="s">
        <v>3534</v>
      </c>
      <c r="G5" s="3" t="s">
        <v>3621</v>
      </c>
      <c r="H5" s="3" t="s">
        <v>29</v>
      </c>
      <c r="I5" s="3" t="s">
        <v>42</v>
      </c>
      <c r="J5" s="3" t="s">
        <v>42</v>
      </c>
      <c r="K5" s="3">
        <v>149</v>
      </c>
      <c r="L5" s="3">
        <v>708686</v>
      </c>
      <c r="M5" s="3" t="s">
        <v>42</v>
      </c>
      <c r="N5" s="3" t="s">
        <v>34</v>
      </c>
      <c r="O5" s="3" t="s">
        <v>35</v>
      </c>
      <c r="P5" s="3">
        <v>7918292</v>
      </c>
      <c r="Q5" s="3" t="s">
        <v>34</v>
      </c>
      <c r="R5" s="3" t="s">
        <v>36</v>
      </c>
      <c r="S5" s="3" t="s">
        <v>3537</v>
      </c>
      <c r="T5" s="3">
        <v>15</v>
      </c>
      <c r="U5" s="20">
        <v>8333333333333330</v>
      </c>
      <c r="V5" s="3" t="s">
        <v>80</v>
      </c>
      <c r="W5" s="20">
        <v>8030381383322560</v>
      </c>
    </row>
    <row r="6" spans="1:26" ht="12.5" x14ac:dyDescent="0.25">
      <c r="A6" s="3" t="s">
        <v>39</v>
      </c>
      <c r="B6" s="3" t="s">
        <v>3313</v>
      </c>
      <c r="C6" s="45"/>
      <c r="D6" s="3" t="s">
        <v>3844</v>
      </c>
      <c r="E6" s="3" t="s">
        <v>28</v>
      </c>
      <c r="F6" s="3" t="s">
        <v>3845</v>
      </c>
      <c r="G6" s="3" t="s">
        <v>3317</v>
      </c>
      <c r="H6" s="3" t="s">
        <v>3318</v>
      </c>
      <c r="I6" s="3" t="s">
        <v>42</v>
      </c>
      <c r="J6" s="3" t="s">
        <v>264</v>
      </c>
      <c r="K6" s="3" t="s">
        <v>3319</v>
      </c>
      <c r="L6" s="3" t="s">
        <v>3846</v>
      </c>
      <c r="M6" s="3" t="s">
        <v>2718</v>
      </c>
      <c r="N6" s="3" t="s">
        <v>34</v>
      </c>
      <c r="O6" s="3" t="s">
        <v>34</v>
      </c>
      <c r="P6" s="3" t="s">
        <v>42</v>
      </c>
      <c r="Q6" s="3" t="s">
        <v>42</v>
      </c>
      <c r="R6" s="3">
        <v>2019</v>
      </c>
      <c r="S6" s="3" t="s">
        <v>36</v>
      </c>
      <c r="T6" s="3">
        <v>15</v>
      </c>
      <c r="U6" s="20">
        <v>8333333333333330</v>
      </c>
      <c r="V6" s="3" t="s">
        <v>80</v>
      </c>
      <c r="W6" s="20">
        <v>2.74690342337401E+16</v>
      </c>
    </row>
    <row r="7" spans="1:26" ht="12.5" x14ac:dyDescent="0.25">
      <c r="A7" s="3" t="s">
        <v>72</v>
      </c>
      <c r="B7" s="3">
        <v>3472</v>
      </c>
      <c r="C7" s="3" t="s">
        <v>843</v>
      </c>
      <c r="D7" s="3" t="s">
        <v>3627</v>
      </c>
      <c r="E7" s="3" t="s">
        <v>28</v>
      </c>
      <c r="F7" s="3" t="s">
        <v>3628</v>
      </c>
      <c r="G7" s="3" t="s">
        <v>30</v>
      </c>
      <c r="H7" s="3" t="s">
        <v>30</v>
      </c>
      <c r="I7" s="3">
        <v>2019</v>
      </c>
      <c r="J7" s="3" t="s">
        <v>264</v>
      </c>
      <c r="K7" s="3" t="s">
        <v>32</v>
      </c>
      <c r="L7" s="3" t="s">
        <v>2417</v>
      </c>
      <c r="M7" s="3" t="s">
        <v>34</v>
      </c>
      <c r="N7" s="3" t="s">
        <v>35</v>
      </c>
      <c r="O7" s="3" t="s">
        <v>34</v>
      </c>
      <c r="P7" s="3">
        <v>2019</v>
      </c>
      <c r="Q7" s="3" t="s">
        <v>42</v>
      </c>
      <c r="R7" s="3">
        <v>10700</v>
      </c>
      <c r="S7" s="5">
        <v>45602</v>
      </c>
      <c r="T7" s="3">
        <v>17</v>
      </c>
      <c r="U7" s="20">
        <v>9444444444444440</v>
      </c>
      <c r="V7" s="3" t="s">
        <v>328</v>
      </c>
      <c r="W7" s="20">
        <v>9244736808750640</v>
      </c>
    </row>
    <row r="8" spans="1:26" ht="12.5" x14ac:dyDescent="0.25">
      <c r="A8" s="3" t="s">
        <v>223</v>
      </c>
      <c r="B8" s="3" t="s">
        <v>42</v>
      </c>
      <c r="C8" s="3" t="s">
        <v>42</v>
      </c>
      <c r="D8" s="3" t="s">
        <v>42</v>
      </c>
      <c r="E8" s="3" t="s">
        <v>42</v>
      </c>
      <c r="F8" s="3" t="s">
        <v>42</v>
      </c>
      <c r="G8" s="3" t="s">
        <v>42</v>
      </c>
      <c r="H8" s="3" t="s">
        <v>42</v>
      </c>
      <c r="I8" s="3" t="s">
        <v>42</v>
      </c>
      <c r="J8" s="3" t="s">
        <v>42</v>
      </c>
      <c r="K8" s="3" t="s">
        <v>42</v>
      </c>
      <c r="L8" s="3" t="s">
        <v>42</v>
      </c>
      <c r="M8" s="3" t="s">
        <v>42</v>
      </c>
      <c r="N8" s="3" t="s">
        <v>42</v>
      </c>
      <c r="O8" s="3" t="s">
        <v>42</v>
      </c>
      <c r="P8" s="3" t="s">
        <v>42</v>
      </c>
      <c r="Q8" s="3" t="s">
        <v>42</v>
      </c>
      <c r="R8" s="3" t="s">
        <v>42</v>
      </c>
      <c r="S8" s="3" t="s">
        <v>42</v>
      </c>
      <c r="T8" s="3">
        <v>0</v>
      </c>
      <c r="U8" s="3" t="s">
        <v>2364</v>
      </c>
      <c r="V8" s="3" t="s">
        <v>221</v>
      </c>
      <c r="W8" s="3" t="s">
        <v>2364</v>
      </c>
    </row>
    <row r="9" spans="1:26" ht="12.5" x14ac:dyDescent="0.25">
      <c r="A9" s="3" t="s">
        <v>98</v>
      </c>
      <c r="B9" s="3" t="s">
        <v>852</v>
      </c>
      <c r="C9" s="3" t="s">
        <v>73</v>
      </c>
      <c r="D9" s="3" t="s">
        <v>1949</v>
      </c>
      <c r="E9" s="3" t="s">
        <v>28</v>
      </c>
      <c r="F9" s="3" t="s">
        <v>29</v>
      </c>
      <c r="G9" s="3" t="s">
        <v>30</v>
      </c>
      <c r="H9" s="3" t="s">
        <v>30</v>
      </c>
      <c r="I9" s="3">
        <v>2019</v>
      </c>
      <c r="J9" s="3" t="s">
        <v>264</v>
      </c>
      <c r="K9" s="3" t="s">
        <v>32</v>
      </c>
      <c r="L9" s="3" t="s">
        <v>2417</v>
      </c>
      <c r="M9" s="3" t="s">
        <v>34</v>
      </c>
      <c r="N9" s="3" t="s">
        <v>35</v>
      </c>
      <c r="O9" s="3" t="s">
        <v>34</v>
      </c>
      <c r="P9" s="3">
        <v>2019</v>
      </c>
      <c r="Q9" s="3" t="s">
        <v>42</v>
      </c>
      <c r="R9" s="3">
        <v>10700</v>
      </c>
      <c r="S9" s="5">
        <v>45602</v>
      </c>
      <c r="T9" s="3">
        <v>17</v>
      </c>
      <c r="U9" s="20">
        <v>9444444444444440</v>
      </c>
      <c r="V9" s="3" t="s">
        <v>328</v>
      </c>
      <c r="W9" s="20">
        <v>9348505012864870</v>
      </c>
    </row>
    <row r="10" spans="1:26" ht="12.5" x14ac:dyDescent="0.25">
      <c r="A10" s="3" t="s">
        <v>224</v>
      </c>
      <c r="B10" s="3" t="s">
        <v>3632</v>
      </c>
      <c r="C10" s="3" t="s">
        <v>3633</v>
      </c>
      <c r="D10" s="3" t="s">
        <v>28</v>
      </c>
      <c r="E10" s="3" t="s">
        <v>582</v>
      </c>
      <c r="F10" s="3" t="s">
        <v>49</v>
      </c>
      <c r="G10" s="3" t="s">
        <v>3546</v>
      </c>
      <c r="H10" s="3" t="s">
        <v>582</v>
      </c>
      <c r="I10" s="3" t="s">
        <v>42</v>
      </c>
      <c r="J10" s="3" t="s">
        <v>3779</v>
      </c>
      <c r="K10" s="3" t="s">
        <v>3635</v>
      </c>
      <c r="L10" s="3" t="s">
        <v>42</v>
      </c>
      <c r="M10" s="3" t="s">
        <v>34</v>
      </c>
      <c r="N10" s="3">
        <v>2019</v>
      </c>
      <c r="O10" s="3">
        <v>10700</v>
      </c>
      <c r="P10" s="3" t="s">
        <v>42</v>
      </c>
      <c r="Q10" s="3" t="s">
        <v>42</v>
      </c>
      <c r="R10" s="3" t="s">
        <v>3636</v>
      </c>
      <c r="S10" s="3" t="s">
        <v>42</v>
      </c>
      <c r="T10" s="3">
        <v>13</v>
      </c>
      <c r="U10" s="20">
        <v>7222222222222220</v>
      </c>
      <c r="V10" s="3" t="s">
        <v>140</v>
      </c>
      <c r="W10" s="20">
        <v>2.29464803672948E+16</v>
      </c>
    </row>
    <row r="11" spans="1:26" ht="12.5" x14ac:dyDescent="0.25">
      <c r="A11" s="3" t="s">
        <v>81</v>
      </c>
      <c r="B11" s="3" t="s">
        <v>837</v>
      </c>
      <c r="C11" s="3" t="s">
        <v>26</v>
      </c>
      <c r="D11" s="3" t="s">
        <v>863</v>
      </c>
      <c r="E11" s="3" t="s">
        <v>28</v>
      </c>
      <c r="F11" s="3" t="s">
        <v>29</v>
      </c>
      <c r="G11" s="3" t="s">
        <v>30</v>
      </c>
      <c r="H11" s="3" t="s">
        <v>1400</v>
      </c>
      <c r="I11" s="3">
        <v>149</v>
      </c>
      <c r="J11" s="3" t="s">
        <v>1679</v>
      </c>
      <c r="K11" s="3" t="s">
        <v>33</v>
      </c>
      <c r="L11" s="3" t="s">
        <v>42</v>
      </c>
      <c r="M11" s="3" t="s">
        <v>34</v>
      </c>
      <c r="N11" s="3" t="s">
        <v>35</v>
      </c>
      <c r="O11" s="3" t="s">
        <v>34</v>
      </c>
      <c r="P11" s="3">
        <v>2019</v>
      </c>
      <c r="Q11" s="3" t="s">
        <v>42</v>
      </c>
      <c r="R11" s="3">
        <v>10700</v>
      </c>
      <c r="S11" s="9">
        <v>45597</v>
      </c>
      <c r="T11" s="3">
        <v>16</v>
      </c>
      <c r="U11" s="20">
        <v>8888888888888880</v>
      </c>
      <c r="V11" s="3" t="s">
        <v>44</v>
      </c>
      <c r="W11" s="20">
        <v>7477924036747560</v>
      </c>
    </row>
    <row r="12" spans="1:26" ht="12.5" x14ac:dyDescent="0.25">
      <c r="A12" s="3" t="s">
        <v>225</v>
      </c>
      <c r="B12" s="3" t="s">
        <v>3847</v>
      </c>
      <c r="C12" s="3" t="s">
        <v>3336</v>
      </c>
      <c r="D12" s="3" t="s">
        <v>3337</v>
      </c>
      <c r="E12" s="3" t="s">
        <v>49</v>
      </c>
      <c r="F12" s="3" t="s">
        <v>30</v>
      </c>
      <c r="G12" s="3" t="s">
        <v>3781</v>
      </c>
      <c r="H12" s="3" t="s">
        <v>33</v>
      </c>
      <c r="I12" s="3" t="s">
        <v>42</v>
      </c>
      <c r="J12" s="3" t="s">
        <v>42</v>
      </c>
      <c r="K12" s="3" t="s">
        <v>42</v>
      </c>
      <c r="L12" s="3" t="s">
        <v>42</v>
      </c>
      <c r="M12" s="3" t="s">
        <v>35</v>
      </c>
      <c r="N12" s="3" t="s">
        <v>1424</v>
      </c>
      <c r="O12" s="3">
        <v>10700</v>
      </c>
      <c r="P12" s="3">
        <v>6</v>
      </c>
      <c r="Q12" s="3" t="s">
        <v>42</v>
      </c>
      <c r="R12" s="3" t="s">
        <v>42</v>
      </c>
      <c r="S12" s="21">
        <v>45236</v>
      </c>
      <c r="T12" s="3">
        <v>12</v>
      </c>
      <c r="U12" s="20">
        <v>6666666666666660</v>
      </c>
      <c r="V12" s="3" t="s">
        <v>147</v>
      </c>
      <c r="W12" s="20">
        <v>1.0182170770406E+16</v>
      </c>
    </row>
    <row r="13" spans="1:26" ht="12.5" x14ac:dyDescent="0.25">
      <c r="A13" s="3" t="s">
        <v>212</v>
      </c>
      <c r="B13" s="3">
        <v>2019</v>
      </c>
      <c r="C13" s="3" t="s">
        <v>26</v>
      </c>
      <c r="D13" s="3" t="s">
        <v>863</v>
      </c>
      <c r="E13" s="3" t="s">
        <v>28</v>
      </c>
      <c r="F13" s="3" t="s">
        <v>29</v>
      </c>
      <c r="G13" s="3" t="s">
        <v>30</v>
      </c>
      <c r="H13" s="3" t="s">
        <v>30</v>
      </c>
      <c r="I13" s="3">
        <v>2019</v>
      </c>
      <c r="J13" s="3" t="s">
        <v>264</v>
      </c>
      <c r="K13" s="3" t="s">
        <v>32</v>
      </c>
      <c r="L13" s="3" t="s">
        <v>2417</v>
      </c>
      <c r="M13" s="3" t="s">
        <v>34</v>
      </c>
      <c r="N13" s="3" t="s">
        <v>35</v>
      </c>
      <c r="O13" s="3" t="s">
        <v>34</v>
      </c>
      <c r="P13" s="3" t="s">
        <v>42</v>
      </c>
      <c r="Q13" s="3" t="s">
        <v>42</v>
      </c>
      <c r="R13" s="3" t="s">
        <v>42</v>
      </c>
      <c r="S13" s="5">
        <v>45602</v>
      </c>
      <c r="T13" s="3">
        <v>15</v>
      </c>
      <c r="U13" s="20">
        <v>8333333333333330</v>
      </c>
      <c r="V13" s="3" t="s">
        <v>80</v>
      </c>
      <c r="W13" s="20">
        <v>9005982905982900</v>
      </c>
    </row>
    <row r="14" spans="1:26" ht="12.5" x14ac:dyDescent="0.25">
      <c r="A14" s="3" t="s">
        <v>122</v>
      </c>
      <c r="B14" s="3">
        <v>201</v>
      </c>
      <c r="C14" s="3" t="s">
        <v>2283</v>
      </c>
      <c r="D14" s="3" t="s">
        <v>3640</v>
      </c>
      <c r="E14" s="3" t="s">
        <v>28</v>
      </c>
      <c r="F14" s="3" t="s">
        <v>3641</v>
      </c>
      <c r="G14" s="3" t="s">
        <v>867</v>
      </c>
      <c r="H14" s="3" t="s">
        <v>50</v>
      </c>
      <c r="I14" s="3" t="s">
        <v>42</v>
      </c>
      <c r="J14" s="3" t="s">
        <v>2426</v>
      </c>
      <c r="K14" s="3" t="s">
        <v>2138</v>
      </c>
      <c r="L14" s="3" t="s">
        <v>869</v>
      </c>
      <c r="M14" s="3" t="s">
        <v>34</v>
      </c>
      <c r="N14" s="3" t="s">
        <v>35</v>
      </c>
      <c r="O14" s="3" t="s">
        <v>920</v>
      </c>
      <c r="P14" s="3">
        <v>201</v>
      </c>
      <c r="Q14" s="3" t="s">
        <v>42</v>
      </c>
      <c r="R14" s="3">
        <v>2029195</v>
      </c>
      <c r="S14" s="3" t="s">
        <v>42</v>
      </c>
      <c r="T14" s="3">
        <v>15</v>
      </c>
      <c r="U14" s="20">
        <v>8333333333333330</v>
      </c>
      <c r="V14" s="3" t="s">
        <v>80</v>
      </c>
      <c r="W14" s="20">
        <v>5373181445317660</v>
      </c>
    </row>
    <row r="15" spans="1:26" ht="12.5" x14ac:dyDescent="0.25">
      <c r="A15" s="3" t="s">
        <v>226</v>
      </c>
      <c r="B15" s="3" t="s">
        <v>42</v>
      </c>
      <c r="C15" s="3" t="s">
        <v>42</v>
      </c>
      <c r="D15" s="3" t="s">
        <v>42</v>
      </c>
      <c r="E15" s="3" t="s">
        <v>42</v>
      </c>
      <c r="F15" s="3" t="s">
        <v>42</v>
      </c>
      <c r="G15" s="3" t="s">
        <v>42</v>
      </c>
      <c r="H15" s="3" t="s">
        <v>42</v>
      </c>
      <c r="I15" s="3" t="s">
        <v>42</v>
      </c>
      <c r="J15" s="3" t="s">
        <v>42</v>
      </c>
      <c r="K15" s="3" t="s">
        <v>42</v>
      </c>
      <c r="L15" s="3" t="s">
        <v>42</v>
      </c>
      <c r="M15" s="3" t="s">
        <v>42</v>
      </c>
      <c r="N15" s="3" t="s">
        <v>42</v>
      </c>
      <c r="O15" s="3" t="s">
        <v>42</v>
      </c>
      <c r="P15" s="3" t="s">
        <v>42</v>
      </c>
      <c r="Q15" s="3" t="s">
        <v>42</v>
      </c>
      <c r="R15" s="3" t="s">
        <v>42</v>
      </c>
      <c r="S15" s="3" t="s">
        <v>42</v>
      </c>
      <c r="T15" s="3">
        <v>0</v>
      </c>
      <c r="U15" s="3" t="s">
        <v>2364</v>
      </c>
      <c r="V15" s="3" t="s">
        <v>221</v>
      </c>
      <c r="W15" s="3" t="s">
        <v>2364</v>
      </c>
    </row>
    <row r="16" spans="1:26" ht="12.5" x14ac:dyDescent="0.25">
      <c r="A16" s="3" t="s">
        <v>227</v>
      </c>
      <c r="B16" s="3" t="s">
        <v>913</v>
      </c>
      <c r="C16" s="3" t="s">
        <v>2265</v>
      </c>
      <c r="D16" s="3" t="s">
        <v>3646</v>
      </c>
      <c r="E16" s="3" t="s">
        <v>28</v>
      </c>
      <c r="F16" s="3" t="s">
        <v>3647</v>
      </c>
      <c r="G16" s="3" t="s">
        <v>30</v>
      </c>
      <c r="H16" s="3" t="s">
        <v>93</v>
      </c>
      <c r="I16" s="3">
        <v>2015</v>
      </c>
      <c r="J16" s="3" t="s">
        <v>3659</v>
      </c>
      <c r="K16" s="3" t="s">
        <v>3784</v>
      </c>
      <c r="L16" s="3" t="s">
        <v>114</v>
      </c>
      <c r="M16" s="3" t="s">
        <v>34</v>
      </c>
      <c r="N16" s="3" t="s">
        <v>35</v>
      </c>
      <c r="O16" s="3" t="s">
        <v>1694</v>
      </c>
      <c r="P16" s="3" t="s">
        <v>42</v>
      </c>
      <c r="Q16" s="3" t="s">
        <v>42</v>
      </c>
      <c r="R16" s="3" t="s">
        <v>1847</v>
      </c>
      <c r="S16" s="8">
        <v>45972</v>
      </c>
      <c r="T16" s="3">
        <v>16</v>
      </c>
      <c r="U16" s="20">
        <v>8888888888888880</v>
      </c>
      <c r="V16" s="3" t="s">
        <v>44</v>
      </c>
      <c r="W16" s="20">
        <v>6991366992140980</v>
      </c>
    </row>
    <row r="17" spans="1:23" ht="12.5" x14ac:dyDescent="0.25">
      <c r="A17" s="3" t="s">
        <v>228</v>
      </c>
      <c r="B17" s="3" t="s">
        <v>594</v>
      </c>
      <c r="C17" s="3" t="s">
        <v>3348</v>
      </c>
      <c r="D17" s="3" t="s">
        <v>28</v>
      </c>
      <c r="E17" s="3" t="s">
        <v>28</v>
      </c>
      <c r="F17" s="3" t="s">
        <v>30</v>
      </c>
      <c r="G17" s="3" t="s">
        <v>93</v>
      </c>
      <c r="H17" s="3">
        <v>2015</v>
      </c>
      <c r="I17" s="3">
        <v>110113053794</v>
      </c>
      <c r="J17" s="3" t="s">
        <v>42</v>
      </c>
      <c r="K17" s="3" t="s">
        <v>42</v>
      </c>
      <c r="L17" s="3" t="s">
        <v>42</v>
      </c>
      <c r="M17" s="3" t="s">
        <v>3848</v>
      </c>
      <c r="N17" s="3" t="s">
        <v>3848</v>
      </c>
      <c r="O17" s="3" t="s">
        <v>3650</v>
      </c>
      <c r="P17" s="3">
        <v>94906</v>
      </c>
      <c r="Q17" s="3" t="s">
        <v>42</v>
      </c>
      <c r="R17" s="3" t="s">
        <v>2271</v>
      </c>
      <c r="S17" s="8">
        <v>45972</v>
      </c>
      <c r="T17" s="3">
        <v>14</v>
      </c>
      <c r="U17" s="20">
        <v>7777777777777770</v>
      </c>
      <c r="V17" s="3" t="s">
        <v>89</v>
      </c>
      <c r="W17" s="20">
        <v>2.58881649825922E+16</v>
      </c>
    </row>
    <row r="18" spans="1:23" ht="12.5" x14ac:dyDescent="0.25">
      <c r="A18" s="3" t="s">
        <v>229</v>
      </c>
      <c r="B18" s="3" t="s">
        <v>42</v>
      </c>
      <c r="C18" s="3" t="s">
        <v>3651</v>
      </c>
      <c r="D18" s="3" t="s">
        <v>3652</v>
      </c>
      <c r="E18" s="3" t="s">
        <v>42</v>
      </c>
      <c r="F18" s="3" t="s">
        <v>3559</v>
      </c>
      <c r="G18" s="3" t="s">
        <v>28</v>
      </c>
      <c r="H18" s="3" t="s">
        <v>2699</v>
      </c>
      <c r="I18" s="3" t="s">
        <v>42</v>
      </c>
      <c r="J18" s="3" t="s">
        <v>3560</v>
      </c>
      <c r="K18" s="3" t="s">
        <v>126</v>
      </c>
      <c r="L18" s="3">
        <v>110</v>
      </c>
      <c r="M18" s="3" t="s">
        <v>42</v>
      </c>
      <c r="N18" s="3" t="s">
        <v>42</v>
      </c>
      <c r="O18" s="3" t="s">
        <v>42</v>
      </c>
      <c r="P18" s="3" t="s">
        <v>42</v>
      </c>
      <c r="Q18" s="3" t="s">
        <v>42</v>
      </c>
      <c r="R18" s="3" t="s">
        <v>1286</v>
      </c>
      <c r="S18" s="3" t="s">
        <v>131</v>
      </c>
      <c r="T18" s="3">
        <v>10</v>
      </c>
      <c r="U18" s="20">
        <v>5555555555555550</v>
      </c>
      <c r="V18" s="3" t="s">
        <v>203</v>
      </c>
      <c r="W18" s="20">
        <v>1.01619036278479E+16</v>
      </c>
    </row>
    <row r="19" spans="1:23" ht="12.5" x14ac:dyDescent="0.25">
      <c r="A19" s="3" t="s">
        <v>132</v>
      </c>
      <c r="B19" s="3" t="s">
        <v>3789</v>
      </c>
      <c r="C19" s="3" t="s">
        <v>892</v>
      </c>
      <c r="D19" s="3" t="s">
        <v>3849</v>
      </c>
      <c r="E19" s="3" t="s">
        <v>28</v>
      </c>
      <c r="F19" s="3" t="s">
        <v>3658</v>
      </c>
      <c r="G19" s="3" t="s">
        <v>30</v>
      </c>
      <c r="H19" s="3" t="s">
        <v>895</v>
      </c>
      <c r="I19" s="3">
        <v>2015</v>
      </c>
      <c r="J19" s="3">
        <v>110</v>
      </c>
      <c r="K19" s="3" t="s">
        <v>901</v>
      </c>
      <c r="L19" s="3" t="s">
        <v>2440</v>
      </c>
      <c r="M19" s="3" t="s">
        <v>34</v>
      </c>
      <c r="N19" s="3" t="s">
        <v>35</v>
      </c>
      <c r="O19" s="3">
        <v>201</v>
      </c>
      <c r="P19" s="3">
        <v>2029195</v>
      </c>
      <c r="Q19" s="3" t="s">
        <v>42</v>
      </c>
      <c r="R19" s="3" t="s">
        <v>42</v>
      </c>
      <c r="S19" s="8">
        <v>45972</v>
      </c>
      <c r="T19" s="3">
        <v>16</v>
      </c>
      <c r="U19" s="20">
        <v>8888888888888880</v>
      </c>
      <c r="V19" s="3" t="s">
        <v>44</v>
      </c>
      <c r="W19" s="20">
        <v>6759077061998880</v>
      </c>
    </row>
    <row r="20" spans="1:23" ht="12.5" x14ac:dyDescent="0.25">
      <c r="A20" s="3" t="s">
        <v>230</v>
      </c>
      <c r="B20" s="3" t="s">
        <v>3850</v>
      </c>
      <c r="C20" s="3" t="s">
        <v>3851</v>
      </c>
      <c r="D20" s="3" t="s">
        <v>3588</v>
      </c>
      <c r="E20" s="3" t="s">
        <v>2283</v>
      </c>
      <c r="F20" s="3" t="s">
        <v>2283</v>
      </c>
      <c r="G20" s="3" t="s">
        <v>3661</v>
      </c>
      <c r="H20" s="3" t="s">
        <v>2283</v>
      </c>
      <c r="I20" s="3" t="s">
        <v>42</v>
      </c>
      <c r="J20" s="3" t="s">
        <v>42</v>
      </c>
      <c r="K20" s="3">
        <v>110</v>
      </c>
      <c r="L20" s="3" t="s">
        <v>3664</v>
      </c>
      <c r="M20" s="3" t="s">
        <v>42</v>
      </c>
      <c r="N20" s="3" t="s">
        <v>42</v>
      </c>
      <c r="O20" s="3" t="s">
        <v>42</v>
      </c>
      <c r="P20" s="3" t="s">
        <v>42</v>
      </c>
      <c r="Q20" s="3" t="s">
        <v>42</v>
      </c>
      <c r="R20" s="3" t="s">
        <v>42</v>
      </c>
      <c r="S20" s="3" t="s">
        <v>3665</v>
      </c>
      <c r="T20" s="3">
        <v>10</v>
      </c>
      <c r="U20" s="20">
        <v>5555555555555550</v>
      </c>
      <c r="V20" s="3" t="s">
        <v>203</v>
      </c>
      <c r="W20" s="20">
        <v>9442605382233860</v>
      </c>
    </row>
    <row r="21" spans="1:23" ht="12.5" x14ac:dyDescent="0.25">
      <c r="A21" s="3" t="s">
        <v>231</v>
      </c>
      <c r="B21" s="3" t="s">
        <v>864</v>
      </c>
      <c r="C21" s="3" t="s">
        <v>2283</v>
      </c>
      <c r="D21" s="3" t="s">
        <v>3852</v>
      </c>
      <c r="E21" s="3" t="s">
        <v>28</v>
      </c>
      <c r="F21" s="3" t="s">
        <v>2286</v>
      </c>
      <c r="G21" s="3" t="s">
        <v>101</v>
      </c>
      <c r="H21" s="3" t="s">
        <v>1689</v>
      </c>
      <c r="I21" s="3">
        <v>2015</v>
      </c>
      <c r="J21" s="3">
        <v>110</v>
      </c>
      <c r="K21" s="3" t="s">
        <v>901</v>
      </c>
      <c r="L21" s="3" t="s">
        <v>114</v>
      </c>
      <c r="M21" s="3" t="s">
        <v>172</v>
      </c>
      <c r="N21" s="3" t="s">
        <v>1044</v>
      </c>
      <c r="O21" s="3" t="s">
        <v>172</v>
      </c>
      <c r="P21" s="3" t="s">
        <v>42</v>
      </c>
      <c r="Q21" s="3" t="s">
        <v>42</v>
      </c>
      <c r="R21" s="3" t="s">
        <v>910</v>
      </c>
      <c r="S21" s="3" t="s">
        <v>3667</v>
      </c>
      <c r="T21" s="3">
        <v>16</v>
      </c>
      <c r="U21" s="20">
        <v>8888888888888880</v>
      </c>
      <c r="V21" s="3" t="s">
        <v>44</v>
      </c>
      <c r="W21" s="20">
        <v>7355136639676110</v>
      </c>
    </row>
    <row r="22" spans="1:23" ht="12.5" x14ac:dyDescent="0.25">
      <c r="A22" s="3" t="s">
        <v>166</v>
      </c>
      <c r="B22" s="3" t="s">
        <v>42</v>
      </c>
      <c r="C22" s="3" t="s">
        <v>3853</v>
      </c>
      <c r="D22" s="3" t="s">
        <v>2283</v>
      </c>
      <c r="E22" s="3" t="s">
        <v>3616</v>
      </c>
      <c r="F22" s="3" t="s">
        <v>2283</v>
      </c>
      <c r="G22" s="3" t="s">
        <v>3668</v>
      </c>
      <c r="H22" s="3" t="s">
        <v>3669</v>
      </c>
      <c r="I22" s="3">
        <v>121</v>
      </c>
      <c r="J22" s="3" t="s">
        <v>3670</v>
      </c>
      <c r="K22" s="3" t="s">
        <v>3854</v>
      </c>
      <c r="L22" s="3" t="s">
        <v>3855</v>
      </c>
      <c r="M22" s="3" t="s">
        <v>3673</v>
      </c>
      <c r="N22" s="3" t="s">
        <v>42</v>
      </c>
      <c r="O22" s="3" t="s">
        <v>42</v>
      </c>
      <c r="P22" s="3" t="s">
        <v>42</v>
      </c>
      <c r="Q22" s="3" t="s">
        <v>42</v>
      </c>
      <c r="R22" s="3" t="s">
        <v>42</v>
      </c>
      <c r="S22" s="3" t="s">
        <v>3675</v>
      </c>
      <c r="T22" s="3">
        <v>12</v>
      </c>
      <c r="U22" s="20">
        <v>6666666666666660</v>
      </c>
      <c r="V22" s="3" t="s">
        <v>147</v>
      </c>
      <c r="W22" s="20">
        <v>7074204175597360</v>
      </c>
    </row>
    <row r="23" spans="1:23" ht="12.5" x14ac:dyDescent="0.25">
      <c r="A23" s="3" t="s">
        <v>193</v>
      </c>
      <c r="B23" s="3" t="s">
        <v>913</v>
      </c>
      <c r="C23" s="3" t="s">
        <v>738</v>
      </c>
      <c r="D23" s="3" t="s">
        <v>1998</v>
      </c>
      <c r="E23" s="3" t="s">
        <v>28</v>
      </c>
      <c r="F23" s="3" t="s">
        <v>2438</v>
      </c>
      <c r="G23" s="3" t="s">
        <v>918</v>
      </c>
      <c r="H23" s="3">
        <v>2015</v>
      </c>
      <c r="I23" s="3">
        <v>110</v>
      </c>
      <c r="J23" s="3" t="s">
        <v>3798</v>
      </c>
      <c r="K23" s="3" t="s">
        <v>114</v>
      </c>
      <c r="L23" s="3" t="s">
        <v>42</v>
      </c>
      <c r="M23" s="3" t="s">
        <v>903</v>
      </c>
      <c r="N23" s="3" t="s">
        <v>42</v>
      </c>
      <c r="O23" s="3" t="s">
        <v>42</v>
      </c>
      <c r="P23" s="3" t="s">
        <v>42</v>
      </c>
      <c r="Q23" s="3" t="s">
        <v>42</v>
      </c>
      <c r="R23" s="3" t="s">
        <v>3362</v>
      </c>
      <c r="S23" s="3" t="s">
        <v>42</v>
      </c>
      <c r="T23" s="3">
        <v>12</v>
      </c>
      <c r="U23" s="20">
        <v>6666666666666660</v>
      </c>
      <c r="V23" s="3" t="s">
        <v>147</v>
      </c>
      <c r="W23" s="20">
        <v>4.98824786324786E+16</v>
      </c>
    </row>
    <row r="24" spans="1:23" ht="12.5" x14ac:dyDescent="0.25">
      <c r="A24" s="3" t="s">
        <v>106</v>
      </c>
      <c r="B24" s="3" t="s">
        <v>42</v>
      </c>
      <c r="C24" s="3" t="s">
        <v>3079</v>
      </c>
      <c r="D24" s="3" t="s">
        <v>3856</v>
      </c>
      <c r="E24" s="3" t="s">
        <v>2283</v>
      </c>
      <c r="F24" s="3" t="s">
        <v>3348</v>
      </c>
      <c r="G24" s="3" t="s">
        <v>28</v>
      </c>
      <c r="H24" s="3" t="s">
        <v>28</v>
      </c>
      <c r="I24" s="3">
        <v>2015</v>
      </c>
      <c r="J24" s="3" t="s">
        <v>2160</v>
      </c>
      <c r="K24" s="66" t="s">
        <v>3857</v>
      </c>
      <c r="L24" s="3" t="s">
        <v>981</v>
      </c>
      <c r="M24" s="3" t="s">
        <v>42</v>
      </c>
      <c r="N24" s="3" t="s">
        <v>42</v>
      </c>
      <c r="O24" s="3" t="s">
        <v>42</v>
      </c>
      <c r="P24" s="3" t="s">
        <v>42</v>
      </c>
      <c r="Q24" s="3" t="s">
        <v>42</v>
      </c>
      <c r="R24" s="3" t="s">
        <v>42</v>
      </c>
      <c r="S24" s="3" t="s">
        <v>3578</v>
      </c>
      <c r="T24" s="3">
        <v>11</v>
      </c>
      <c r="U24" s="20">
        <v>6111111111111110</v>
      </c>
      <c r="V24" s="3" t="s">
        <v>182</v>
      </c>
      <c r="W24" s="20">
        <v>1744711944402340</v>
      </c>
    </row>
    <row r="25" spans="1:23" ht="12.5" x14ac:dyDescent="0.25">
      <c r="A25" s="3" t="s">
        <v>45</v>
      </c>
      <c r="B25" s="3" t="s">
        <v>123</v>
      </c>
      <c r="C25" s="3" t="s">
        <v>873</v>
      </c>
      <c r="D25" s="3" t="s">
        <v>3858</v>
      </c>
      <c r="E25" s="3" t="s">
        <v>28</v>
      </c>
      <c r="F25" s="3" t="s">
        <v>268</v>
      </c>
      <c r="G25" s="3" t="s">
        <v>30</v>
      </c>
      <c r="H25" s="3" t="s">
        <v>918</v>
      </c>
      <c r="I25" s="3">
        <v>2015</v>
      </c>
      <c r="J25" s="3">
        <v>110</v>
      </c>
      <c r="K25" s="3" t="s">
        <v>741</v>
      </c>
      <c r="L25" s="3" t="s">
        <v>114</v>
      </c>
      <c r="M25" s="3" t="s">
        <v>172</v>
      </c>
      <c r="N25" s="3" t="s">
        <v>173</v>
      </c>
      <c r="O25" s="3" t="s">
        <v>42</v>
      </c>
      <c r="P25" s="3" t="s">
        <v>42</v>
      </c>
      <c r="Q25" s="3" t="s">
        <v>42</v>
      </c>
      <c r="R25" s="3" t="s">
        <v>876</v>
      </c>
      <c r="S25" s="3">
        <v>-2025</v>
      </c>
      <c r="T25" s="3">
        <v>15</v>
      </c>
      <c r="U25" s="20">
        <v>8333333333333330</v>
      </c>
      <c r="V25" s="3" t="s">
        <v>80</v>
      </c>
      <c r="W25" s="20">
        <v>8601010822682650</v>
      </c>
    </row>
    <row r="26" spans="1:23" ht="12.5" x14ac:dyDescent="0.25">
      <c r="A26" s="3" t="s">
        <v>232</v>
      </c>
      <c r="B26" s="3" t="s">
        <v>3683</v>
      </c>
      <c r="C26" s="3" t="s">
        <v>1135</v>
      </c>
      <c r="D26" s="3" t="s">
        <v>3802</v>
      </c>
      <c r="E26" s="3" t="s">
        <v>1697</v>
      </c>
      <c r="F26" s="3" t="s">
        <v>1502</v>
      </c>
      <c r="G26" s="3" t="s">
        <v>180</v>
      </c>
      <c r="H26" s="3" t="s">
        <v>2306</v>
      </c>
      <c r="I26" s="3">
        <v>20218495</v>
      </c>
      <c r="J26" s="3" t="s">
        <v>3685</v>
      </c>
      <c r="K26" s="3">
        <v>2026</v>
      </c>
      <c r="L26" s="3" t="s">
        <v>42</v>
      </c>
      <c r="M26" s="3" t="s">
        <v>3804</v>
      </c>
      <c r="N26" s="3" t="s">
        <v>173</v>
      </c>
      <c r="O26" s="3" t="s">
        <v>191</v>
      </c>
      <c r="P26" s="3">
        <v>1352858</v>
      </c>
      <c r="Q26" s="3" t="s">
        <v>42</v>
      </c>
      <c r="R26" s="3" t="s">
        <v>42</v>
      </c>
      <c r="S26" s="3" t="s">
        <v>1884</v>
      </c>
      <c r="T26" s="3">
        <v>15</v>
      </c>
      <c r="U26" s="20">
        <v>8333333333333330</v>
      </c>
      <c r="V26" s="3" t="s">
        <v>80</v>
      </c>
      <c r="W26" s="20">
        <v>2.18580765639589E+16</v>
      </c>
    </row>
    <row r="27" spans="1:23" ht="12.5" x14ac:dyDescent="0.25">
      <c r="A27" s="3" t="s">
        <v>233</v>
      </c>
      <c r="B27" s="3" t="s">
        <v>3079</v>
      </c>
      <c r="C27" s="3" t="s">
        <v>3686</v>
      </c>
      <c r="D27" s="3" t="s">
        <v>3687</v>
      </c>
      <c r="E27" s="3" t="s">
        <v>3687</v>
      </c>
      <c r="F27" s="3" t="s">
        <v>3688</v>
      </c>
      <c r="G27" s="3" t="s">
        <v>61</v>
      </c>
      <c r="H27" s="3" t="s">
        <v>61</v>
      </c>
      <c r="I27" s="3" t="s">
        <v>42</v>
      </c>
      <c r="J27" s="3" t="s">
        <v>42</v>
      </c>
      <c r="K27" s="3">
        <v>1998</v>
      </c>
      <c r="L27" s="3" t="s">
        <v>3859</v>
      </c>
      <c r="M27" s="3" t="s">
        <v>3443</v>
      </c>
      <c r="N27" s="3" t="s">
        <v>3443</v>
      </c>
      <c r="O27" s="3" t="s">
        <v>3860</v>
      </c>
      <c r="P27" s="3" t="s">
        <v>42</v>
      </c>
      <c r="Q27" s="3" t="s">
        <v>42</v>
      </c>
      <c r="R27" s="3" t="s">
        <v>42</v>
      </c>
      <c r="S27" s="3" t="s">
        <v>3690</v>
      </c>
      <c r="T27" s="3">
        <v>13</v>
      </c>
      <c r="U27" s="20">
        <v>7222222222222220</v>
      </c>
      <c r="V27" s="3" t="s">
        <v>140</v>
      </c>
      <c r="W27" s="20">
        <v>5747932309018280</v>
      </c>
    </row>
    <row r="28" spans="1:23" ht="12.5" x14ac:dyDescent="0.25">
      <c r="A28" s="3" t="s">
        <v>175</v>
      </c>
      <c r="B28" s="3" t="s">
        <v>3691</v>
      </c>
      <c r="C28" s="3" t="s">
        <v>176</v>
      </c>
      <c r="D28" s="3" t="s">
        <v>3692</v>
      </c>
      <c r="E28" s="3" t="s">
        <v>61</v>
      </c>
      <c r="F28" s="3" t="s">
        <v>2210</v>
      </c>
      <c r="G28" s="3" t="s">
        <v>1145</v>
      </c>
      <c r="H28" s="3" t="s">
        <v>483</v>
      </c>
      <c r="I28" s="3">
        <v>2021</v>
      </c>
      <c r="J28" s="3">
        <v>1998</v>
      </c>
      <c r="K28" s="3" t="s">
        <v>3861</v>
      </c>
      <c r="L28" s="3" t="s">
        <v>2319</v>
      </c>
      <c r="M28" s="3" t="s">
        <v>153</v>
      </c>
      <c r="N28" s="3" t="s">
        <v>35</v>
      </c>
      <c r="O28" s="3" t="s">
        <v>34</v>
      </c>
      <c r="P28" s="3" t="s">
        <v>42</v>
      </c>
      <c r="Q28" s="3" t="s">
        <v>42</v>
      </c>
      <c r="R28" s="3" t="s">
        <v>42</v>
      </c>
      <c r="S28" s="44">
        <v>46296</v>
      </c>
      <c r="T28" s="3">
        <v>15</v>
      </c>
      <c r="U28" s="20">
        <v>8333333333333330</v>
      </c>
      <c r="V28" s="3" t="s">
        <v>80</v>
      </c>
      <c r="W28" s="20">
        <v>8597830927242690</v>
      </c>
    </row>
    <row r="29" spans="1:23" ht="12.5" x14ac:dyDescent="0.25">
      <c r="A29" s="3" t="s">
        <v>148</v>
      </c>
      <c r="B29" s="3" t="s">
        <v>3422</v>
      </c>
      <c r="C29" s="3" t="s">
        <v>3313</v>
      </c>
      <c r="D29" s="3" t="s">
        <v>3694</v>
      </c>
      <c r="E29" s="3" t="s">
        <v>3695</v>
      </c>
      <c r="F29" s="3" t="s">
        <v>3588</v>
      </c>
      <c r="G29" s="3" t="s">
        <v>3696</v>
      </c>
      <c r="H29" s="3" t="s">
        <v>3862</v>
      </c>
      <c r="I29" s="3">
        <v>3049000</v>
      </c>
      <c r="J29" s="3" t="s">
        <v>42</v>
      </c>
      <c r="K29" s="3" t="s">
        <v>42</v>
      </c>
      <c r="L29" s="3" t="s">
        <v>42</v>
      </c>
      <c r="M29" s="3" t="s">
        <v>1116</v>
      </c>
      <c r="N29" s="3" t="s">
        <v>897</v>
      </c>
      <c r="O29" s="3" t="s">
        <v>34</v>
      </c>
      <c r="P29" s="3">
        <v>3049000</v>
      </c>
      <c r="Q29" s="3" t="s">
        <v>42</v>
      </c>
      <c r="R29" s="3" t="s">
        <v>42</v>
      </c>
      <c r="S29" s="3" t="s">
        <v>42</v>
      </c>
      <c r="T29" s="3">
        <v>12</v>
      </c>
      <c r="U29" s="20">
        <v>6666666666666660</v>
      </c>
      <c r="V29" s="3" t="s">
        <v>147</v>
      </c>
      <c r="W29" s="20">
        <v>1.22443977591036E+16</v>
      </c>
    </row>
    <row r="30" spans="1:23" ht="12.5" x14ac:dyDescent="0.25">
      <c r="A30" s="3" t="s">
        <v>234</v>
      </c>
      <c r="B30" s="3" t="s">
        <v>42</v>
      </c>
      <c r="C30" s="3" t="s">
        <v>42</v>
      </c>
      <c r="D30" s="3" t="s">
        <v>42</v>
      </c>
      <c r="E30" s="3" t="s">
        <v>42</v>
      </c>
      <c r="F30" s="3" t="s">
        <v>42</v>
      </c>
      <c r="G30" s="3" t="s">
        <v>42</v>
      </c>
      <c r="H30" s="3" t="s">
        <v>42</v>
      </c>
      <c r="I30" s="3" t="s">
        <v>42</v>
      </c>
      <c r="J30" s="3" t="s">
        <v>42</v>
      </c>
      <c r="K30" s="3" t="s">
        <v>42</v>
      </c>
      <c r="L30" s="3" t="s">
        <v>42</v>
      </c>
      <c r="M30" s="3" t="s">
        <v>42</v>
      </c>
      <c r="N30" s="3" t="s">
        <v>42</v>
      </c>
      <c r="O30" s="3" t="s">
        <v>42</v>
      </c>
      <c r="P30" s="3" t="s">
        <v>42</v>
      </c>
      <c r="Q30" s="3" t="s">
        <v>42</v>
      </c>
      <c r="R30" s="3" t="s">
        <v>42</v>
      </c>
      <c r="S30" s="3" t="s">
        <v>42</v>
      </c>
      <c r="T30" s="3">
        <v>0</v>
      </c>
      <c r="U30" s="3" t="s">
        <v>2364</v>
      </c>
      <c r="V30" s="3" t="s">
        <v>221</v>
      </c>
      <c r="W30" s="3" t="s">
        <v>2364</v>
      </c>
    </row>
    <row r="31" spans="1:23" ht="12.5" x14ac:dyDescent="0.25">
      <c r="A31" s="3" t="s">
        <v>183</v>
      </c>
      <c r="B31" s="3" t="s">
        <v>58</v>
      </c>
      <c r="C31" s="3" t="s">
        <v>176</v>
      </c>
      <c r="D31" s="3" t="s">
        <v>3699</v>
      </c>
      <c r="E31" s="3" t="s">
        <v>186</v>
      </c>
      <c r="F31" s="3" t="s">
        <v>3700</v>
      </c>
      <c r="G31" s="3" t="s">
        <v>2460</v>
      </c>
      <c r="H31" s="3" t="s">
        <v>2326</v>
      </c>
      <c r="I31" s="3">
        <v>1998</v>
      </c>
      <c r="J31" s="3" t="s">
        <v>3811</v>
      </c>
      <c r="K31" s="3" t="s">
        <v>3702</v>
      </c>
      <c r="L31" s="3" t="s">
        <v>42</v>
      </c>
      <c r="M31" s="3" t="s">
        <v>3863</v>
      </c>
      <c r="N31" s="3" t="s">
        <v>1140</v>
      </c>
      <c r="O31" s="3" t="s">
        <v>191</v>
      </c>
      <c r="P31" s="3" t="s">
        <v>42</v>
      </c>
      <c r="Q31" s="3" t="s">
        <v>42</v>
      </c>
      <c r="R31" s="3" t="s">
        <v>2324</v>
      </c>
      <c r="S31" s="3">
        <v>2026</v>
      </c>
      <c r="T31" s="3">
        <v>15</v>
      </c>
      <c r="U31" s="20">
        <v>8333333333333330</v>
      </c>
      <c r="V31" s="3" t="s">
        <v>80</v>
      </c>
      <c r="W31" s="20">
        <v>4.0245600804424304E+16</v>
      </c>
    </row>
    <row r="32" spans="1:23" ht="12.5" x14ac:dyDescent="0.25">
      <c r="A32" s="3" t="s">
        <v>57</v>
      </c>
      <c r="B32" s="3" t="s">
        <v>42</v>
      </c>
      <c r="C32" s="3" t="s">
        <v>42</v>
      </c>
      <c r="D32" s="3" t="s">
        <v>42</v>
      </c>
      <c r="E32" s="3" t="s">
        <v>42</v>
      </c>
      <c r="F32" s="3" t="s">
        <v>42</v>
      </c>
      <c r="G32" s="3" t="s">
        <v>42</v>
      </c>
      <c r="H32" s="3" t="s">
        <v>42</v>
      </c>
      <c r="I32" s="3" t="s">
        <v>42</v>
      </c>
      <c r="J32" s="3" t="s">
        <v>42</v>
      </c>
      <c r="K32" s="3" t="s">
        <v>42</v>
      </c>
      <c r="L32" s="3" t="s">
        <v>42</v>
      </c>
      <c r="M32" s="3" t="s">
        <v>42</v>
      </c>
      <c r="N32" s="3" t="s">
        <v>42</v>
      </c>
      <c r="O32" s="3" t="s">
        <v>42</v>
      </c>
      <c r="P32" s="3" t="s">
        <v>42</v>
      </c>
      <c r="Q32" s="3" t="s">
        <v>42</v>
      </c>
      <c r="R32" s="3" t="s">
        <v>42</v>
      </c>
      <c r="S32" s="3" t="s">
        <v>42</v>
      </c>
      <c r="T32" s="3">
        <v>0</v>
      </c>
      <c r="U32" s="3" t="s">
        <v>2364</v>
      </c>
      <c r="V32" s="3" t="s">
        <v>221</v>
      </c>
      <c r="W32" s="3" t="s">
        <v>2364</v>
      </c>
    </row>
    <row r="33" spans="1:23" ht="12.5" x14ac:dyDescent="0.25">
      <c r="A33" s="3" t="s">
        <v>157</v>
      </c>
      <c r="B33" s="3" t="s">
        <v>594</v>
      </c>
      <c r="C33" s="3" t="s">
        <v>2338</v>
      </c>
      <c r="D33" s="3" t="s">
        <v>3704</v>
      </c>
      <c r="E33" s="3" t="s">
        <v>1151</v>
      </c>
      <c r="F33" s="3" t="s">
        <v>1159</v>
      </c>
      <c r="G33" s="3" t="s">
        <v>3705</v>
      </c>
      <c r="H33" s="3" t="s">
        <v>1153</v>
      </c>
      <c r="I33" s="3">
        <v>1352858</v>
      </c>
      <c r="J33" s="3">
        <v>1998</v>
      </c>
      <c r="K33" s="3" t="s">
        <v>3707</v>
      </c>
      <c r="L33" s="3" t="s">
        <v>1155</v>
      </c>
      <c r="M33" s="3" t="s">
        <v>1883</v>
      </c>
      <c r="N33" s="3" t="s">
        <v>173</v>
      </c>
      <c r="O33" s="3" t="s">
        <v>191</v>
      </c>
      <c r="P33" s="3" t="s">
        <v>42</v>
      </c>
      <c r="Q33" s="3" t="s">
        <v>42</v>
      </c>
      <c r="R33" s="3" t="s">
        <v>1141</v>
      </c>
      <c r="S33" s="82">
        <v>46296</v>
      </c>
      <c r="T33" s="3">
        <v>16</v>
      </c>
      <c r="U33" s="20">
        <v>8888888888888880</v>
      </c>
      <c r="V33" s="3" t="s">
        <v>44</v>
      </c>
      <c r="W33" s="20">
        <v>5753706771170000</v>
      </c>
    </row>
    <row r="34" spans="1:23" ht="12.5" x14ac:dyDescent="0.25">
      <c r="A34" s="3" t="s">
        <v>235</v>
      </c>
      <c r="B34" s="3" t="s">
        <v>42</v>
      </c>
      <c r="C34" s="3" t="s">
        <v>42</v>
      </c>
      <c r="D34" s="3" t="s">
        <v>42</v>
      </c>
      <c r="E34" s="3" t="s">
        <v>42</v>
      </c>
      <c r="F34" s="3" t="s">
        <v>42</v>
      </c>
      <c r="G34" s="3" t="s">
        <v>42</v>
      </c>
      <c r="H34" s="3" t="s">
        <v>42</v>
      </c>
      <c r="I34" s="3" t="s">
        <v>42</v>
      </c>
      <c r="J34" s="3" t="s">
        <v>42</v>
      </c>
      <c r="K34" s="3" t="s">
        <v>42</v>
      </c>
      <c r="L34" s="3" t="s">
        <v>42</v>
      </c>
      <c r="M34" s="3" t="s">
        <v>42</v>
      </c>
      <c r="N34" s="3" t="s">
        <v>42</v>
      </c>
      <c r="O34" s="3" t="s">
        <v>42</v>
      </c>
      <c r="P34" s="3" t="s">
        <v>42</v>
      </c>
      <c r="Q34" s="3" t="s">
        <v>42</v>
      </c>
      <c r="R34" s="3" t="s">
        <v>42</v>
      </c>
      <c r="S34" s="3" t="s">
        <v>42</v>
      </c>
      <c r="T34" s="3">
        <v>0</v>
      </c>
      <c r="U34" s="3" t="s">
        <v>2364</v>
      </c>
      <c r="V34" s="3" t="s">
        <v>221</v>
      </c>
      <c r="W34" s="3" t="s">
        <v>2364</v>
      </c>
    </row>
    <row r="35" spans="1:23" ht="12.5" x14ac:dyDescent="0.25">
      <c r="A35" s="3" t="s">
        <v>236</v>
      </c>
      <c r="B35" s="3">
        <v>2021</v>
      </c>
      <c r="C35" s="3" t="s">
        <v>176</v>
      </c>
      <c r="D35" s="3" t="s">
        <v>3864</v>
      </c>
      <c r="E35" s="3" t="s">
        <v>61</v>
      </c>
      <c r="F35" s="3" t="s">
        <v>178</v>
      </c>
      <c r="G35" s="3" t="s">
        <v>1130</v>
      </c>
      <c r="H35" s="3" t="s">
        <v>483</v>
      </c>
      <c r="I35" s="3">
        <v>202</v>
      </c>
      <c r="J35" s="3" t="s">
        <v>3711</v>
      </c>
      <c r="K35" s="3" t="s">
        <v>1168</v>
      </c>
      <c r="L35" s="3" t="s">
        <v>42</v>
      </c>
      <c r="M35" s="3" t="s">
        <v>153</v>
      </c>
      <c r="N35" s="3" t="s">
        <v>35</v>
      </c>
      <c r="O35" s="3" t="s">
        <v>34</v>
      </c>
      <c r="P35" s="3">
        <v>2021</v>
      </c>
      <c r="Q35" s="3" t="s">
        <v>1568</v>
      </c>
      <c r="R35" s="3" t="s">
        <v>1121</v>
      </c>
      <c r="S35" s="3" t="s">
        <v>1642</v>
      </c>
      <c r="T35" s="3">
        <v>17</v>
      </c>
      <c r="U35" s="20">
        <v>9444444444444440</v>
      </c>
      <c r="V35" s="3" t="s">
        <v>328</v>
      </c>
      <c r="W35" s="20">
        <v>6924386647570030</v>
      </c>
    </row>
    <row r="36" spans="1:23" ht="12.5" x14ac:dyDescent="0.25">
      <c r="A36" s="3" t="s">
        <v>237</v>
      </c>
      <c r="B36" s="3" t="s">
        <v>3712</v>
      </c>
      <c r="C36" s="3" t="s">
        <v>3713</v>
      </c>
      <c r="D36" s="42">
        <v>46296</v>
      </c>
      <c r="E36" s="3" t="s">
        <v>3688</v>
      </c>
      <c r="F36" s="3" t="s">
        <v>176</v>
      </c>
      <c r="G36" s="3" t="s">
        <v>61</v>
      </c>
      <c r="H36" s="3" t="s">
        <v>2210</v>
      </c>
      <c r="I36" s="3" t="s">
        <v>42</v>
      </c>
      <c r="J36" s="3">
        <v>1998</v>
      </c>
      <c r="K36" s="3" t="s">
        <v>3817</v>
      </c>
      <c r="L36" s="3" t="s">
        <v>3865</v>
      </c>
      <c r="M36" s="3" t="s">
        <v>3716</v>
      </c>
      <c r="N36" s="3" t="s">
        <v>3717</v>
      </c>
      <c r="O36" s="3" t="s">
        <v>69</v>
      </c>
      <c r="P36" s="3">
        <v>59001</v>
      </c>
      <c r="Q36" s="3" t="s">
        <v>42</v>
      </c>
      <c r="R36" s="3" t="s">
        <v>42</v>
      </c>
      <c r="S36" s="3" t="s">
        <v>3718</v>
      </c>
      <c r="T36" s="3">
        <v>15</v>
      </c>
      <c r="U36" s="20">
        <v>8333333333333330</v>
      </c>
      <c r="V36" s="3" t="s">
        <v>80</v>
      </c>
      <c r="W36" s="20">
        <v>1306087050204690</v>
      </c>
    </row>
    <row r="37" spans="1:23" ht="12.5" x14ac:dyDescent="0.25">
      <c r="A37" s="3" t="s">
        <v>238</v>
      </c>
      <c r="B37" s="3" t="s">
        <v>2631</v>
      </c>
      <c r="C37" s="3" t="s">
        <v>176</v>
      </c>
      <c r="D37" s="3" t="s">
        <v>480</v>
      </c>
      <c r="E37" s="3" t="s">
        <v>61</v>
      </c>
      <c r="F37" s="3" t="s">
        <v>481</v>
      </c>
      <c r="G37" s="3" t="s">
        <v>1145</v>
      </c>
      <c r="H37" s="3" t="s">
        <v>2352</v>
      </c>
      <c r="I37" s="3">
        <v>1352858</v>
      </c>
      <c r="J37" s="3" t="s">
        <v>3463</v>
      </c>
      <c r="K37" s="3" t="s">
        <v>2473</v>
      </c>
      <c r="L37" s="3" t="s">
        <v>1580</v>
      </c>
      <c r="M37" s="3" t="s">
        <v>153</v>
      </c>
      <c r="N37" s="3" t="s">
        <v>35</v>
      </c>
      <c r="O37" s="3" t="s">
        <v>423</v>
      </c>
      <c r="P37" s="3">
        <v>2021</v>
      </c>
      <c r="Q37" s="3" t="s">
        <v>42</v>
      </c>
      <c r="R37" s="3" t="s">
        <v>1519</v>
      </c>
      <c r="S37" s="25">
        <v>46300</v>
      </c>
      <c r="T37" s="3">
        <v>17</v>
      </c>
      <c r="U37" s="20">
        <v>9444444444444440</v>
      </c>
      <c r="V37" s="3" t="s">
        <v>328</v>
      </c>
      <c r="W37" s="20">
        <v>7736041928083450</v>
      </c>
    </row>
    <row r="38" spans="1:23" ht="12.5" x14ac:dyDescent="0.25">
      <c r="A38" s="3" t="s">
        <v>216</v>
      </c>
      <c r="B38" s="3" t="s">
        <v>3866</v>
      </c>
      <c r="C38" s="3" t="s">
        <v>3820</v>
      </c>
      <c r="D38" s="3" t="s">
        <v>3867</v>
      </c>
      <c r="E38" s="3" t="s">
        <v>28</v>
      </c>
      <c r="F38" s="3" t="s">
        <v>2860</v>
      </c>
      <c r="G38" s="3" t="s">
        <v>126</v>
      </c>
      <c r="H38" s="3" t="s">
        <v>1274</v>
      </c>
      <c r="I38" s="3">
        <v>1563685</v>
      </c>
      <c r="J38" s="3" t="s">
        <v>206</v>
      </c>
      <c r="K38" s="3" t="s">
        <v>3725</v>
      </c>
      <c r="L38" s="3" t="s">
        <v>42</v>
      </c>
      <c r="M38" s="3" t="s">
        <v>95</v>
      </c>
      <c r="N38" s="3" t="s">
        <v>35</v>
      </c>
      <c r="O38" s="3" t="s">
        <v>34</v>
      </c>
      <c r="P38" s="3">
        <v>2020</v>
      </c>
      <c r="Q38" s="3" t="s">
        <v>42</v>
      </c>
      <c r="R38" s="3" t="s">
        <v>1276</v>
      </c>
      <c r="S38" s="10">
        <v>46442</v>
      </c>
      <c r="T38" s="3">
        <v>16</v>
      </c>
      <c r="U38" s="20">
        <v>8888888888888880</v>
      </c>
      <c r="V38" s="3" t="s">
        <v>44</v>
      </c>
      <c r="W38" s="20">
        <v>4898451426024950</v>
      </c>
    </row>
    <row r="39" spans="1:23" ht="12.5" x14ac:dyDescent="0.25">
      <c r="A39" s="3" t="s">
        <v>141</v>
      </c>
      <c r="B39" s="3" t="s">
        <v>3868</v>
      </c>
      <c r="C39" s="3" t="s">
        <v>1919</v>
      </c>
      <c r="D39" s="3" t="s">
        <v>3869</v>
      </c>
      <c r="E39" s="3" t="s">
        <v>922</v>
      </c>
      <c r="F39" s="3" t="s">
        <v>3870</v>
      </c>
      <c r="G39" s="3" t="s">
        <v>3727</v>
      </c>
      <c r="H39" s="3" t="s">
        <v>2735</v>
      </c>
      <c r="I39" s="3">
        <v>110</v>
      </c>
      <c r="J39" s="3" t="s">
        <v>649</v>
      </c>
      <c r="K39" s="3" t="s">
        <v>3871</v>
      </c>
      <c r="L39" s="3" t="s">
        <v>3872</v>
      </c>
      <c r="M39" s="3" t="s">
        <v>42</v>
      </c>
      <c r="N39" s="3" t="s">
        <v>42</v>
      </c>
      <c r="O39" s="3" t="s">
        <v>42</v>
      </c>
      <c r="P39" s="3" t="s">
        <v>42</v>
      </c>
      <c r="Q39" s="3" t="s">
        <v>42</v>
      </c>
      <c r="R39" s="3" t="s">
        <v>42</v>
      </c>
      <c r="S39" s="3" t="s">
        <v>3873</v>
      </c>
      <c r="T39" s="3">
        <v>12</v>
      </c>
      <c r="U39" s="20">
        <v>6666666666666660</v>
      </c>
      <c r="V39" s="3" t="s">
        <v>147</v>
      </c>
      <c r="W39" s="20">
        <v>6903594771241820</v>
      </c>
    </row>
    <row r="40" spans="1:23" ht="12.5" x14ac:dyDescent="0.25">
      <c r="A40" s="3" t="s">
        <v>90</v>
      </c>
      <c r="B40" s="3" t="s">
        <v>660</v>
      </c>
      <c r="C40" s="3" t="s">
        <v>142</v>
      </c>
      <c r="D40" s="3" t="s">
        <v>3731</v>
      </c>
      <c r="E40" s="3" t="s">
        <v>28</v>
      </c>
      <c r="F40" s="3" t="s">
        <v>1281</v>
      </c>
      <c r="G40" s="3" t="s">
        <v>1775</v>
      </c>
      <c r="H40" s="3" t="s">
        <v>93</v>
      </c>
      <c r="I40" s="3">
        <v>201</v>
      </c>
      <c r="J40" s="3" t="s">
        <v>42</v>
      </c>
      <c r="K40" s="3" t="s">
        <v>3823</v>
      </c>
      <c r="L40" s="3" t="s">
        <v>2492</v>
      </c>
      <c r="M40" s="3" t="s">
        <v>2358</v>
      </c>
      <c r="N40" s="3" t="s">
        <v>35</v>
      </c>
      <c r="O40" s="3" t="s">
        <v>34</v>
      </c>
      <c r="P40" s="3">
        <v>2020</v>
      </c>
      <c r="Q40" s="3" t="s">
        <v>42</v>
      </c>
      <c r="R40" s="3" t="s">
        <v>146</v>
      </c>
      <c r="S40" s="26">
        <v>46419</v>
      </c>
      <c r="T40" s="3">
        <v>16</v>
      </c>
      <c r="U40" s="20">
        <v>8888888888888880</v>
      </c>
      <c r="V40" s="3" t="s">
        <v>44</v>
      </c>
      <c r="W40" s="20">
        <v>7701198923625390</v>
      </c>
    </row>
    <row r="41" spans="1:23" ht="12.5" x14ac:dyDescent="0.25">
      <c r="A41" s="3" t="s">
        <v>239</v>
      </c>
      <c r="B41" s="3" t="s">
        <v>3602</v>
      </c>
      <c r="C41" s="45"/>
      <c r="D41" s="3" t="s">
        <v>3597</v>
      </c>
      <c r="E41" s="3" t="s">
        <v>42</v>
      </c>
      <c r="F41" s="3" t="s">
        <v>3732</v>
      </c>
      <c r="G41" s="3" t="s">
        <v>3597</v>
      </c>
      <c r="H41" s="3" t="s">
        <v>3523</v>
      </c>
      <c r="I41" s="3">
        <v>110</v>
      </c>
      <c r="J41" s="3" t="s">
        <v>3874</v>
      </c>
      <c r="K41" s="3" t="s">
        <v>3875</v>
      </c>
      <c r="L41" s="3" t="s">
        <v>42</v>
      </c>
      <c r="M41" s="3" t="s">
        <v>42</v>
      </c>
      <c r="N41" s="3" t="s">
        <v>42</v>
      </c>
      <c r="O41" s="3" t="s">
        <v>42</v>
      </c>
      <c r="P41" s="3" t="s">
        <v>42</v>
      </c>
      <c r="Q41" s="3" t="s">
        <v>42</v>
      </c>
      <c r="R41" s="3">
        <v>201563685</v>
      </c>
      <c r="S41" s="3" t="s">
        <v>42</v>
      </c>
      <c r="T41" s="3">
        <v>10</v>
      </c>
      <c r="U41" s="20">
        <v>5555555555555550</v>
      </c>
      <c r="V41" s="3" t="s">
        <v>203</v>
      </c>
      <c r="W41" s="20">
        <v>634238310708899</v>
      </c>
    </row>
    <row r="42" spans="1:23" ht="12.5" x14ac:dyDescent="0.25">
      <c r="A42" s="3" t="s">
        <v>240</v>
      </c>
      <c r="B42" s="3" t="s">
        <v>42</v>
      </c>
      <c r="C42" s="3" t="s">
        <v>42</v>
      </c>
      <c r="D42" s="3" t="s">
        <v>42</v>
      </c>
      <c r="E42" s="3" t="s">
        <v>42</v>
      </c>
      <c r="F42" s="3" t="s">
        <v>42</v>
      </c>
      <c r="G42" s="3" t="s">
        <v>42</v>
      </c>
      <c r="H42" s="3" t="s">
        <v>42</v>
      </c>
      <c r="I42" s="3" t="s">
        <v>42</v>
      </c>
      <c r="J42" s="3" t="s">
        <v>42</v>
      </c>
      <c r="K42" s="3" t="s">
        <v>42</v>
      </c>
      <c r="L42" s="3" t="s">
        <v>42</v>
      </c>
      <c r="M42" s="3" t="s">
        <v>42</v>
      </c>
      <c r="N42" s="3" t="s">
        <v>42</v>
      </c>
      <c r="O42" s="3" t="s">
        <v>42</v>
      </c>
      <c r="P42" s="3" t="s">
        <v>42</v>
      </c>
      <c r="Q42" s="3" t="s">
        <v>42</v>
      </c>
      <c r="R42" s="3" t="s">
        <v>42</v>
      </c>
      <c r="S42" s="3" t="s">
        <v>42</v>
      </c>
      <c r="T42" s="3">
        <v>0</v>
      </c>
      <c r="U42" s="3" t="s">
        <v>2364</v>
      </c>
      <c r="V42" s="3" t="s">
        <v>221</v>
      </c>
      <c r="W42" s="3" t="s">
        <v>2364</v>
      </c>
    </row>
    <row r="43" spans="1:23" ht="12.5" x14ac:dyDescent="0.25">
      <c r="A43" s="3" t="s">
        <v>199</v>
      </c>
      <c r="B43" s="3" t="s">
        <v>899</v>
      </c>
      <c r="C43" s="3" t="s">
        <v>1293</v>
      </c>
      <c r="D43" s="3" t="s">
        <v>2365</v>
      </c>
      <c r="E43" s="3" t="s">
        <v>28</v>
      </c>
      <c r="F43" s="3" t="s">
        <v>3736</v>
      </c>
      <c r="G43" s="3" t="s">
        <v>2669</v>
      </c>
      <c r="H43" s="3" t="s">
        <v>646</v>
      </c>
      <c r="I43" s="3">
        <v>2020</v>
      </c>
      <c r="J43" s="3" t="s">
        <v>42</v>
      </c>
      <c r="K43" s="3" t="s">
        <v>3737</v>
      </c>
      <c r="L43" s="3" t="s">
        <v>646</v>
      </c>
      <c r="M43" s="3" t="s">
        <v>95</v>
      </c>
      <c r="N43" s="3" t="s">
        <v>35</v>
      </c>
      <c r="O43" s="3" t="s">
        <v>363</v>
      </c>
      <c r="P43" s="3" t="s">
        <v>42</v>
      </c>
      <c r="Q43" s="3" t="s">
        <v>42</v>
      </c>
      <c r="R43" s="3" t="s">
        <v>202</v>
      </c>
      <c r="S43" s="3" t="s">
        <v>2370</v>
      </c>
      <c r="T43" s="3">
        <v>15</v>
      </c>
      <c r="U43" s="20">
        <v>8333333333333330</v>
      </c>
      <c r="V43" s="3" t="s">
        <v>80</v>
      </c>
      <c r="W43" s="20">
        <v>4.0948992184286304E+16</v>
      </c>
    </row>
    <row r="44" spans="1:23" ht="12.5" x14ac:dyDescent="0.25">
      <c r="A44" s="3" t="s">
        <v>241</v>
      </c>
      <c r="B44" s="3" t="s">
        <v>3738</v>
      </c>
      <c r="C44" s="3" t="s">
        <v>3739</v>
      </c>
      <c r="D44" s="3" t="s">
        <v>3740</v>
      </c>
      <c r="E44" s="3" t="s">
        <v>3609</v>
      </c>
      <c r="F44" s="3" t="s">
        <v>646</v>
      </c>
      <c r="G44" s="3">
        <v>201</v>
      </c>
      <c r="H44" s="3">
        <v>0</v>
      </c>
      <c r="I44" s="3">
        <v>215148</v>
      </c>
      <c r="J44" s="3" t="s">
        <v>42</v>
      </c>
      <c r="K44" s="3" t="s">
        <v>42</v>
      </c>
      <c r="L44" s="3" t="s">
        <v>42</v>
      </c>
      <c r="M44" s="3" t="s">
        <v>35</v>
      </c>
      <c r="N44" s="3" t="s">
        <v>172</v>
      </c>
      <c r="O44" s="3">
        <v>2020</v>
      </c>
      <c r="P44" s="3">
        <v>2020</v>
      </c>
      <c r="Q44" s="3" t="s">
        <v>42</v>
      </c>
      <c r="R44" s="3" t="s">
        <v>3742</v>
      </c>
      <c r="S44" s="10">
        <v>46442</v>
      </c>
      <c r="T44" s="3">
        <v>14</v>
      </c>
      <c r="U44" s="20">
        <v>7777777777777770</v>
      </c>
      <c r="V44" s="3" t="s">
        <v>89</v>
      </c>
      <c r="W44" s="20">
        <v>1985073749779630</v>
      </c>
    </row>
    <row r="45" spans="1:23" ht="12.5" x14ac:dyDescent="0.25">
      <c r="A45" s="3" t="s">
        <v>116</v>
      </c>
      <c r="B45" s="3" t="s">
        <v>899</v>
      </c>
      <c r="C45" s="3" t="s">
        <v>117</v>
      </c>
      <c r="D45" s="3" t="s">
        <v>3743</v>
      </c>
      <c r="E45" s="3" t="s">
        <v>28</v>
      </c>
      <c r="F45" s="3" t="s">
        <v>3744</v>
      </c>
      <c r="G45" s="3" t="s">
        <v>30</v>
      </c>
      <c r="H45" s="3" t="s">
        <v>562</v>
      </c>
      <c r="I45" s="3">
        <v>201</v>
      </c>
      <c r="J45" s="3">
        <v>11</v>
      </c>
      <c r="K45" s="3">
        <v>11</v>
      </c>
      <c r="L45" s="3" t="s">
        <v>3829</v>
      </c>
      <c r="M45" s="3" t="s">
        <v>1301</v>
      </c>
      <c r="N45" s="3" t="s">
        <v>190</v>
      </c>
      <c r="O45" s="3" t="s">
        <v>172</v>
      </c>
      <c r="P45" s="3">
        <v>20</v>
      </c>
      <c r="Q45" s="3" t="s">
        <v>42</v>
      </c>
      <c r="R45" s="3" t="s">
        <v>42</v>
      </c>
      <c r="S45" s="3" t="s">
        <v>42</v>
      </c>
      <c r="T45" s="3">
        <v>15</v>
      </c>
      <c r="U45" s="20">
        <v>8333333333333330</v>
      </c>
      <c r="V45" s="3" t="s">
        <v>80</v>
      </c>
      <c r="W45" s="20">
        <v>6473911056263990</v>
      </c>
    </row>
    <row r="46" spans="1:23" ht="12.5" x14ac:dyDescent="0.25">
      <c r="A46" s="3" t="s">
        <v>242</v>
      </c>
      <c r="B46" s="3" t="s">
        <v>3876</v>
      </c>
      <c r="C46" s="3" t="s">
        <v>3745</v>
      </c>
      <c r="D46" s="3" t="s">
        <v>3830</v>
      </c>
      <c r="E46" s="3" t="s">
        <v>3747</v>
      </c>
      <c r="F46" s="3" t="s">
        <v>646</v>
      </c>
      <c r="G46" s="3">
        <v>110</v>
      </c>
      <c r="H46" s="3" t="s">
        <v>3831</v>
      </c>
      <c r="I46" s="3" t="s">
        <v>42</v>
      </c>
      <c r="J46" s="3" t="s">
        <v>42</v>
      </c>
      <c r="K46" s="3" t="s">
        <v>42</v>
      </c>
      <c r="L46" s="3" t="s">
        <v>42</v>
      </c>
      <c r="M46" s="3" t="s">
        <v>172</v>
      </c>
      <c r="N46" s="3" t="s">
        <v>3832</v>
      </c>
      <c r="O46" s="3" t="s">
        <v>3614</v>
      </c>
      <c r="P46" s="3" t="s">
        <v>42</v>
      </c>
      <c r="Q46" s="3" t="s">
        <v>42</v>
      </c>
      <c r="R46" s="3" t="s">
        <v>3751</v>
      </c>
      <c r="S46" s="10">
        <v>46442</v>
      </c>
      <c r="T46" s="3">
        <v>12</v>
      </c>
      <c r="U46" s="20">
        <v>6666666666666660</v>
      </c>
      <c r="V46" s="3" t="s">
        <v>147</v>
      </c>
      <c r="W46" s="20">
        <v>1.18435486082544E+16</v>
      </c>
    </row>
    <row r="47" spans="1:23" ht="12.5" x14ac:dyDescent="0.25">
      <c r="A47" s="3" t="s">
        <v>207</v>
      </c>
      <c r="B47" s="3" t="s">
        <v>1306</v>
      </c>
      <c r="C47" s="3" t="s">
        <v>142</v>
      </c>
      <c r="D47" s="3" t="s">
        <v>3877</v>
      </c>
      <c r="E47" s="3" t="s">
        <v>1285</v>
      </c>
      <c r="F47" s="3" t="s">
        <v>30</v>
      </c>
      <c r="G47" s="3" t="s">
        <v>93</v>
      </c>
      <c r="H47" s="3">
        <v>201</v>
      </c>
      <c r="I47" s="3">
        <v>110</v>
      </c>
      <c r="J47" s="3" t="s">
        <v>3878</v>
      </c>
      <c r="K47" s="3" t="s">
        <v>1926</v>
      </c>
      <c r="L47" s="3" t="s">
        <v>42</v>
      </c>
      <c r="M47" s="3" t="s">
        <v>95</v>
      </c>
      <c r="N47" s="3" t="s">
        <v>35</v>
      </c>
      <c r="O47" s="3" t="s">
        <v>423</v>
      </c>
      <c r="P47" s="3">
        <v>2020</v>
      </c>
      <c r="Q47" s="3" t="s">
        <v>42</v>
      </c>
      <c r="R47" s="3" t="s">
        <v>42</v>
      </c>
      <c r="S47" s="26">
        <v>46419</v>
      </c>
      <c r="T47" s="3">
        <v>15</v>
      </c>
      <c r="U47" s="20">
        <v>8333333333333330</v>
      </c>
      <c r="V47" s="3" t="s">
        <v>80</v>
      </c>
      <c r="W47" s="20">
        <v>5108021390374330</v>
      </c>
    </row>
    <row r="48" spans="1:23" ht="12.5" x14ac:dyDescent="0.25">
      <c r="A48" s="3" t="s">
        <v>204</v>
      </c>
      <c r="B48" s="3" t="s">
        <v>3754</v>
      </c>
      <c r="C48" s="3" t="s">
        <v>1919</v>
      </c>
      <c r="D48" s="3" t="s">
        <v>1272</v>
      </c>
      <c r="E48" s="3" t="s">
        <v>3303</v>
      </c>
      <c r="F48" s="3" t="s">
        <v>3879</v>
      </c>
      <c r="G48" s="3" t="s">
        <v>3617</v>
      </c>
      <c r="H48" s="3" t="s">
        <v>3756</v>
      </c>
      <c r="I48" s="3">
        <v>201</v>
      </c>
      <c r="J48" s="3" t="s">
        <v>3880</v>
      </c>
      <c r="K48" s="3" t="s">
        <v>3881</v>
      </c>
      <c r="L48" s="26">
        <v>46419</v>
      </c>
      <c r="M48" s="3" t="s">
        <v>1287</v>
      </c>
      <c r="N48" s="3" t="s">
        <v>1287</v>
      </c>
      <c r="O48" s="3" t="s">
        <v>586</v>
      </c>
      <c r="P48" s="3">
        <v>2020</v>
      </c>
      <c r="Q48" s="3" t="s">
        <v>42</v>
      </c>
      <c r="R48" s="3" t="s">
        <v>42</v>
      </c>
      <c r="S48" s="3" t="s">
        <v>42</v>
      </c>
      <c r="T48" s="3">
        <v>15</v>
      </c>
      <c r="U48" s="20">
        <v>8333333333333330</v>
      </c>
      <c r="V48" s="3" t="s">
        <v>80</v>
      </c>
      <c r="W48" s="20">
        <v>1.33660130718954E+16</v>
      </c>
    </row>
    <row r="49" spans="1:23" ht="12.5" x14ac:dyDescent="0.25">
      <c r="A49" s="3" t="s">
        <v>243</v>
      </c>
      <c r="B49" s="3" t="s">
        <v>3759</v>
      </c>
      <c r="C49" s="3" t="s">
        <v>142</v>
      </c>
      <c r="D49" s="3" t="s">
        <v>3841</v>
      </c>
      <c r="E49" s="3" t="s">
        <v>28</v>
      </c>
      <c r="F49" s="3" t="s">
        <v>644</v>
      </c>
      <c r="G49" s="3" t="s">
        <v>30</v>
      </c>
      <c r="H49" s="3" t="s">
        <v>93</v>
      </c>
      <c r="I49" s="3">
        <v>201</v>
      </c>
      <c r="J49" s="3" t="s">
        <v>648</v>
      </c>
      <c r="K49" s="3" t="s">
        <v>2267</v>
      </c>
      <c r="L49" s="3" t="s">
        <v>2492</v>
      </c>
      <c r="M49" s="3" t="s">
        <v>95</v>
      </c>
      <c r="N49" s="3" t="s">
        <v>35</v>
      </c>
      <c r="O49" s="3" t="s">
        <v>34</v>
      </c>
      <c r="P49" s="3">
        <v>2020</v>
      </c>
      <c r="Q49" s="3" t="s">
        <v>42</v>
      </c>
      <c r="R49" s="3" t="s">
        <v>42</v>
      </c>
      <c r="S49" s="3" t="s">
        <v>3762</v>
      </c>
      <c r="T49" s="3">
        <v>16</v>
      </c>
      <c r="U49" s="20">
        <v>8888888888888880</v>
      </c>
      <c r="V49" s="3" t="s">
        <v>44</v>
      </c>
      <c r="W49" s="20">
        <v>7429701426024950</v>
      </c>
    </row>
    <row r="51" spans="1:23" ht="12.5" x14ac:dyDescent="0.25">
      <c r="B51" s="12"/>
      <c r="T51" s="13" t="s">
        <v>244</v>
      </c>
    </row>
    <row r="52" spans="1:23" ht="14.5" x14ac:dyDescent="0.35">
      <c r="A52" s="13" t="s">
        <v>245</v>
      </c>
      <c r="B52" s="14">
        <f>COUNTIF(B2:B13,"F 3472 WAB")</f>
        <v>0</v>
      </c>
      <c r="C52" s="14">
        <f>COUNTIF(C2:C13,"BOBI AULIA SYAFIQ")</f>
        <v>4</v>
      </c>
      <c r="D52" s="14">
        <f>COUNTIF(D2:D13,"CLUSTER PRAMUKA REGENCY BLOK D6 KARANGTENGAH CIANJUR")</f>
        <v>0</v>
      </c>
      <c r="E52" s="14">
        <f>COUNTIF(E2:E13,"HONDA")</f>
        <v>8</v>
      </c>
      <c r="F52" s="14">
        <f>COUNTIF(F2:F13,"X1HO2N35M1 A/T")</f>
        <v>5</v>
      </c>
      <c r="G52" s="14">
        <f t="shared" ref="G52:H52" si="0">COUNTIF(G2:G13,"SEPEDA MOTOR")</f>
        <v>5</v>
      </c>
      <c r="H52" s="14">
        <f t="shared" si="0"/>
        <v>4</v>
      </c>
      <c r="I52" s="14">
        <f>COUNTIF(I2:I13,"2019")</f>
        <v>5</v>
      </c>
      <c r="J52" s="14">
        <f>COUNTIF(J2:J13,"149 CC")</f>
        <v>4</v>
      </c>
      <c r="K52" s="14">
        <f>COUNTIF(K2:K13,"MH1KF4115KK705996")</f>
        <v>3</v>
      </c>
      <c r="L52" s="14">
        <f>COUNTIF(L2:L13,"KF41E1708686")</f>
        <v>0</v>
      </c>
      <c r="M52" s="14">
        <f>COUNTIF(M2:M13,"HITAM")</f>
        <v>8</v>
      </c>
      <c r="N52" s="14">
        <f>COUNTIF(N2:N13,"BENSIN")</f>
        <v>6</v>
      </c>
      <c r="O52" s="14">
        <f>COUNTIF(O2:O13,"HITAM")</f>
        <v>7</v>
      </c>
      <c r="P52" s="14">
        <f>COUNTIF(P2:P13,"2019")</f>
        <v>5</v>
      </c>
      <c r="Q52" s="14">
        <f>COUNTIF(Q2:Q13,"PO7918292")</f>
        <v>0</v>
      </c>
      <c r="R52" s="14">
        <f>COUNTIF(R2:R13,"10700")</f>
        <v>5</v>
      </c>
      <c r="S52" s="14">
        <f>COUNTIF(S2:S13,"06 NOV 2024")</f>
        <v>4</v>
      </c>
      <c r="T52" s="15">
        <f t="shared" ref="T52:T55" si="1">SUM(B52:S52)</f>
        <v>73</v>
      </c>
    </row>
    <row r="53" spans="1:23" ht="12.5" x14ac:dyDescent="0.25">
      <c r="A53" s="13" t="s">
        <v>246</v>
      </c>
      <c r="B53" s="15">
        <f>COUNTIF(B14:B25,"B 3352 UJV")</f>
        <v>1</v>
      </c>
      <c r="C53" s="15">
        <f>COUNTIF(C14:C25,"DIAN LIESKA OCVIANY")</f>
        <v>1</v>
      </c>
      <c r="D53" s="15">
        <f>COUNTIF(D14:D25,"KOMP PERTAMINA BLOK W/10 RT8/16 JU")</f>
        <v>0</v>
      </c>
      <c r="E53" s="15">
        <f>COUNTIF(E14:E25,"HONDA")</f>
        <v>7</v>
      </c>
      <c r="F53" s="15">
        <f>COUNTIF(F14:F25,"Y1G02N15LO AT")</f>
        <v>0</v>
      </c>
      <c r="G53" s="15">
        <f>COUNTIF(G14:G25,"SEPEDA MOTOR")</f>
        <v>3</v>
      </c>
      <c r="H53" s="15">
        <f>COUNTIF(H14:H25,"SPD. MOTOR")</f>
        <v>0</v>
      </c>
      <c r="I53" s="15">
        <f>COUNTIF(I14:I25,"2015")</f>
        <v>5</v>
      </c>
      <c r="J53" s="15">
        <f>COUNTIF(J14:J25,"00110")</f>
        <v>3</v>
      </c>
      <c r="K53" s="15">
        <f>COUNTIF(K14:K25,"MH1JFT113FK053794")</f>
        <v>1</v>
      </c>
      <c r="L53" s="15">
        <f>COUNTIF(L14:L25,"JFT1E1053726")</f>
        <v>3</v>
      </c>
      <c r="M53" s="15">
        <f>COUNTIF(M14:M25,"HITAM")</f>
        <v>3</v>
      </c>
      <c r="N53" s="15">
        <f>COUNTIF(N14:N25,"BENSIN")</f>
        <v>3</v>
      </c>
      <c r="O53" s="15">
        <f>COUNTIF(O14:O25,"HITAM")</f>
        <v>0</v>
      </c>
      <c r="P53" s="15">
        <f>COUNTIF(P14:P25,"2015")</f>
        <v>0</v>
      </c>
      <c r="Q53" s="15">
        <f>COUNTIF(Q14:Q25,"MO2029195")</f>
        <v>0</v>
      </c>
      <c r="R53" s="15">
        <f>COUNTIF(R14:R25,"9B4906FT221DI")</f>
        <v>0</v>
      </c>
      <c r="S53" s="15">
        <f>COUNTIF(S14:S25,"11-11-2025")</f>
        <v>3</v>
      </c>
      <c r="T53" s="15">
        <f t="shared" si="1"/>
        <v>33</v>
      </c>
    </row>
    <row r="54" spans="1:23" ht="12.5" x14ac:dyDescent="0.25">
      <c r="A54" s="13" t="s">
        <v>247</v>
      </c>
      <c r="B54" s="15">
        <f>COUNTIF(B26:B37,"B 2832 BRY")</f>
        <v>0</v>
      </c>
      <c r="C54" s="15">
        <f>COUNTIF(C26:C37,"MICHAEL")</f>
        <v>4</v>
      </c>
      <c r="D54" s="15">
        <f>COUNTIF(D26:D37,"CITRA GARDEN 6 BLK H11/54 RT11/15 JAKBAR")</f>
        <v>0</v>
      </c>
      <c r="E54" s="15">
        <f>COUNTIF(E26:E37,"TOYOTA")</f>
        <v>3</v>
      </c>
      <c r="F54" s="15">
        <f>COUNTIF(F26:F37,"KIJANG INOVA 2.OV")</f>
        <v>0</v>
      </c>
      <c r="G54" s="15">
        <f>COUNTIF(G26:G37,"MOBIL PENUMPANG")</f>
        <v>0</v>
      </c>
      <c r="H54" s="15">
        <f>COUNTIF(H26:H37,"MICRO/MINIBUS")</f>
        <v>0</v>
      </c>
      <c r="I54" s="15">
        <f>COUNTIF(I26:I37,"2021")</f>
        <v>1</v>
      </c>
      <c r="J54" s="15">
        <f>COUNTIF(J26:J37,"01998")</f>
        <v>3</v>
      </c>
      <c r="K54" s="15">
        <f>COUNTIF(K26:K37,"MHFAW8EM2M0218495")</f>
        <v>0</v>
      </c>
      <c r="L54" s="15">
        <f>COUNTIF(L26:L37,"1TRA912677")</f>
        <v>0</v>
      </c>
      <c r="M54" s="15">
        <f>COUNTIF(M26:M37,"SILVER METALIK")</f>
        <v>0</v>
      </c>
      <c r="N54" s="15">
        <f>COUNTIF(N26:N37,"BENSIN")</f>
        <v>3</v>
      </c>
      <c r="O54" s="15">
        <f>COUNTIF(O26:O37,"HITAM")</f>
        <v>3</v>
      </c>
      <c r="P54" s="15">
        <f>COUNTIF(P26:P37,"2021")</f>
        <v>2</v>
      </c>
      <c r="Q54" s="15">
        <f>COUNTIF(Q26:Q37,"R01352858")</f>
        <v>0</v>
      </c>
      <c r="R54" s="15">
        <f>COUNTIF(R26:R37,"3C4900GUYW1WE")</f>
        <v>0</v>
      </c>
      <c r="S54" s="15">
        <f>COUNTIF(S26:S37,"05-10-2026")</f>
        <v>1</v>
      </c>
      <c r="T54" s="15">
        <f t="shared" si="1"/>
        <v>20</v>
      </c>
    </row>
    <row r="55" spans="1:23" ht="12.5" x14ac:dyDescent="0.25">
      <c r="A55" s="13" t="s">
        <v>248</v>
      </c>
      <c r="B55" s="15">
        <f>COUNTIF(B38:B49,"B 4705 BLB")</f>
        <v>0</v>
      </c>
      <c r="C55" s="15">
        <f>COUNTIF(C38:C49,"RICKY GUNAWAN")</f>
        <v>3</v>
      </c>
      <c r="D55" s="15">
        <f>COUNTIF(D38:D49,"JL KEAMANAN DLM RT14/6 TM SHARI JB")</f>
        <v>0</v>
      </c>
      <c r="E55" s="15">
        <f>COUNTIF(E38:E49,"HONDA")</f>
        <v>5</v>
      </c>
      <c r="F55" s="15">
        <f>COUNTIF(F38:F49,"D1B02N12L2")</f>
        <v>0</v>
      </c>
      <c r="G55" s="15">
        <f>COUNTIF(G38:G49,"SEPEDA MOTOR")</f>
        <v>2</v>
      </c>
      <c r="H55" s="15">
        <f>COUNTIF(H38:H49,"SPD. MOTOR")</f>
        <v>0</v>
      </c>
      <c r="I55" s="15">
        <f>COUNTIF(I38:I49,"2017")</f>
        <v>0</v>
      </c>
      <c r="J55" s="15">
        <f>COUNTIF(J38:J49,"00110")</f>
        <v>0</v>
      </c>
      <c r="K55" s="15">
        <f>COUNTIF(K38:K49,"MH1JM2112HK213635")</f>
        <v>0</v>
      </c>
      <c r="L55" s="15">
        <f>COUNTIF(L38:L49,"JM21E1215148")</f>
        <v>0</v>
      </c>
      <c r="M55" s="15">
        <f>COUNTIF(M38:M49,"MERAH PUTIH")</f>
        <v>0</v>
      </c>
      <c r="N55" s="15">
        <f>COUNTIF(N38:N49,"BENSIN")</f>
        <v>5</v>
      </c>
      <c r="O55" s="15">
        <f>COUNTIF(O38:O49,"HITAM")</f>
        <v>3</v>
      </c>
      <c r="P55" s="15">
        <f>COUNTIF(P38:P49,"2020")</f>
        <v>6</v>
      </c>
      <c r="Q55" s="15">
        <f>COUNTIF(Q38:Q49,"N01563685")</f>
        <v>0</v>
      </c>
      <c r="R55" s="15">
        <f>COUNTIF(R38:R49,"9B4906ID311AW")</f>
        <v>1</v>
      </c>
      <c r="S55" s="15">
        <f>COUNTIF(S38:S49,"24-02-2027")</f>
        <v>3</v>
      </c>
      <c r="T55" s="15">
        <f t="shared" si="1"/>
        <v>28</v>
      </c>
    </row>
    <row r="56" spans="1:23" ht="16.5" customHeight="1" x14ac:dyDescent="0.3">
      <c r="B56" s="12"/>
      <c r="S56" s="16" t="s">
        <v>249</v>
      </c>
      <c r="T56" s="17">
        <f>SUM(T52:T55)</f>
        <v>154</v>
      </c>
    </row>
  </sheetData>
  <autoFilter ref="A1:W49"/>
  <hyperlinks>
    <hyperlink ref="K2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42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22" customWidth="1"/>
  </cols>
  <sheetData>
    <row r="1" spans="1:23" ht="12.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</row>
    <row r="2" spans="1:23" ht="12.5" x14ac:dyDescent="0.25">
      <c r="A2" s="3" t="s">
        <v>796</v>
      </c>
      <c r="B2" s="3" t="s">
        <v>251</v>
      </c>
      <c r="C2" s="3" t="s">
        <v>252</v>
      </c>
      <c r="D2" s="3" t="s">
        <v>797</v>
      </c>
      <c r="E2" s="3" t="s">
        <v>28</v>
      </c>
      <c r="F2" s="3" t="s">
        <v>28</v>
      </c>
      <c r="G2" s="3" t="s">
        <v>254</v>
      </c>
      <c r="H2" s="3" t="s">
        <v>49</v>
      </c>
      <c r="I2" s="3" t="s">
        <v>42</v>
      </c>
      <c r="J2" s="3">
        <v>2016</v>
      </c>
      <c r="K2" s="3">
        <v>250</v>
      </c>
      <c r="L2" s="3" t="s">
        <v>256</v>
      </c>
      <c r="M2" s="3" t="s">
        <v>257</v>
      </c>
      <c r="N2" s="3" t="s">
        <v>35</v>
      </c>
      <c r="O2" s="3" t="s">
        <v>34</v>
      </c>
      <c r="P2" s="3">
        <v>1550771</v>
      </c>
      <c r="Q2" s="3" t="s">
        <v>259</v>
      </c>
      <c r="R2" s="3" t="s">
        <v>798</v>
      </c>
      <c r="S2" s="10">
        <v>46435</v>
      </c>
      <c r="T2" s="3">
        <v>17</v>
      </c>
      <c r="U2" s="20">
        <v>9444444444444440</v>
      </c>
      <c r="V2" s="3" t="s">
        <v>328</v>
      </c>
      <c r="W2" s="20">
        <v>5203657933761740</v>
      </c>
    </row>
    <row r="3" spans="1:23" ht="12.5" x14ac:dyDescent="0.25">
      <c r="A3" s="3" t="s">
        <v>799</v>
      </c>
      <c r="B3" s="3" t="s">
        <v>251</v>
      </c>
      <c r="C3" s="3" t="s">
        <v>800</v>
      </c>
      <c r="D3" s="3" t="s">
        <v>801</v>
      </c>
      <c r="E3" s="3" t="s">
        <v>28</v>
      </c>
      <c r="F3" s="3" t="s">
        <v>717</v>
      </c>
      <c r="G3" s="3" t="s">
        <v>49</v>
      </c>
      <c r="H3" s="3" t="s">
        <v>111</v>
      </c>
      <c r="I3" s="3">
        <v>2016</v>
      </c>
      <c r="J3" s="3">
        <v>250</v>
      </c>
      <c r="K3" s="3" t="s">
        <v>802</v>
      </c>
      <c r="L3" s="3" t="s">
        <v>256</v>
      </c>
      <c r="M3" s="3" t="s">
        <v>257</v>
      </c>
      <c r="N3" s="3" t="s">
        <v>35</v>
      </c>
      <c r="O3" s="3" t="s">
        <v>34</v>
      </c>
      <c r="P3" s="3">
        <v>2017</v>
      </c>
      <c r="Q3" s="3" t="s">
        <v>258</v>
      </c>
      <c r="R3" s="3" t="s">
        <v>259</v>
      </c>
      <c r="S3" s="3" t="s">
        <v>42</v>
      </c>
      <c r="T3" s="3">
        <v>17</v>
      </c>
      <c r="U3" s="20">
        <v>9444444444444440</v>
      </c>
      <c r="V3" s="3" t="s">
        <v>328</v>
      </c>
      <c r="W3" s="20">
        <v>8566565691133160</v>
      </c>
    </row>
    <row r="4" spans="1:23" ht="12.5" x14ac:dyDescent="0.25">
      <c r="A4" s="3" t="s">
        <v>803</v>
      </c>
      <c r="B4" s="3" t="s">
        <v>804</v>
      </c>
      <c r="C4" s="3" t="s">
        <v>805</v>
      </c>
      <c r="D4" s="3" t="s">
        <v>252</v>
      </c>
      <c r="E4" s="3" t="s">
        <v>806</v>
      </c>
      <c r="F4" s="3" t="s">
        <v>28</v>
      </c>
      <c r="G4" s="3" t="s">
        <v>717</v>
      </c>
      <c r="H4" s="3" t="s">
        <v>30</v>
      </c>
      <c r="I4" s="3">
        <v>2016</v>
      </c>
      <c r="J4" s="3">
        <v>250</v>
      </c>
      <c r="K4" s="3" t="s">
        <v>255</v>
      </c>
      <c r="L4" s="3" t="s">
        <v>807</v>
      </c>
      <c r="M4" s="3" t="s">
        <v>808</v>
      </c>
      <c r="N4" s="3" t="s">
        <v>35</v>
      </c>
      <c r="O4" s="3" t="s">
        <v>424</v>
      </c>
      <c r="P4" s="3">
        <v>2017</v>
      </c>
      <c r="Q4" s="3" t="s">
        <v>42</v>
      </c>
      <c r="R4" s="3" t="s">
        <v>42</v>
      </c>
      <c r="S4" s="3" t="s">
        <v>798</v>
      </c>
      <c r="T4" s="3">
        <v>16</v>
      </c>
      <c r="U4" s="20">
        <v>8888888888888880</v>
      </c>
      <c r="V4" s="3" t="s">
        <v>44</v>
      </c>
      <c r="W4" s="20">
        <v>3821428571428570</v>
      </c>
    </row>
    <row r="5" spans="1:23" ht="12.5" x14ac:dyDescent="0.25">
      <c r="A5" s="3" t="s">
        <v>809</v>
      </c>
      <c r="B5" s="3" t="s">
        <v>251</v>
      </c>
      <c r="C5" s="3" t="s">
        <v>252</v>
      </c>
      <c r="D5" s="3" t="s">
        <v>810</v>
      </c>
      <c r="E5" s="3" t="s">
        <v>28</v>
      </c>
      <c r="F5" s="3" t="s">
        <v>717</v>
      </c>
      <c r="G5" s="3" t="s">
        <v>30</v>
      </c>
      <c r="H5" s="3" t="s">
        <v>111</v>
      </c>
      <c r="I5" s="3">
        <v>2016</v>
      </c>
      <c r="J5" s="3" t="s">
        <v>255</v>
      </c>
      <c r="K5" s="3" t="s">
        <v>802</v>
      </c>
      <c r="L5" s="3" t="s">
        <v>256</v>
      </c>
      <c r="M5" s="3" t="s">
        <v>257</v>
      </c>
      <c r="N5" s="3" t="s">
        <v>35</v>
      </c>
      <c r="O5" s="3" t="s">
        <v>34</v>
      </c>
      <c r="P5" s="3">
        <v>2017</v>
      </c>
      <c r="Q5" s="3" t="s">
        <v>42</v>
      </c>
      <c r="R5" s="3" t="s">
        <v>811</v>
      </c>
      <c r="S5" s="3">
        <v>2027</v>
      </c>
      <c r="T5" s="3">
        <v>17</v>
      </c>
      <c r="U5" s="20">
        <v>9444444444444440</v>
      </c>
      <c r="V5" s="3" t="s">
        <v>328</v>
      </c>
      <c r="W5" s="20">
        <v>8080535381573440</v>
      </c>
    </row>
    <row r="6" spans="1:23" ht="12.5" x14ac:dyDescent="0.25">
      <c r="A6" s="3" t="s">
        <v>812</v>
      </c>
      <c r="B6" s="3" t="s">
        <v>251</v>
      </c>
      <c r="C6" s="3" t="s">
        <v>813</v>
      </c>
      <c r="D6" s="3" t="s">
        <v>814</v>
      </c>
      <c r="E6" s="3" t="s">
        <v>28</v>
      </c>
      <c r="F6" s="3" t="s">
        <v>28</v>
      </c>
      <c r="G6" s="3" t="s">
        <v>815</v>
      </c>
      <c r="H6" s="3" t="s">
        <v>30</v>
      </c>
      <c r="I6" s="3" t="s">
        <v>42</v>
      </c>
      <c r="J6" s="3" t="s">
        <v>42</v>
      </c>
      <c r="K6" s="3">
        <v>2016</v>
      </c>
      <c r="L6" s="3" t="s">
        <v>255</v>
      </c>
      <c r="M6" s="3" t="s">
        <v>34</v>
      </c>
      <c r="N6" s="3" t="s">
        <v>35</v>
      </c>
      <c r="O6" s="3">
        <v>2017</v>
      </c>
      <c r="P6" s="3">
        <v>1550771</v>
      </c>
      <c r="Q6" s="3" t="s">
        <v>259</v>
      </c>
      <c r="R6" s="3" t="s">
        <v>42</v>
      </c>
      <c r="S6" s="10">
        <v>46435</v>
      </c>
      <c r="T6" s="3">
        <v>15</v>
      </c>
      <c r="U6" s="20">
        <v>8333333333333330</v>
      </c>
      <c r="V6" s="3" t="s">
        <v>80</v>
      </c>
      <c r="W6" s="20">
        <v>356890756302521</v>
      </c>
    </row>
    <row r="7" spans="1:23" ht="12.5" x14ac:dyDescent="0.25">
      <c r="A7" s="3" t="s">
        <v>816</v>
      </c>
      <c r="B7" s="3" t="s">
        <v>251</v>
      </c>
      <c r="C7" s="3" t="s">
        <v>800</v>
      </c>
      <c r="D7" s="3" t="s">
        <v>817</v>
      </c>
      <c r="E7" s="3" t="s">
        <v>28</v>
      </c>
      <c r="F7" s="3" t="s">
        <v>254</v>
      </c>
      <c r="G7" s="3" t="s">
        <v>30</v>
      </c>
      <c r="H7" s="3" t="s">
        <v>111</v>
      </c>
      <c r="I7" s="3">
        <v>2016</v>
      </c>
      <c r="J7" s="3">
        <v>250</v>
      </c>
      <c r="K7" s="3">
        <v>250</v>
      </c>
      <c r="L7" s="3" t="s">
        <v>256</v>
      </c>
      <c r="M7" s="3" t="s">
        <v>257</v>
      </c>
      <c r="N7" s="3" t="s">
        <v>35</v>
      </c>
      <c r="O7" s="3" t="s">
        <v>34</v>
      </c>
      <c r="P7" s="3">
        <v>2017</v>
      </c>
      <c r="Q7" s="3" t="s">
        <v>42</v>
      </c>
      <c r="R7" s="3" t="s">
        <v>259</v>
      </c>
      <c r="S7" s="10">
        <v>46435</v>
      </c>
      <c r="T7" s="3">
        <v>17</v>
      </c>
      <c r="U7" s="20">
        <v>9444444444444440</v>
      </c>
      <c r="V7" s="3" t="s">
        <v>328</v>
      </c>
      <c r="W7" s="20">
        <v>8846191870413320</v>
      </c>
    </row>
    <row r="8" spans="1:23" ht="12.5" x14ac:dyDescent="0.25">
      <c r="A8" s="3" t="s">
        <v>818</v>
      </c>
      <c r="B8" s="3" t="s">
        <v>251</v>
      </c>
      <c r="C8" s="3" t="s">
        <v>252</v>
      </c>
      <c r="D8" s="3" t="s">
        <v>819</v>
      </c>
      <c r="E8" s="3" t="s">
        <v>28</v>
      </c>
      <c r="F8" s="3" t="s">
        <v>254</v>
      </c>
      <c r="G8" s="3" t="s">
        <v>30</v>
      </c>
      <c r="H8" s="3" t="s">
        <v>111</v>
      </c>
      <c r="I8" s="3">
        <v>2016</v>
      </c>
      <c r="J8" s="3">
        <v>250</v>
      </c>
      <c r="K8" s="3" t="s">
        <v>255</v>
      </c>
      <c r="L8" s="3" t="s">
        <v>256</v>
      </c>
      <c r="M8" s="3" t="s">
        <v>257</v>
      </c>
      <c r="N8" s="3" t="s">
        <v>35</v>
      </c>
      <c r="O8" s="3" t="s">
        <v>34</v>
      </c>
      <c r="P8" s="3">
        <v>2017</v>
      </c>
      <c r="Q8" s="3" t="s">
        <v>42</v>
      </c>
      <c r="R8" s="3" t="s">
        <v>820</v>
      </c>
      <c r="S8" s="3" t="s">
        <v>42</v>
      </c>
      <c r="T8" s="3">
        <v>16</v>
      </c>
      <c r="U8" s="20">
        <v>8888888888888880</v>
      </c>
      <c r="V8" s="3" t="s">
        <v>44</v>
      </c>
      <c r="W8" s="20">
        <v>9059065934065930</v>
      </c>
    </row>
    <row r="9" spans="1:23" ht="12.5" x14ac:dyDescent="0.25">
      <c r="A9" s="3" t="s">
        <v>821</v>
      </c>
      <c r="B9" s="3" t="s">
        <v>251</v>
      </c>
      <c r="C9" s="3" t="s">
        <v>252</v>
      </c>
      <c r="D9" s="3" t="s">
        <v>822</v>
      </c>
      <c r="E9" s="3" t="s">
        <v>28</v>
      </c>
      <c r="F9" s="3" t="s">
        <v>717</v>
      </c>
      <c r="G9" s="3" t="s">
        <v>30</v>
      </c>
      <c r="H9" s="3" t="s">
        <v>111</v>
      </c>
      <c r="I9" s="3">
        <v>2016</v>
      </c>
      <c r="J9" s="3">
        <v>250</v>
      </c>
      <c r="K9" s="3" t="s">
        <v>823</v>
      </c>
      <c r="L9" s="3" t="s">
        <v>824</v>
      </c>
      <c r="M9" s="3" t="s">
        <v>257</v>
      </c>
      <c r="N9" s="3" t="s">
        <v>35</v>
      </c>
      <c r="O9" s="3" t="s">
        <v>34</v>
      </c>
      <c r="P9" s="3">
        <v>2017</v>
      </c>
      <c r="Q9" s="3" t="s">
        <v>258</v>
      </c>
      <c r="R9" s="3" t="s">
        <v>259</v>
      </c>
      <c r="S9" s="3" t="s">
        <v>42</v>
      </c>
      <c r="T9" s="3">
        <v>17</v>
      </c>
      <c r="U9" s="20">
        <v>9444444444444440</v>
      </c>
      <c r="V9" s="3" t="s">
        <v>328</v>
      </c>
      <c r="W9" s="20">
        <v>8754899848325450</v>
      </c>
    </row>
    <row r="10" spans="1:23" ht="12.5" x14ac:dyDescent="0.25">
      <c r="A10" s="3" t="s">
        <v>825</v>
      </c>
      <c r="B10" s="3" t="s">
        <v>251</v>
      </c>
      <c r="C10" s="3" t="s">
        <v>252</v>
      </c>
      <c r="D10" s="3" t="s">
        <v>826</v>
      </c>
      <c r="E10" s="3" t="s">
        <v>28</v>
      </c>
      <c r="F10" s="3" t="s">
        <v>717</v>
      </c>
      <c r="G10" s="3" t="s">
        <v>30</v>
      </c>
      <c r="H10" s="3" t="s">
        <v>93</v>
      </c>
      <c r="I10" s="3">
        <v>2016</v>
      </c>
      <c r="J10" s="3">
        <v>250</v>
      </c>
      <c r="K10" s="3" t="s">
        <v>255</v>
      </c>
      <c r="L10" s="3" t="s">
        <v>256</v>
      </c>
      <c r="M10" s="3" t="s">
        <v>257</v>
      </c>
      <c r="N10" s="3" t="s">
        <v>35</v>
      </c>
      <c r="O10" s="3" t="s">
        <v>34</v>
      </c>
      <c r="P10" s="3">
        <v>2017</v>
      </c>
      <c r="Q10" s="3" t="s">
        <v>258</v>
      </c>
      <c r="R10" s="3" t="s">
        <v>811</v>
      </c>
      <c r="S10" s="10">
        <v>46435</v>
      </c>
      <c r="T10" s="3">
        <v>18</v>
      </c>
      <c r="U10" s="3" t="s">
        <v>260</v>
      </c>
      <c r="V10" s="3" t="s">
        <v>38</v>
      </c>
      <c r="W10" s="20">
        <v>9479785646452310</v>
      </c>
    </row>
    <row r="11" spans="1:23" ht="12.5" x14ac:dyDescent="0.25">
      <c r="A11" s="3" t="s">
        <v>827</v>
      </c>
      <c r="B11" s="3" t="s">
        <v>251</v>
      </c>
      <c r="C11" s="3" t="s">
        <v>252</v>
      </c>
      <c r="D11" s="3" t="s">
        <v>822</v>
      </c>
      <c r="E11" s="3" t="s">
        <v>28</v>
      </c>
      <c r="F11" s="3" t="s">
        <v>254</v>
      </c>
      <c r="G11" s="3" t="s">
        <v>30</v>
      </c>
      <c r="H11" s="3" t="s">
        <v>111</v>
      </c>
      <c r="I11" s="3">
        <v>2016</v>
      </c>
      <c r="J11" s="3">
        <v>250</v>
      </c>
      <c r="K11" s="3" t="s">
        <v>828</v>
      </c>
      <c r="L11" s="3" t="s">
        <v>256</v>
      </c>
      <c r="M11" s="3" t="s">
        <v>257</v>
      </c>
      <c r="N11" s="3" t="s">
        <v>35</v>
      </c>
      <c r="O11" s="3" t="s">
        <v>34</v>
      </c>
      <c r="P11" s="3">
        <v>2017</v>
      </c>
      <c r="Q11" s="3" t="s">
        <v>259</v>
      </c>
      <c r="R11" s="3" t="s">
        <v>42</v>
      </c>
      <c r="S11" s="3" t="s">
        <v>42</v>
      </c>
      <c r="T11" s="3">
        <v>16</v>
      </c>
      <c r="U11" s="20">
        <v>8888888888888880</v>
      </c>
      <c r="V11" s="3" t="s">
        <v>44</v>
      </c>
      <c r="W11" s="20">
        <v>8291208791208790</v>
      </c>
    </row>
    <row r="12" spans="1:23" ht="12.5" x14ac:dyDescent="0.25">
      <c r="A12" s="3" t="s">
        <v>829</v>
      </c>
      <c r="B12" s="3" t="s">
        <v>251</v>
      </c>
      <c r="C12" s="3" t="s">
        <v>252</v>
      </c>
      <c r="D12" s="3" t="s">
        <v>830</v>
      </c>
      <c r="E12" s="3" t="s">
        <v>28</v>
      </c>
      <c r="F12" s="3" t="s">
        <v>254</v>
      </c>
      <c r="G12" s="3" t="s">
        <v>30</v>
      </c>
      <c r="H12" s="3" t="s">
        <v>111</v>
      </c>
      <c r="I12" s="3">
        <v>2016</v>
      </c>
      <c r="J12" s="3">
        <v>250</v>
      </c>
      <c r="K12" s="3" t="s">
        <v>831</v>
      </c>
      <c r="L12" s="3" t="s">
        <v>256</v>
      </c>
      <c r="M12" s="3" t="s">
        <v>257</v>
      </c>
      <c r="N12" s="3" t="s">
        <v>35</v>
      </c>
      <c r="O12" s="3" t="s">
        <v>34</v>
      </c>
      <c r="P12" s="3">
        <v>2017</v>
      </c>
      <c r="Q12" s="3" t="s">
        <v>258</v>
      </c>
      <c r="R12" s="3" t="s">
        <v>798</v>
      </c>
      <c r="S12" s="3">
        <v>2027</v>
      </c>
      <c r="T12" s="3">
        <v>18</v>
      </c>
      <c r="U12" s="3" t="s">
        <v>260</v>
      </c>
      <c r="V12" s="3" t="s">
        <v>38</v>
      </c>
      <c r="W12" s="20">
        <v>8593015553799860</v>
      </c>
    </row>
    <row r="13" spans="1:23" ht="12.5" x14ac:dyDescent="0.25">
      <c r="A13" s="3" t="s">
        <v>832</v>
      </c>
      <c r="B13" s="3" t="s">
        <v>251</v>
      </c>
      <c r="C13" s="3" t="s">
        <v>252</v>
      </c>
      <c r="D13" s="3" t="s">
        <v>826</v>
      </c>
      <c r="E13" s="3" t="s">
        <v>28</v>
      </c>
      <c r="F13" s="3" t="s">
        <v>717</v>
      </c>
      <c r="G13" s="3" t="s">
        <v>30</v>
      </c>
      <c r="H13" s="3" t="s">
        <v>111</v>
      </c>
      <c r="I13" s="3">
        <v>2016</v>
      </c>
      <c r="J13" s="3">
        <v>250</v>
      </c>
      <c r="K13" s="3" t="s">
        <v>255</v>
      </c>
      <c r="L13" s="3" t="s">
        <v>256</v>
      </c>
      <c r="M13" s="3" t="s">
        <v>257</v>
      </c>
      <c r="N13" s="3" t="s">
        <v>35</v>
      </c>
      <c r="O13" s="3" t="s">
        <v>34</v>
      </c>
      <c r="P13" s="3">
        <v>2017</v>
      </c>
      <c r="Q13" s="3" t="s">
        <v>42</v>
      </c>
      <c r="R13" s="3" t="s">
        <v>833</v>
      </c>
      <c r="S13" s="10">
        <v>46435</v>
      </c>
      <c r="T13" s="3">
        <v>17</v>
      </c>
      <c r="U13" s="20">
        <v>9444444444444440</v>
      </c>
      <c r="V13" s="3" t="s">
        <v>328</v>
      </c>
      <c r="W13" s="20">
        <v>9482870071105360</v>
      </c>
    </row>
    <row r="14" spans="1:23" ht="12.5" x14ac:dyDescent="0.25">
      <c r="A14" s="3" t="s">
        <v>85</v>
      </c>
      <c r="B14" s="3" t="s">
        <v>834</v>
      </c>
      <c r="C14" s="3" t="s">
        <v>26</v>
      </c>
      <c r="D14" s="3" t="s">
        <v>835</v>
      </c>
      <c r="E14" s="3" t="s">
        <v>28</v>
      </c>
      <c r="F14" s="3" t="s">
        <v>29</v>
      </c>
      <c r="G14" s="3" t="s">
        <v>30</v>
      </c>
      <c r="H14" s="3" t="s">
        <v>30</v>
      </c>
      <c r="I14" s="3">
        <v>2019</v>
      </c>
      <c r="J14" s="3" t="s">
        <v>264</v>
      </c>
      <c r="K14" s="3" t="s">
        <v>33</v>
      </c>
      <c r="L14" s="3" t="s">
        <v>42</v>
      </c>
      <c r="M14" s="3" t="s">
        <v>34</v>
      </c>
      <c r="N14" s="3" t="s">
        <v>35</v>
      </c>
      <c r="O14" s="3" t="s">
        <v>34</v>
      </c>
      <c r="P14" s="3">
        <v>2019</v>
      </c>
      <c r="Q14" s="3" t="s">
        <v>36</v>
      </c>
      <c r="R14" s="3">
        <v>10700</v>
      </c>
      <c r="S14" s="3" t="s">
        <v>836</v>
      </c>
      <c r="T14" s="3">
        <v>17</v>
      </c>
      <c r="U14" s="20">
        <v>9444444444444440</v>
      </c>
      <c r="V14" s="3" t="s">
        <v>328</v>
      </c>
      <c r="W14" s="20">
        <v>9072119921600890</v>
      </c>
    </row>
    <row r="15" spans="1:23" ht="12.5" x14ac:dyDescent="0.25">
      <c r="A15" s="3" t="s">
        <v>220</v>
      </c>
      <c r="B15" s="3" t="s">
        <v>837</v>
      </c>
      <c r="C15" s="3" t="s">
        <v>26</v>
      </c>
      <c r="D15" s="3" t="s">
        <v>838</v>
      </c>
      <c r="E15" s="3" t="s">
        <v>28</v>
      </c>
      <c r="F15" s="3" t="s">
        <v>29</v>
      </c>
      <c r="G15" s="3" t="s">
        <v>30</v>
      </c>
      <c r="H15" s="3" t="s">
        <v>30</v>
      </c>
      <c r="I15" s="3">
        <v>2019</v>
      </c>
      <c r="J15" s="3" t="s">
        <v>264</v>
      </c>
      <c r="K15" s="3" t="s">
        <v>32</v>
      </c>
      <c r="L15" s="3" t="s">
        <v>33</v>
      </c>
      <c r="M15" s="3" t="s">
        <v>34</v>
      </c>
      <c r="N15" s="3" t="s">
        <v>35</v>
      </c>
      <c r="O15" s="3" t="s">
        <v>34</v>
      </c>
      <c r="P15" s="3">
        <v>2019</v>
      </c>
      <c r="Q15" s="3">
        <v>10700</v>
      </c>
      <c r="R15" s="3" t="s">
        <v>42</v>
      </c>
      <c r="S15" s="5">
        <v>45602</v>
      </c>
      <c r="T15" s="3">
        <v>17</v>
      </c>
      <c r="U15" s="20">
        <v>9444444444444440</v>
      </c>
      <c r="V15" s="3" t="s">
        <v>328</v>
      </c>
      <c r="W15" s="20">
        <v>8823278029160380</v>
      </c>
    </row>
    <row r="16" spans="1:23" ht="12.5" x14ac:dyDescent="0.25">
      <c r="A16" s="3" t="s">
        <v>24</v>
      </c>
      <c r="B16" s="3" t="s">
        <v>25</v>
      </c>
      <c r="C16" s="3" t="s">
        <v>26</v>
      </c>
      <c r="D16" s="3" t="s">
        <v>839</v>
      </c>
      <c r="E16" s="3" t="s">
        <v>28</v>
      </c>
      <c r="F16" s="3" t="s">
        <v>29</v>
      </c>
      <c r="G16" s="3" t="s">
        <v>30</v>
      </c>
      <c r="H16" s="3" t="s">
        <v>30</v>
      </c>
      <c r="I16" s="3">
        <v>2019</v>
      </c>
      <c r="J16" s="3" t="s">
        <v>264</v>
      </c>
      <c r="K16" s="3" t="s">
        <v>32</v>
      </c>
      <c r="L16" s="3" t="s">
        <v>33</v>
      </c>
      <c r="M16" s="3" t="s">
        <v>34</v>
      </c>
      <c r="N16" s="3" t="s">
        <v>35</v>
      </c>
      <c r="O16" s="3" t="s">
        <v>34</v>
      </c>
      <c r="P16" s="3">
        <v>2019</v>
      </c>
      <c r="Q16" s="3" t="s">
        <v>36</v>
      </c>
      <c r="R16" s="3">
        <v>10700</v>
      </c>
      <c r="S16" s="5">
        <v>45602</v>
      </c>
      <c r="T16" s="3">
        <v>18</v>
      </c>
      <c r="U16" s="3" t="s">
        <v>260</v>
      </c>
      <c r="V16" s="3" t="s">
        <v>38</v>
      </c>
      <c r="W16" s="20">
        <v>9717948717948710</v>
      </c>
    </row>
    <row r="17" spans="1:23" ht="12.5" x14ac:dyDescent="0.25">
      <c r="A17" s="3" t="s">
        <v>222</v>
      </c>
      <c r="B17" s="3" t="s">
        <v>837</v>
      </c>
      <c r="C17" s="3" t="s">
        <v>837</v>
      </c>
      <c r="D17" s="3" t="s">
        <v>840</v>
      </c>
      <c r="E17" s="3" t="s">
        <v>28</v>
      </c>
      <c r="F17" s="3" t="s">
        <v>552</v>
      </c>
      <c r="G17" s="3" t="s">
        <v>30</v>
      </c>
      <c r="H17" s="3" t="s">
        <v>30</v>
      </c>
      <c r="I17" s="3">
        <v>2019</v>
      </c>
      <c r="J17" s="3" t="s">
        <v>264</v>
      </c>
      <c r="K17" s="3" t="s">
        <v>32</v>
      </c>
      <c r="L17" s="3" t="s">
        <v>33</v>
      </c>
      <c r="M17" s="3" t="s">
        <v>34</v>
      </c>
      <c r="N17" s="3" t="s">
        <v>35</v>
      </c>
      <c r="O17" s="3" t="s">
        <v>34</v>
      </c>
      <c r="P17" s="3">
        <v>2019</v>
      </c>
      <c r="Q17" s="3" t="s">
        <v>42</v>
      </c>
      <c r="R17" s="3">
        <v>10700</v>
      </c>
      <c r="S17" s="5">
        <v>45602</v>
      </c>
      <c r="T17" s="3">
        <v>17</v>
      </c>
      <c r="U17" s="20">
        <v>9444444444444440</v>
      </c>
      <c r="V17" s="3" t="s">
        <v>328</v>
      </c>
      <c r="W17" s="20">
        <v>953038138332256</v>
      </c>
    </row>
    <row r="18" spans="1:23" ht="12.5" x14ac:dyDescent="0.25">
      <c r="A18" s="3" t="s">
        <v>39</v>
      </c>
      <c r="B18" s="3" t="s">
        <v>25</v>
      </c>
      <c r="C18" s="3" t="s">
        <v>26</v>
      </c>
      <c r="D18" s="3" t="s">
        <v>841</v>
      </c>
      <c r="E18" s="3" t="s">
        <v>28</v>
      </c>
      <c r="F18" s="3" t="s">
        <v>29</v>
      </c>
      <c r="G18" s="3" t="s">
        <v>30</v>
      </c>
      <c r="H18" s="3" t="s">
        <v>30</v>
      </c>
      <c r="I18" s="3">
        <v>2019</v>
      </c>
      <c r="J18" s="3" t="s">
        <v>264</v>
      </c>
      <c r="K18" s="3" t="s">
        <v>842</v>
      </c>
      <c r="L18" s="3" t="s">
        <v>33</v>
      </c>
      <c r="M18" s="3" t="s">
        <v>34</v>
      </c>
      <c r="N18" s="3" t="s">
        <v>35</v>
      </c>
      <c r="O18" s="3" t="s">
        <v>34</v>
      </c>
      <c r="P18" s="3">
        <v>2019</v>
      </c>
      <c r="Q18" s="3" t="s">
        <v>36</v>
      </c>
      <c r="R18" s="3">
        <v>10700</v>
      </c>
      <c r="S18" s="3" t="s">
        <v>42</v>
      </c>
      <c r="T18" s="3">
        <v>17</v>
      </c>
      <c r="U18" s="20">
        <v>9444444444444440</v>
      </c>
      <c r="V18" s="3" t="s">
        <v>328</v>
      </c>
      <c r="W18" s="20">
        <v>9644130955549640</v>
      </c>
    </row>
    <row r="19" spans="1:23" ht="12.5" x14ac:dyDescent="0.25">
      <c r="A19" s="3" t="s">
        <v>72</v>
      </c>
      <c r="B19" s="3">
        <v>3472</v>
      </c>
      <c r="C19" s="3" t="s">
        <v>843</v>
      </c>
      <c r="D19" s="3" t="s">
        <v>844</v>
      </c>
      <c r="E19" s="3" t="s">
        <v>28</v>
      </c>
      <c r="F19" s="3" t="s">
        <v>29</v>
      </c>
      <c r="G19" s="3" t="s">
        <v>30</v>
      </c>
      <c r="H19" s="3" t="s">
        <v>30</v>
      </c>
      <c r="I19" s="3">
        <v>2019</v>
      </c>
      <c r="J19" s="3" t="s">
        <v>264</v>
      </c>
      <c r="K19" s="3" t="s">
        <v>32</v>
      </c>
      <c r="L19" s="3" t="s">
        <v>33</v>
      </c>
      <c r="M19" s="3" t="s">
        <v>34</v>
      </c>
      <c r="N19" s="3" t="s">
        <v>35</v>
      </c>
      <c r="O19" s="3" t="s">
        <v>34</v>
      </c>
      <c r="P19" s="3">
        <v>7918292</v>
      </c>
      <c r="Q19" s="3" t="s">
        <v>36</v>
      </c>
      <c r="R19" s="3">
        <v>10700</v>
      </c>
      <c r="S19" s="3" t="s">
        <v>845</v>
      </c>
      <c r="T19" s="3">
        <v>18</v>
      </c>
      <c r="U19" s="3" t="s">
        <v>260</v>
      </c>
      <c r="V19" s="3" t="s">
        <v>38</v>
      </c>
      <c r="W19" s="20">
        <v>8336349924585210</v>
      </c>
    </row>
    <row r="20" spans="1:23" ht="12.5" x14ac:dyDescent="0.25">
      <c r="A20" s="3" t="s">
        <v>223</v>
      </c>
      <c r="B20" s="3" t="s">
        <v>846</v>
      </c>
      <c r="C20" s="3" t="s">
        <v>73</v>
      </c>
      <c r="D20" s="3" t="s">
        <v>847</v>
      </c>
      <c r="E20" s="3" t="s">
        <v>28</v>
      </c>
      <c r="F20" s="3" t="s">
        <v>848</v>
      </c>
      <c r="G20" s="3" t="s">
        <v>849</v>
      </c>
      <c r="H20" s="3" t="s">
        <v>30</v>
      </c>
      <c r="I20" s="3">
        <v>2019</v>
      </c>
      <c r="J20" s="3" t="s">
        <v>850</v>
      </c>
      <c r="K20" s="3" t="s">
        <v>851</v>
      </c>
      <c r="L20" s="3" t="s">
        <v>33</v>
      </c>
      <c r="M20" s="3" t="s">
        <v>34</v>
      </c>
      <c r="N20" s="3" t="s">
        <v>35</v>
      </c>
      <c r="O20" s="3" t="s">
        <v>34</v>
      </c>
      <c r="P20" s="3">
        <v>2019</v>
      </c>
      <c r="Q20" s="3" t="s">
        <v>36</v>
      </c>
      <c r="R20" s="3">
        <v>10700</v>
      </c>
      <c r="S20" s="5">
        <v>45602</v>
      </c>
      <c r="T20" s="3">
        <v>18</v>
      </c>
      <c r="U20" s="3" t="s">
        <v>260</v>
      </c>
      <c r="V20" s="3" t="s">
        <v>38</v>
      </c>
      <c r="W20" s="20">
        <v>9086637218990160</v>
      </c>
    </row>
    <row r="21" spans="1:23" ht="12.5" x14ac:dyDescent="0.25">
      <c r="A21" s="3" t="s">
        <v>98</v>
      </c>
      <c r="B21" s="3" t="s">
        <v>852</v>
      </c>
      <c r="C21" s="3" t="s">
        <v>853</v>
      </c>
      <c r="D21" s="3" t="s">
        <v>854</v>
      </c>
      <c r="E21" s="3" t="s">
        <v>28</v>
      </c>
      <c r="F21" s="3" t="s">
        <v>855</v>
      </c>
      <c r="G21" s="3" t="s">
        <v>30</v>
      </c>
      <c r="H21" s="3" t="s">
        <v>30</v>
      </c>
      <c r="I21" s="3">
        <v>2019</v>
      </c>
      <c r="J21" s="3" t="s">
        <v>264</v>
      </c>
      <c r="K21" s="3" t="s">
        <v>32</v>
      </c>
      <c r="L21" s="3" t="s">
        <v>33</v>
      </c>
      <c r="M21" s="3" t="s">
        <v>34</v>
      </c>
      <c r="N21" s="3" t="s">
        <v>35</v>
      </c>
      <c r="O21" s="3" t="s">
        <v>34</v>
      </c>
      <c r="P21" s="3" t="s">
        <v>42</v>
      </c>
      <c r="Q21" s="3" t="s">
        <v>36</v>
      </c>
      <c r="R21" s="3" t="s">
        <v>856</v>
      </c>
      <c r="S21" s="5">
        <v>45602</v>
      </c>
      <c r="T21" s="3">
        <v>17</v>
      </c>
      <c r="U21" s="20">
        <v>9444444444444440</v>
      </c>
      <c r="V21" s="3" t="s">
        <v>328</v>
      </c>
      <c r="W21" s="20">
        <v>8025704399406820</v>
      </c>
    </row>
    <row r="22" spans="1:23" ht="12.5" x14ac:dyDescent="0.25">
      <c r="A22" s="3" t="s">
        <v>224</v>
      </c>
      <c r="B22" s="3" t="s">
        <v>852</v>
      </c>
      <c r="C22" s="3" t="s">
        <v>857</v>
      </c>
      <c r="D22" s="3" t="s">
        <v>858</v>
      </c>
      <c r="E22" s="3" t="s">
        <v>28</v>
      </c>
      <c r="F22" s="3" t="s">
        <v>859</v>
      </c>
      <c r="G22" s="3" t="s">
        <v>582</v>
      </c>
      <c r="H22" s="3" t="s">
        <v>582</v>
      </c>
      <c r="I22" s="3">
        <v>2019</v>
      </c>
      <c r="J22" s="3" t="s">
        <v>264</v>
      </c>
      <c r="K22" s="3" t="s">
        <v>32</v>
      </c>
      <c r="L22" s="3" t="s">
        <v>33</v>
      </c>
      <c r="M22" s="3" t="s">
        <v>34</v>
      </c>
      <c r="N22" s="3" t="s">
        <v>35</v>
      </c>
      <c r="O22" s="3" t="s">
        <v>34</v>
      </c>
      <c r="P22" s="3">
        <v>2019</v>
      </c>
      <c r="Q22" s="3" t="s">
        <v>36</v>
      </c>
      <c r="R22" s="3" t="s">
        <v>42</v>
      </c>
      <c r="S22" s="5">
        <v>45602</v>
      </c>
      <c r="T22" s="3">
        <v>17</v>
      </c>
      <c r="U22" s="20">
        <v>9444444444444440</v>
      </c>
      <c r="V22" s="3" t="s">
        <v>328</v>
      </c>
      <c r="W22" s="20">
        <v>8634314359227850</v>
      </c>
    </row>
    <row r="23" spans="1:23" ht="12.5" x14ac:dyDescent="0.25">
      <c r="A23" s="3" t="s">
        <v>81</v>
      </c>
      <c r="B23" s="3" t="s">
        <v>25</v>
      </c>
      <c r="C23" s="3" t="s">
        <v>26</v>
      </c>
      <c r="D23" s="3" t="s">
        <v>860</v>
      </c>
      <c r="E23" s="3" t="s">
        <v>29</v>
      </c>
      <c r="F23" s="3" t="s">
        <v>30</v>
      </c>
      <c r="G23" s="3" t="s">
        <v>49</v>
      </c>
      <c r="H23" s="3">
        <v>2019</v>
      </c>
      <c r="I23" s="3">
        <v>149</v>
      </c>
      <c r="J23" s="3" t="s">
        <v>264</v>
      </c>
      <c r="K23" s="3" t="s">
        <v>32</v>
      </c>
      <c r="L23" s="3" t="s">
        <v>33</v>
      </c>
      <c r="M23" s="3" t="s">
        <v>34</v>
      </c>
      <c r="N23" s="3" t="s">
        <v>35</v>
      </c>
      <c r="O23" s="3" t="s">
        <v>34</v>
      </c>
      <c r="P23" s="3">
        <v>2019</v>
      </c>
      <c r="Q23" s="3" t="s">
        <v>36</v>
      </c>
      <c r="R23" s="3">
        <v>10700</v>
      </c>
      <c r="S23" s="9">
        <v>45597</v>
      </c>
      <c r="T23" s="3">
        <v>18</v>
      </c>
      <c r="U23" s="3" t="s">
        <v>260</v>
      </c>
      <c r="V23" s="3" t="s">
        <v>38</v>
      </c>
      <c r="W23" s="20">
        <v>7084748584748580</v>
      </c>
    </row>
    <row r="24" spans="1:23" ht="12.5" x14ac:dyDescent="0.25">
      <c r="A24" s="3" t="s">
        <v>225</v>
      </c>
      <c r="B24" s="3" t="s">
        <v>25</v>
      </c>
      <c r="C24" s="3" t="s">
        <v>26</v>
      </c>
      <c r="D24" s="3" t="s">
        <v>861</v>
      </c>
      <c r="E24" s="3" t="s">
        <v>29</v>
      </c>
      <c r="F24" s="3" t="s">
        <v>30</v>
      </c>
      <c r="G24" s="3" t="s">
        <v>30</v>
      </c>
      <c r="H24" s="3">
        <v>2019</v>
      </c>
      <c r="I24" s="3">
        <v>149</v>
      </c>
      <c r="J24" s="3" t="s">
        <v>264</v>
      </c>
      <c r="K24" s="3" t="s">
        <v>32</v>
      </c>
      <c r="L24" s="3" t="s">
        <v>862</v>
      </c>
      <c r="M24" s="3" t="s">
        <v>34</v>
      </c>
      <c r="N24" s="3" t="s">
        <v>35</v>
      </c>
      <c r="O24" s="3" t="s">
        <v>34</v>
      </c>
      <c r="P24" s="3">
        <v>2019</v>
      </c>
      <c r="Q24" s="3" t="s">
        <v>36</v>
      </c>
      <c r="R24" s="3">
        <v>10700</v>
      </c>
      <c r="S24" s="5">
        <v>45602</v>
      </c>
      <c r="T24" s="3">
        <v>18</v>
      </c>
      <c r="U24" s="3" t="s">
        <v>260</v>
      </c>
      <c r="V24" s="3" t="s">
        <v>38</v>
      </c>
      <c r="W24" s="20">
        <v>7086691086691080</v>
      </c>
    </row>
    <row r="25" spans="1:23" ht="12.5" x14ac:dyDescent="0.25">
      <c r="A25" s="3" t="s">
        <v>212</v>
      </c>
      <c r="B25" s="3" t="s">
        <v>262</v>
      </c>
      <c r="C25" s="3" t="s">
        <v>26</v>
      </c>
      <c r="D25" s="3" t="s">
        <v>863</v>
      </c>
      <c r="E25" s="3" t="s">
        <v>28</v>
      </c>
      <c r="F25" s="3" t="s">
        <v>29</v>
      </c>
      <c r="G25" s="3" t="s">
        <v>30</v>
      </c>
      <c r="H25" s="3" t="s">
        <v>30</v>
      </c>
      <c r="I25" s="3">
        <v>2019</v>
      </c>
      <c r="J25" s="3" t="s">
        <v>264</v>
      </c>
      <c r="K25" s="3" t="s">
        <v>32</v>
      </c>
      <c r="L25" s="3" t="s">
        <v>33</v>
      </c>
      <c r="M25" s="3" t="s">
        <v>34</v>
      </c>
      <c r="N25" s="3" t="s">
        <v>35</v>
      </c>
      <c r="O25" s="3" t="s">
        <v>34</v>
      </c>
      <c r="P25" s="3">
        <v>2019</v>
      </c>
      <c r="Q25" s="3" t="s">
        <v>36</v>
      </c>
      <c r="R25" s="3">
        <v>10700</v>
      </c>
      <c r="S25" s="5">
        <v>45602</v>
      </c>
      <c r="T25" s="3">
        <v>18</v>
      </c>
      <c r="U25" s="3" t="s">
        <v>260</v>
      </c>
      <c r="V25" s="3" t="s">
        <v>38</v>
      </c>
      <c r="W25" s="20">
        <v>9662393162393160</v>
      </c>
    </row>
    <row r="26" spans="1:23" ht="12.5" x14ac:dyDescent="0.25">
      <c r="A26" s="3" t="s">
        <v>122</v>
      </c>
      <c r="B26" s="3" t="s">
        <v>864</v>
      </c>
      <c r="C26" s="3" t="s">
        <v>738</v>
      </c>
      <c r="D26" s="3" t="s">
        <v>865</v>
      </c>
      <c r="E26" s="3" t="s">
        <v>28</v>
      </c>
      <c r="F26" s="3" t="s">
        <v>866</v>
      </c>
      <c r="G26" s="3" t="s">
        <v>867</v>
      </c>
      <c r="H26" s="3" t="s">
        <v>50</v>
      </c>
      <c r="I26" s="3">
        <v>110</v>
      </c>
      <c r="J26" s="3" t="s">
        <v>868</v>
      </c>
      <c r="K26" s="3" t="s">
        <v>869</v>
      </c>
      <c r="L26" s="3" t="s">
        <v>42</v>
      </c>
      <c r="M26" s="3" t="s">
        <v>34</v>
      </c>
      <c r="N26" s="3" t="s">
        <v>35</v>
      </c>
      <c r="O26" s="3" t="s">
        <v>870</v>
      </c>
      <c r="P26" s="3">
        <v>2015</v>
      </c>
      <c r="Q26" s="3" t="s">
        <v>871</v>
      </c>
      <c r="R26" s="3" t="s">
        <v>872</v>
      </c>
      <c r="S26" s="3" t="s">
        <v>42</v>
      </c>
      <c r="T26" s="3">
        <v>16</v>
      </c>
      <c r="U26" s="20">
        <v>8888888888888880</v>
      </c>
      <c r="V26" s="3" t="s">
        <v>44</v>
      </c>
      <c r="W26" s="20">
        <v>6122061965811960</v>
      </c>
    </row>
    <row r="27" spans="1:23" ht="12.5" x14ac:dyDescent="0.25">
      <c r="A27" s="3" t="s">
        <v>226</v>
      </c>
      <c r="B27" s="3" t="s">
        <v>46</v>
      </c>
      <c r="C27" s="3" t="s">
        <v>873</v>
      </c>
      <c r="D27" s="3" t="s">
        <v>874</v>
      </c>
      <c r="E27" s="3" t="s">
        <v>28</v>
      </c>
      <c r="F27" s="3" t="s">
        <v>875</v>
      </c>
      <c r="G27" s="3" t="s">
        <v>30</v>
      </c>
      <c r="H27" s="3" t="s">
        <v>111</v>
      </c>
      <c r="I27" s="3">
        <v>2015</v>
      </c>
      <c r="J27" s="3">
        <v>110</v>
      </c>
      <c r="K27" s="3" t="s">
        <v>741</v>
      </c>
      <c r="L27" s="3" t="s">
        <v>114</v>
      </c>
      <c r="M27" s="3" t="s">
        <v>34</v>
      </c>
      <c r="N27" s="3" t="s">
        <v>35</v>
      </c>
      <c r="O27" s="3" t="s">
        <v>130</v>
      </c>
      <c r="P27" s="3" t="s">
        <v>42</v>
      </c>
      <c r="Q27" s="3" t="s">
        <v>42</v>
      </c>
      <c r="R27" s="3" t="s">
        <v>876</v>
      </c>
      <c r="S27" s="3" t="s">
        <v>42</v>
      </c>
      <c r="T27" s="3">
        <v>15</v>
      </c>
      <c r="U27" s="20">
        <v>8333333333333330</v>
      </c>
      <c r="V27" s="3" t="s">
        <v>80</v>
      </c>
      <c r="W27" s="20">
        <v>8959180757323170</v>
      </c>
    </row>
    <row r="28" spans="1:23" ht="12.5" x14ac:dyDescent="0.25">
      <c r="A28" s="3" t="s">
        <v>227</v>
      </c>
      <c r="B28" s="3" t="s">
        <v>877</v>
      </c>
      <c r="C28" s="3" t="s">
        <v>878</v>
      </c>
      <c r="D28" s="3" t="s">
        <v>879</v>
      </c>
      <c r="E28" s="3" t="s">
        <v>28</v>
      </c>
      <c r="F28" s="3" t="s">
        <v>740</v>
      </c>
      <c r="G28" s="3" t="s">
        <v>30</v>
      </c>
      <c r="H28" s="3" t="s">
        <v>111</v>
      </c>
      <c r="I28" s="3">
        <v>2015</v>
      </c>
      <c r="J28" s="3">
        <v>110</v>
      </c>
      <c r="K28" s="3" t="s">
        <v>741</v>
      </c>
      <c r="L28" s="3" t="s">
        <v>114</v>
      </c>
      <c r="M28" s="3" t="s">
        <v>34</v>
      </c>
      <c r="N28" s="3" t="s">
        <v>35</v>
      </c>
      <c r="O28" s="3" t="s">
        <v>880</v>
      </c>
      <c r="P28" s="3" t="s">
        <v>42</v>
      </c>
      <c r="Q28" s="3" t="s">
        <v>42</v>
      </c>
      <c r="R28" s="3" t="s">
        <v>881</v>
      </c>
      <c r="S28" s="3" t="s">
        <v>42</v>
      </c>
      <c r="T28" s="3">
        <v>15</v>
      </c>
      <c r="U28" s="20">
        <v>8333333333333330</v>
      </c>
      <c r="V28" s="3" t="s">
        <v>80</v>
      </c>
      <c r="W28" s="20">
        <v>7356354687624030</v>
      </c>
    </row>
    <row r="29" spans="1:23" ht="12.5" x14ac:dyDescent="0.25">
      <c r="A29" s="3" t="s">
        <v>228</v>
      </c>
      <c r="B29" s="3" t="s">
        <v>123</v>
      </c>
      <c r="C29" s="3" t="s">
        <v>738</v>
      </c>
      <c r="D29" s="3" t="s">
        <v>882</v>
      </c>
      <c r="E29" s="3" t="s">
        <v>28</v>
      </c>
      <c r="F29" s="3" t="s">
        <v>170</v>
      </c>
      <c r="G29" s="3" t="s">
        <v>30</v>
      </c>
      <c r="H29" s="3" t="s">
        <v>111</v>
      </c>
      <c r="I29" s="3">
        <v>2015</v>
      </c>
      <c r="J29" s="3">
        <v>110</v>
      </c>
      <c r="K29" s="3" t="s">
        <v>741</v>
      </c>
      <c r="L29" s="3" t="s">
        <v>114</v>
      </c>
      <c r="M29" s="3" t="s">
        <v>34</v>
      </c>
      <c r="N29" s="3" t="s">
        <v>35</v>
      </c>
      <c r="O29" s="3" t="s">
        <v>883</v>
      </c>
      <c r="P29" s="3">
        <v>2015</v>
      </c>
      <c r="Q29" s="3" t="s">
        <v>42</v>
      </c>
      <c r="R29" s="3" t="s">
        <v>56</v>
      </c>
      <c r="S29" s="8">
        <v>45972</v>
      </c>
      <c r="T29" s="3">
        <v>17</v>
      </c>
      <c r="U29" s="20">
        <v>9444444444444440</v>
      </c>
      <c r="V29" s="3" t="s">
        <v>328</v>
      </c>
      <c r="W29" s="20">
        <v>9338834176204410</v>
      </c>
    </row>
    <row r="30" spans="1:23" ht="12.5" x14ac:dyDescent="0.25">
      <c r="A30" s="3" t="s">
        <v>229</v>
      </c>
      <c r="B30" s="3" t="s">
        <v>884</v>
      </c>
      <c r="C30" s="3" t="s">
        <v>885</v>
      </c>
      <c r="D30" s="3" t="s">
        <v>886</v>
      </c>
      <c r="E30" s="3" t="s">
        <v>28</v>
      </c>
      <c r="F30" s="3" t="s">
        <v>887</v>
      </c>
      <c r="G30" s="3" t="s">
        <v>30</v>
      </c>
      <c r="H30" s="3" t="s">
        <v>50</v>
      </c>
      <c r="I30" s="3">
        <v>2015</v>
      </c>
      <c r="J30" s="3">
        <v>110</v>
      </c>
      <c r="K30" s="3" t="s">
        <v>888</v>
      </c>
      <c r="L30" s="3" t="s">
        <v>889</v>
      </c>
      <c r="M30" s="3" t="s">
        <v>890</v>
      </c>
      <c r="N30" s="3" t="s">
        <v>35</v>
      </c>
      <c r="O30" s="3" t="s">
        <v>891</v>
      </c>
      <c r="P30" s="3">
        <v>2015</v>
      </c>
      <c r="Q30" s="3" t="s">
        <v>115</v>
      </c>
      <c r="R30" s="3" t="s">
        <v>42</v>
      </c>
      <c r="S30" s="3" t="s">
        <v>42</v>
      </c>
      <c r="T30" s="3">
        <v>16</v>
      </c>
      <c r="U30" s="20">
        <v>8888888888888880</v>
      </c>
      <c r="V30" s="3" t="s">
        <v>44</v>
      </c>
      <c r="W30" s="20">
        <v>6611168995263420</v>
      </c>
    </row>
    <row r="31" spans="1:23" ht="12.5" x14ac:dyDescent="0.25">
      <c r="A31" s="3" t="s">
        <v>132</v>
      </c>
      <c r="B31" s="3" t="s">
        <v>864</v>
      </c>
      <c r="C31" s="3" t="s">
        <v>892</v>
      </c>
      <c r="D31" s="3" t="s">
        <v>893</v>
      </c>
      <c r="E31" s="3" t="s">
        <v>28</v>
      </c>
      <c r="F31" s="3" t="s">
        <v>894</v>
      </c>
      <c r="G31" s="3" t="s">
        <v>30</v>
      </c>
      <c r="H31" s="3" t="s">
        <v>895</v>
      </c>
      <c r="I31" s="3">
        <v>2015</v>
      </c>
      <c r="J31" s="3">
        <v>110</v>
      </c>
      <c r="K31" s="3" t="s">
        <v>896</v>
      </c>
      <c r="L31" s="3" t="s">
        <v>114</v>
      </c>
      <c r="M31" s="3" t="s">
        <v>34</v>
      </c>
      <c r="N31" s="3" t="s">
        <v>897</v>
      </c>
      <c r="O31" s="3" t="s">
        <v>34</v>
      </c>
      <c r="P31" s="3" t="s">
        <v>42</v>
      </c>
      <c r="Q31" s="3" t="s">
        <v>42</v>
      </c>
      <c r="R31" s="3" t="s">
        <v>898</v>
      </c>
      <c r="S31" s="3" t="s">
        <v>42</v>
      </c>
      <c r="T31" s="3">
        <v>15</v>
      </c>
      <c r="U31" s="20">
        <v>8333333333333330</v>
      </c>
      <c r="V31" s="3" t="s">
        <v>80</v>
      </c>
      <c r="W31" s="20">
        <v>6883940620782720</v>
      </c>
    </row>
    <row r="32" spans="1:23" ht="12.5" x14ac:dyDescent="0.25">
      <c r="A32" s="3" t="s">
        <v>230</v>
      </c>
      <c r="B32" s="3" t="s">
        <v>864</v>
      </c>
      <c r="C32" s="3" t="s">
        <v>899</v>
      </c>
      <c r="D32" s="3" t="s">
        <v>900</v>
      </c>
      <c r="E32" s="3" t="s">
        <v>28</v>
      </c>
      <c r="F32" s="3" t="s">
        <v>170</v>
      </c>
      <c r="G32" s="3" t="s">
        <v>30</v>
      </c>
      <c r="H32" s="3" t="s">
        <v>895</v>
      </c>
      <c r="I32" s="3">
        <v>2015</v>
      </c>
      <c r="J32" s="3">
        <v>110</v>
      </c>
      <c r="K32" s="3" t="s">
        <v>901</v>
      </c>
      <c r="L32" s="3" t="s">
        <v>902</v>
      </c>
      <c r="M32" s="3" t="s">
        <v>34</v>
      </c>
      <c r="N32" s="3" t="s">
        <v>903</v>
      </c>
      <c r="O32" s="3" t="s">
        <v>904</v>
      </c>
      <c r="P32" s="3">
        <v>2015</v>
      </c>
      <c r="Q32" s="3" t="s">
        <v>905</v>
      </c>
      <c r="R32" s="3" t="s">
        <v>42</v>
      </c>
      <c r="S32" s="3" t="s">
        <v>42</v>
      </c>
      <c r="T32" s="3">
        <v>16</v>
      </c>
      <c r="U32" s="20">
        <v>8888888888888880</v>
      </c>
      <c r="V32" s="3" t="s">
        <v>44</v>
      </c>
      <c r="W32" s="20">
        <v>7435626207298030</v>
      </c>
    </row>
    <row r="33" spans="1:23" ht="12.5" x14ac:dyDescent="0.25">
      <c r="A33" s="3" t="s">
        <v>231</v>
      </c>
      <c r="B33" s="3" t="s">
        <v>906</v>
      </c>
      <c r="C33" s="3" t="s">
        <v>907</v>
      </c>
      <c r="D33" s="3" t="s">
        <v>908</v>
      </c>
      <c r="E33" s="3" t="s">
        <v>42</v>
      </c>
      <c r="F33" s="3" t="s">
        <v>42</v>
      </c>
      <c r="G33" s="3" t="s">
        <v>42</v>
      </c>
      <c r="H33" s="3" t="s">
        <v>42</v>
      </c>
      <c r="I33" s="3" t="s">
        <v>42</v>
      </c>
      <c r="J33" s="3" t="s">
        <v>42</v>
      </c>
      <c r="K33" s="3" t="s">
        <v>42</v>
      </c>
      <c r="L33" s="3" t="s">
        <v>42</v>
      </c>
      <c r="M33" s="3" t="s">
        <v>172</v>
      </c>
      <c r="N33" s="3" t="s">
        <v>173</v>
      </c>
      <c r="O33" s="3" t="s">
        <v>909</v>
      </c>
      <c r="P33" s="3" t="s">
        <v>42</v>
      </c>
      <c r="Q33" s="3">
        <v>2029195</v>
      </c>
      <c r="R33" s="3" t="s">
        <v>910</v>
      </c>
      <c r="S33" s="8">
        <v>45972</v>
      </c>
      <c r="T33" s="3">
        <v>9</v>
      </c>
      <c r="U33" s="3" t="s">
        <v>911</v>
      </c>
      <c r="V33" s="3" t="s">
        <v>215</v>
      </c>
      <c r="W33" s="20">
        <v>64232900837648</v>
      </c>
    </row>
    <row r="34" spans="1:23" ht="12.5" x14ac:dyDescent="0.25">
      <c r="A34" s="3" t="s">
        <v>166</v>
      </c>
      <c r="B34" s="3" t="s">
        <v>912</v>
      </c>
      <c r="C34" s="3" t="s">
        <v>913</v>
      </c>
      <c r="D34" s="3" t="s">
        <v>914</v>
      </c>
      <c r="E34" s="3" t="s">
        <v>195</v>
      </c>
      <c r="F34" s="3" t="s">
        <v>28</v>
      </c>
      <c r="G34" s="3" t="s">
        <v>170</v>
      </c>
      <c r="H34" s="3" t="s">
        <v>30</v>
      </c>
      <c r="I34" s="3">
        <v>2015</v>
      </c>
      <c r="J34" s="3">
        <v>110</v>
      </c>
      <c r="K34" s="3" t="s">
        <v>915</v>
      </c>
      <c r="L34" s="3" t="s">
        <v>114</v>
      </c>
      <c r="M34" s="3" t="s">
        <v>172</v>
      </c>
      <c r="N34" s="3" t="s">
        <v>173</v>
      </c>
      <c r="O34" s="3" t="s">
        <v>870</v>
      </c>
      <c r="P34" s="3">
        <v>15</v>
      </c>
      <c r="Q34" s="3">
        <v>2029195</v>
      </c>
      <c r="R34" s="3" t="s">
        <v>56</v>
      </c>
      <c r="S34" s="8">
        <v>45972</v>
      </c>
      <c r="T34" s="3">
        <v>18</v>
      </c>
      <c r="U34" s="3" t="s">
        <v>260</v>
      </c>
      <c r="V34" s="3" t="s">
        <v>38</v>
      </c>
      <c r="W34" s="20">
        <v>5903562429620220</v>
      </c>
    </row>
    <row r="35" spans="1:23" ht="12.5" x14ac:dyDescent="0.25">
      <c r="A35" s="3" t="s">
        <v>193</v>
      </c>
      <c r="B35" s="3" t="s">
        <v>123</v>
      </c>
      <c r="C35" s="3" t="s">
        <v>916</v>
      </c>
      <c r="D35" s="3" t="s">
        <v>917</v>
      </c>
      <c r="E35" s="3" t="s">
        <v>28</v>
      </c>
      <c r="F35" s="3" t="s">
        <v>894</v>
      </c>
      <c r="G35" s="3" t="s">
        <v>30</v>
      </c>
      <c r="H35" s="3" t="s">
        <v>918</v>
      </c>
      <c r="I35" s="3">
        <v>2015</v>
      </c>
      <c r="J35" s="3">
        <v>110</v>
      </c>
      <c r="K35" s="3" t="s">
        <v>919</v>
      </c>
      <c r="L35" s="3" t="s">
        <v>114</v>
      </c>
      <c r="M35" s="3" t="s">
        <v>34</v>
      </c>
      <c r="N35" s="3" t="s">
        <v>35</v>
      </c>
      <c r="O35" s="3" t="s">
        <v>920</v>
      </c>
      <c r="P35" s="3" t="s">
        <v>42</v>
      </c>
      <c r="Q35" s="3" t="s">
        <v>42</v>
      </c>
      <c r="R35" s="3" t="s">
        <v>115</v>
      </c>
      <c r="S35" s="3" t="s">
        <v>921</v>
      </c>
      <c r="T35" s="3">
        <v>16</v>
      </c>
      <c r="U35" s="20">
        <v>8888888888888880</v>
      </c>
      <c r="V35" s="3" t="s">
        <v>44</v>
      </c>
      <c r="W35" s="20">
        <v>7021776018099540</v>
      </c>
    </row>
    <row r="36" spans="1:23" ht="12.5" x14ac:dyDescent="0.25">
      <c r="A36" s="3" t="s">
        <v>106</v>
      </c>
      <c r="B36" s="3" t="s">
        <v>922</v>
      </c>
      <c r="C36" s="3" t="s">
        <v>594</v>
      </c>
      <c r="D36" s="3" t="s">
        <v>923</v>
      </c>
      <c r="E36" s="3" t="s">
        <v>924</v>
      </c>
      <c r="F36" s="3" t="s">
        <v>28</v>
      </c>
      <c r="G36" s="3" t="s">
        <v>740</v>
      </c>
      <c r="H36" s="3" t="s">
        <v>30</v>
      </c>
      <c r="I36" s="3">
        <v>2015</v>
      </c>
      <c r="J36" s="3" t="s">
        <v>925</v>
      </c>
      <c r="K36" s="3" t="s">
        <v>741</v>
      </c>
      <c r="L36" s="3" t="s">
        <v>114</v>
      </c>
      <c r="M36" s="3" t="s">
        <v>926</v>
      </c>
      <c r="N36" s="3" t="s">
        <v>35</v>
      </c>
      <c r="O36" s="3" t="s">
        <v>35</v>
      </c>
      <c r="P36" s="3" t="s">
        <v>42</v>
      </c>
      <c r="Q36" s="3" t="s">
        <v>42</v>
      </c>
      <c r="R36" s="3" t="s">
        <v>898</v>
      </c>
      <c r="S36" s="3" t="s">
        <v>42</v>
      </c>
      <c r="T36" s="3">
        <v>15</v>
      </c>
      <c r="U36" s="20">
        <v>8333333333333330</v>
      </c>
      <c r="V36" s="3" t="s">
        <v>80</v>
      </c>
      <c r="W36" s="20">
        <v>4.4826546003016496E+16</v>
      </c>
    </row>
    <row r="37" spans="1:23" ht="12.5" x14ac:dyDescent="0.25">
      <c r="A37" s="3" t="s">
        <v>45</v>
      </c>
      <c r="B37" s="3" t="s">
        <v>46</v>
      </c>
      <c r="C37" s="3" t="s">
        <v>738</v>
      </c>
      <c r="D37" s="3" t="s">
        <v>927</v>
      </c>
      <c r="E37" s="3" t="s">
        <v>28</v>
      </c>
      <c r="F37" s="3" t="s">
        <v>170</v>
      </c>
      <c r="G37" s="3" t="s">
        <v>30</v>
      </c>
      <c r="H37" s="3" t="s">
        <v>918</v>
      </c>
      <c r="I37" s="3">
        <v>2015</v>
      </c>
      <c r="J37" s="3">
        <v>110</v>
      </c>
      <c r="K37" s="3" t="s">
        <v>928</v>
      </c>
      <c r="L37" s="3" t="s">
        <v>114</v>
      </c>
      <c r="M37" s="3" t="s">
        <v>34</v>
      </c>
      <c r="N37" s="3" t="s">
        <v>35</v>
      </c>
      <c r="O37" s="3" t="s">
        <v>920</v>
      </c>
      <c r="P37" s="3" t="s">
        <v>42</v>
      </c>
      <c r="Q37" s="3" t="s">
        <v>905</v>
      </c>
      <c r="R37" s="3" t="s">
        <v>42</v>
      </c>
      <c r="S37" s="3" t="s">
        <v>42</v>
      </c>
      <c r="T37" s="3">
        <v>15</v>
      </c>
      <c r="U37" s="20">
        <v>8333333333333330</v>
      </c>
      <c r="V37" s="3" t="s">
        <v>80</v>
      </c>
      <c r="W37" s="20">
        <v>8396212502094850</v>
      </c>
    </row>
    <row r="38" spans="1:23" ht="12.5" x14ac:dyDescent="0.25">
      <c r="A38" s="3" t="s">
        <v>929</v>
      </c>
      <c r="B38" s="3" t="s">
        <v>930</v>
      </c>
      <c r="C38" s="3" t="s">
        <v>368</v>
      </c>
      <c r="D38" s="3" t="s">
        <v>931</v>
      </c>
      <c r="E38" s="3" t="s">
        <v>932</v>
      </c>
      <c r="F38" s="3" t="s">
        <v>30</v>
      </c>
      <c r="G38" s="3" t="s">
        <v>372</v>
      </c>
      <c r="H38" s="3" t="s">
        <v>722</v>
      </c>
      <c r="I38" s="3">
        <v>1129642</v>
      </c>
      <c r="J38" s="3" t="s">
        <v>933</v>
      </c>
      <c r="K38" s="3" t="s">
        <v>934</v>
      </c>
      <c r="L38" s="3" t="s">
        <v>933</v>
      </c>
      <c r="M38" s="3" t="s">
        <v>34</v>
      </c>
      <c r="N38" s="3" t="s">
        <v>35</v>
      </c>
      <c r="O38" s="3" t="s">
        <v>34</v>
      </c>
      <c r="P38" s="3">
        <v>18082016</v>
      </c>
      <c r="Q38" s="3" t="s">
        <v>375</v>
      </c>
      <c r="R38" s="3" t="s">
        <v>42</v>
      </c>
      <c r="S38" s="22">
        <v>44426</v>
      </c>
      <c r="T38" s="3">
        <v>17</v>
      </c>
      <c r="U38" s="20">
        <v>9444444444444440</v>
      </c>
      <c r="V38" s="3" t="s">
        <v>328</v>
      </c>
      <c r="W38" s="20">
        <v>6174772045195010</v>
      </c>
    </row>
    <row r="39" spans="1:23" ht="12.5" x14ac:dyDescent="0.25">
      <c r="A39" s="3" t="s">
        <v>935</v>
      </c>
      <c r="B39" s="3" t="s">
        <v>367</v>
      </c>
      <c r="C39" s="3" t="s">
        <v>368</v>
      </c>
      <c r="D39" s="3" t="s">
        <v>936</v>
      </c>
      <c r="E39" s="3" t="s">
        <v>370</v>
      </c>
      <c r="F39" s="3" t="s">
        <v>932</v>
      </c>
      <c r="G39" s="3" t="s">
        <v>30</v>
      </c>
      <c r="H39" s="3" t="s">
        <v>372</v>
      </c>
      <c r="I39" s="3">
        <v>2016</v>
      </c>
      <c r="J39" s="3" t="s">
        <v>513</v>
      </c>
      <c r="K39" s="3" t="s">
        <v>937</v>
      </c>
      <c r="L39" s="3" t="s">
        <v>938</v>
      </c>
      <c r="M39" s="3" t="s">
        <v>34</v>
      </c>
      <c r="N39" s="3" t="s">
        <v>35</v>
      </c>
      <c r="O39" s="3" t="s">
        <v>34</v>
      </c>
      <c r="P39" s="3">
        <v>18082016</v>
      </c>
      <c r="Q39" s="3" t="s">
        <v>375</v>
      </c>
      <c r="R39" s="3" t="s">
        <v>42</v>
      </c>
      <c r="S39" s="3">
        <v>18</v>
      </c>
      <c r="T39" s="3">
        <v>17</v>
      </c>
      <c r="U39" s="20">
        <v>9444444444444440</v>
      </c>
      <c r="V39" s="3" t="s">
        <v>328</v>
      </c>
      <c r="W39" s="20">
        <v>8870919336420550</v>
      </c>
    </row>
    <row r="40" spans="1:23" ht="12.5" x14ac:dyDescent="0.25">
      <c r="A40" s="3" t="s">
        <v>939</v>
      </c>
      <c r="B40" s="3" t="s">
        <v>367</v>
      </c>
      <c r="C40" s="3" t="s">
        <v>368</v>
      </c>
      <c r="D40" s="3" t="s">
        <v>940</v>
      </c>
      <c r="E40" s="3" t="s">
        <v>370</v>
      </c>
      <c r="F40" s="3" t="s">
        <v>932</v>
      </c>
      <c r="G40" s="3" t="s">
        <v>30</v>
      </c>
      <c r="H40" s="3" t="s">
        <v>372</v>
      </c>
      <c r="I40" s="3">
        <v>2016</v>
      </c>
      <c r="J40" s="3" t="s">
        <v>513</v>
      </c>
      <c r="K40" s="3" t="s">
        <v>374</v>
      </c>
      <c r="L40" s="3" t="s">
        <v>42</v>
      </c>
      <c r="M40" s="3" t="s">
        <v>34</v>
      </c>
      <c r="N40" s="3" t="s">
        <v>35</v>
      </c>
      <c r="O40" s="3" t="s">
        <v>34</v>
      </c>
      <c r="P40" s="3">
        <v>18082016</v>
      </c>
      <c r="Q40" s="3" t="s">
        <v>375</v>
      </c>
      <c r="R40" s="3" t="s">
        <v>42</v>
      </c>
      <c r="S40" s="22">
        <v>44426</v>
      </c>
      <c r="T40" s="3">
        <v>16</v>
      </c>
      <c r="U40" s="20">
        <v>8888888888888880</v>
      </c>
      <c r="V40" s="3" t="s">
        <v>44</v>
      </c>
      <c r="W40" s="20">
        <v>9214119354209340</v>
      </c>
    </row>
    <row r="41" spans="1:23" ht="12.5" x14ac:dyDescent="0.25">
      <c r="A41" s="3" t="s">
        <v>941</v>
      </c>
      <c r="B41" s="3" t="s">
        <v>367</v>
      </c>
      <c r="C41" s="3" t="s">
        <v>368</v>
      </c>
      <c r="D41" s="3" t="s">
        <v>721</v>
      </c>
      <c r="E41" s="3" t="s">
        <v>370</v>
      </c>
      <c r="F41" s="3" t="s">
        <v>932</v>
      </c>
      <c r="G41" s="3" t="s">
        <v>30</v>
      </c>
      <c r="H41" s="3" t="s">
        <v>372</v>
      </c>
      <c r="I41" s="3">
        <v>2016</v>
      </c>
      <c r="J41" s="3" t="s">
        <v>513</v>
      </c>
      <c r="K41" s="3" t="s">
        <v>374</v>
      </c>
      <c r="L41" s="3" t="s">
        <v>42</v>
      </c>
      <c r="M41" s="3" t="s">
        <v>34</v>
      </c>
      <c r="N41" s="3" t="s">
        <v>35</v>
      </c>
      <c r="O41" s="3" t="s">
        <v>34</v>
      </c>
      <c r="P41" s="3">
        <v>18082016</v>
      </c>
      <c r="Q41" s="3" t="s">
        <v>375</v>
      </c>
      <c r="R41" s="3" t="s">
        <v>42</v>
      </c>
      <c r="S41" s="38">
        <v>44426</v>
      </c>
      <c r="T41" s="3">
        <v>16</v>
      </c>
      <c r="U41" s="20">
        <v>8888888888888880</v>
      </c>
      <c r="V41" s="3" t="s">
        <v>44</v>
      </c>
      <c r="W41" s="20">
        <v>9181781045751630</v>
      </c>
    </row>
    <row r="42" spans="1:23" ht="12.5" x14ac:dyDescent="0.25">
      <c r="A42" s="3" t="s">
        <v>942</v>
      </c>
      <c r="B42" s="3" t="s">
        <v>930</v>
      </c>
      <c r="C42" s="3" t="s">
        <v>368</v>
      </c>
      <c r="D42" s="3" t="s">
        <v>943</v>
      </c>
      <c r="E42" s="3" t="s">
        <v>932</v>
      </c>
      <c r="F42" s="3" t="s">
        <v>30</v>
      </c>
      <c r="G42" s="3" t="s">
        <v>372</v>
      </c>
      <c r="H42" s="3" t="s">
        <v>722</v>
      </c>
      <c r="I42" s="3">
        <v>1129642</v>
      </c>
      <c r="J42" s="3" t="s">
        <v>944</v>
      </c>
      <c r="K42" s="3" t="s">
        <v>945</v>
      </c>
      <c r="L42" s="3" t="s">
        <v>946</v>
      </c>
      <c r="M42" s="3" t="s">
        <v>34</v>
      </c>
      <c r="N42" s="3" t="s">
        <v>35</v>
      </c>
      <c r="O42" s="3" t="s">
        <v>34</v>
      </c>
      <c r="P42" s="3">
        <v>18082016</v>
      </c>
      <c r="Q42" s="3" t="s">
        <v>375</v>
      </c>
      <c r="R42" s="3" t="s">
        <v>42</v>
      </c>
      <c r="S42" s="22">
        <v>44426</v>
      </c>
      <c r="T42" s="3">
        <v>17</v>
      </c>
      <c r="U42" s="20">
        <v>9444444444444440</v>
      </c>
      <c r="V42" s="3" t="s">
        <v>328</v>
      </c>
      <c r="W42" s="20">
        <v>6042345940424740</v>
      </c>
    </row>
    <row r="43" spans="1:23" ht="12.5" x14ac:dyDescent="0.25">
      <c r="A43" s="3" t="s">
        <v>947</v>
      </c>
      <c r="B43" s="3" t="s">
        <v>367</v>
      </c>
      <c r="C43" s="3" t="s">
        <v>368</v>
      </c>
      <c r="D43" s="3" t="s">
        <v>948</v>
      </c>
      <c r="E43" s="3" t="s">
        <v>370</v>
      </c>
      <c r="F43" s="3" t="s">
        <v>932</v>
      </c>
      <c r="G43" s="3" t="s">
        <v>30</v>
      </c>
      <c r="H43" s="3" t="s">
        <v>372</v>
      </c>
      <c r="I43" s="3">
        <v>2016</v>
      </c>
      <c r="J43" s="3" t="s">
        <v>723</v>
      </c>
      <c r="K43" s="3" t="s">
        <v>374</v>
      </c>
      <c r="L43" s="3" t="s">
        <v>949</v>
      </c>
      <c r="M43" s="3" t="s">
        <v>34</v>
      </c>
      <c r="N43" s="3" t="s">
        <v>35</v>
      </c>
      <c r="O43" s="3" t="s">
        <v>34</v>
      </c>
      <c r="P43" s="3">
        <v>18082016</v>
      </c>
      <c r="Q43" s="3" t="s">
        <v>375</v>
      </c>
      <c r="R43" s="3" t="s">
        <v>42</v>
      </c>
      <c r="S43" s="22">
        <v>44426</v>
      </c>
      <c r="T43" s="3">
        <v>17</v>
      </c>
      <c r="U43" s="20">
        <v>9444444444444440</v>
      </c>
      <c r="V43" s="3" t="s">
        <v>328</v>
      </c>
      <c r="W43" s="20">
        <v>7841559216604400</v>
      </c>
    </row>
    <row r="44" spans="1:23" ht="12.5" x14ac:dyDescent="0.25">
      <c r="A44" s="3" t="s">
        <v>950</v>
      </c>
      <c r="B44" s="3" t="s">
        <v>367</v>
      </c>
      <c r="C44" s="3" t="s">
        <v>951</v>
      </c>
      <c r="D44" s="3" t="s">
        <v>952</v>
      </c>
      <c r="E44" s="3" t="s">
        <v>932</v>
      </c>
      <c r="F44" s="3" t="s">
        <v>30</v>
      </c>
      <c r="G44" s="3" t="s">
        <v>372</v>
      </c>
      <c r="H44" s="3">
        <v>2016</v>
      </c>
      <c r="I44" s="3">
        <v>811129642</v>
      </c>
      <c r="J44" s="3" t="s">
        <v>953</v>
      </c>
      <c r="K44" s="3" t="s">
        <v>374</v>
      </c>
      <c r="L44" s="3" t="s">
        <v>42</v>
      </c>
      <c r="M44" s="3" t="s">
        <v>34</v>
      </c>
      <c r="N44" s="3" t="s">
        <v>35</v>
      </c>
      <c r="O44" s="3" t="s">
        <v>34</v>
      </c>
      <c r="P44" s="3">
        <v>18082016</v>
      </c>
      <c r="Q44" s="3" t="s">
        <v>375</v>
      </c>
      <c r="R44" s="3" t="s">
        <v>42</v>
      </c>
      <c r="S44" s="22">
        <v>44426</v>
      </c>
      <c r="T44" s="3">
        <v>16</v>
      </c>
      <c r="U44" s="20">
        <v>8888888888888880</v>
      </c>
      <c r="V44" s="3" t="s">
        <v>44</v>
      </c>
      <c r="W44" s="20">
        <v>4.93131462784118E+16</v>
      </c>
    </row>
    <row r="45" spans="1:23" ht="12.5" x14ac:dyDescent="0.25">
      <c r="A45" s="3" t="s">
        <v>954</v>
      </c>
      <c r="B45" s="3" t="s">
        <v>367</v>
      </c>
      <c r="C45" s="3" t="s">
        <v>368</v>
      </c>
      <c r="D45" s="3" t="s">
        <v>940</v>
      </c>
      <c r="E45" s="3" t="s">
        <v>370</v>
      </c>
      <c r="F45" s="3" t="s">
        <v>932</v>
      </c>
      <c r="G45" s="3" t="s">
        <v>30</v>
      </c>
      <c r="H45" s="3" t="s">
        <v>372</v>
      </c>
      <c r="I45" s="3">
        <v>2016</v>
      </c>
      <c r="J45" s="3" t="s">
        <v>513</v>
      </c>
      <c r="K45" s="3" t="s">
        <v>723</v>
      </c>
      <c r="L45" s="3" t="s">
        <v>374</v>
      </c>
      <c r="M45" s="3" t="s">
        <v>34</v>
      </c>
      <c r="N45" s="3" t="s">
        <v>35</v>
      </c>
      <c r="O45" s="3" t="s">
        <v>34</v>
      </c>
      <c r="P45" s="3">
        <v>18082016</v>
      </c>
      <c r="Q45" s="3" t="s">
        <v>375</v>
      </c>
      <c r="R45" s="3" t="s">
        <v>42</v>
      </c>
      <c r="S45" s="22">
        <v>44426</v>
      </c>
      <c r="T45" s="3">
        <v>17</v>
      </c>
      <c r="U45" s="20">
        <v>9444444444444440</v>
      </c>
      <c r="V45" s="3" t="s">
        <v>328</v>
      </c>
      <c r="W45" s="20">
        <v>9710174617110520</v>
      </c>
    </row>
    <row r="46" spans="1:23" ht="12.5" x14ac:dyDescent="0.25">
      <c r="A46" s="3" t="s">
        <v>955</v>
      </c>
      <c r="B46" s="3" t="s">
        <v>367</v>
      </c>
      <c r="C46" s="3" t="s">
        <v>368</v>
      </c>
      <c r="D46" s="3" t="s">
        <v>940</v>
      </c>
      <c r="E46" s="3" t="s">
        <v>370</v>
      </c>
      <c r="F46" s="3" t="s">
        <v>371</v>
      </c>
      <c r="G46" s="3" t="s">
        <v>30</v>
      </c>
      <c r="H46" s="3" t="s">
        <v>372</v>
      </c>
      <c r="I46" s="3">
        <v>2016</v>
      </c>
      <c r="J46" s="3" t="s">
        <v>513</v>
      </c>
      <c r="K46" s="3" t="s">
        <v>956</v>
      </c>
      <c r="L46" s="3" t="s">
        <v>374</v>
      </c>
      <c r="M46" s="3" t="s">
        <v>34</v>
      </c>
      <c r="N46" s="3" t="s">
        <v>35</v>
      </c>
      <c r="O46" s="3" t="s">
        <v>34</v>
      </c>
      <c r="P46" s="3">
        <v>18082016</v>
      </c>
      <c r="Q46" s="3" t="s">
        <v>375</v>
      </c>
      <c r="R46" s="3" t="s">
        <v>42</v>
      </c>
      <c r="S46" s="22">
        <v>44426</v>
      </c>
      <c r="T46" s="3">
        <v>17</v>
      </c>
      <c r="U46" s="20">
        <v>9444444444444440</v>
      </c>
      <c r="V46" s="3" t="s">
        <v>328</v>
      </c>
      <c r="W46" s="20">
        <v>9773611756672230</v>
      </c>
    </row>
    <row r="47" spans="1:23" ht="12.5" x14ac:dyDescent="0.25">
      <c r="A47" s="3" t="s">
        <v>957</v>
      </c>
      <c r="B47" s="3" t="s">
        <v>367</v>
      </c>
      <c r="C47" s="3" t="s">
        <v>368</v>
      </c>
      <c r="D47" s="3" t="s">
        <v>958</v>
      </c>
      <c r="E47" s="3" t="s">
        <v>932</v>
      </c>
      <c r="F47" s="3" t="s">
        <v>30</v>
      </c>
      <c r="G47" s="3" t="s">
        <v>372</v>
      </c>
      <c r="H47" s="3">
        <v>2016</v>
      </c>
      <c r="I47" s="3">
        <v>150</v>
      </c>
      <c r="J47" s="3" t="s">
        <v>937</v>
      </c>
      <c r="K47" s="3" t="s">
        <v>374</v>
      </c>
      <c r="L47" s="3" t="s">
        <v>42</v>
      </c>
      <c r="M47" s="3" t="s">
        <v>34</v>
      </c>
      <c r="N47" s="3" t="s">
        <v>35</v>
      </c>
      <c r="O47" s="3" t="s">
        <v>34</v>
      </c>
      <c r="P47" s="3">
        <v>18082016</v>
      </c>
      <c r="Q47" s="3" t="s">
        <v>375</v>
      </c>
      <c r="R47" s="3" t="s">
        <v>42</v>
      </c>
      <c r="S47" s="39">
        <v>44426</v>
      </c>
      <c r="T47" s="3">
        <v>16</v>
      </c>
      <c r="U47" s="20">
        <v>8888888888888880</v>
      </c>
      <c r="V47" s="3" t="s">
        <v>44</v>
      </c>
      <c r="W47" s="20">
        <v>5590518607940680</v>
      </c>
    </row>
    <row r="48" spans="1:23" ht="12.5" x14ac:dyDescent="0.25">
      <c r="A48" s="3" t="s">
        <v>959</v>
      </c>
      <c r="B48" s="3" t="s">
        <v>367</v>
      </c>
      <c r="C48" s="3" t="s">
        <v>368</v>
      </c>
      <c r="D48" s="3" t="s">
        <v>960</v>
      </c>
      <c r="E48" s="3" t="s">
        <v>932</v>
      </c>
      <c r="F48" s="3" t="s">
        <v>30</v>
      </c>
      <c r="G48" s="3" t="s">
        <v>372</v>
      </c>
      <c r="H48" s="3" t="s">
        <v>722</v>
      </c>
      <c r="I48" s="3">
        <v>11129642</v>
      </c>
      <c r="J48" s="3" t="s">
        <v>374</v>
      </c>
      <c r="K48" s="3" t="s">
        <v>937</v>
      </c>
      <c r="L48" s="3" t="s">
        <v>374</v>
      </c>
      <c r="M48" s="3" t="s">
        <v>34</v>
      </c>
      <c r="N48" s="3" t="s">
        <v>35</v>
      </c>
      <c r="O48" s="3" t="s">
        <v>34</v>
      </c>
      <c r="P48" s="3">
        <v>18082016</v>
      </c>
      <c r="Q48" s="3" t="s">
        <v>375</v>
      </c>
      <c r="R48" s="3" t="s">
        <v>42</v>
      </c>
      <c r="S48" s="22">
        <v>44426</v>
      </c>
      <c r="T48" s="3">
        <v>17</v>
      </c>
      <c r="U48" s="20">
        <v>9444444444444440</v>
      </c>
      <c r="V48" s="3" t="s">
        <v>328</v>
      </c>
      <c r="W48" s="20">
        <v>6440132096151300</v>
      </c>
    </row>
    <row r="49" spans="1:23" ht="12.5" x14ac:dyDescent="0.25">
      <c r="A49" s="3" t="s">
        <v>961</v>
      </c>
      <c r="B49" s="3" t="s">
        <v>367</v>
      </c>
      <c r="C49" s="3" t="s">
        <v>368</v>
      </c>
      <c r="D49" s="3" t="s">
        <v>940</v>
      </c>
      <c r="E49" s="3" t="s">
        <v>370</v>
      </c>
      <c r="F49" s="3" t="s">
        <v>932</v>
      </c>
      <c r="G49" s="3" t="s">
        <v>30</v>
      </c>
      <c r="H49" s="3" t="s">
        <v>372</v>
      </c>
      <c r="I49" s="3">
        <v>2016</v>
      </c>
      <c r="J49" s="3" t="s">
        <v>723</v>
      </c>
      <c r="K49" s="3" t="s">
        <v>374</v>
      </c>
      <c r="L49" s="3" t="s">
        <v>42</v>
      </c>
      <c r="M49" s="3" t="s">
        <v>34</v>
      </c>
      <c r="N49" s="3" t="s">
        <v>35</v>
      </c>
      <c r="O49" s="3" t="s">
        <v>34</v>
      </c>
      <c r="P49" s="3">
        <v>18082016</v>
      </c>
      <c r="Q49" s="3" t="s">
        <v>375</v>
      </c>
      <c r="R49" s="3" t="s">
        <v>42</v>
      </c>
      <c r="S49" s="22">
        <v>44426</v>
      </c>
      <c r="T49" s="3">
        <v>16</v>
      </c>
      <c r="U49" s="20">
        <v>8888888888888880</v>
      </c>
      <c r="V49" s="3" t="s">
        <v>44</v>
      </c>
      <c r="W49" s="20">
        <v>8714119354209340</v>
      </c>
    </row>
    <row r="50" spans="1:23" ht="12.5" x14ac:dyDescent="0.25">
      <c r="A50" s="3" t="s">
        <v>962</v>
      </c>
      <c r="B50" s="3" t="s">
        <v>963</v>
      </c>
      <c r="C50" s="3" t="s">
        <v>964</v>
      </c>
      <c r="D50" s="3" t="s">
        <v>965</v>
      </c>
      <c r="E50" s="3" t="s">
        <v>409</v>
      </c>
      <c r="F50" s="3" t="s">
        <v>30</v>
      </c>
      <c r="G50" s="3" t="s">
        <v>30</v>
      </c>
      <c r="H50" s="3">
        <v>2019</v>
      </c>
      <c r="I50" s="3">
        <v>2019</v>
      </c>
      <c r="J50" s="3">
        <v>14916</v>
      </c>
      <c r="K50" s="3" t="s">
        <v>966</v>
      </c>
      <c r="L50" s="3" t="s">
        <v>422</v>
      </c>
      <c r="M50" s="3" t="s">
        <v>967</v>
      </c>
      <c r="N50" s="3" t="s">
        <v>35</v>
      </c>
      <c r="O50" s="3" t="s">
        <v>34</v>
      </c>
      <c r="P50" s="3">
        <v>2020</v>
      </c>
      <c r="Q50" s="3" t="s">
        <v>42</v>
      </c>
      <c r="R50" s="3">
        <v>309</v>
      </c>
      <c r="S50" s="22">
        <v>45776</v>
      </c>
      <c r="T50" s="3">
        <v>17</v>
      </c>
      <c r="U50" s="20">
        <v>9444444444444440</v>
      </c>
      <c r="V50" s="3" t="s">
        <v>328</v>
      </c>
      <c r="W50" s="20">
        <v>6582888064403270</v>
      </c>
    </row>
    <row r="51" spans="1:23" ht="12.5" x14ac:dyDescent="0.25">
      <c r="A51" s="3" t="s">
        <v>968</v>
      </c>
      <c r="B51" s="3" t="s">
        <v>426</v>
      </c>
      <c r="C51" s="3" t="s">
        <v>427</v>
      </c>
      <c r="D51" s="3" t="s">
        <v>969</v>
      </c>
      <c r="E51" s="3" t="s">
        <v>28</v>
      </c>
      <c r="F51" s="3" t="s">
        <v>409</v>
      </c>
      <c r="G51" s="3" t="s">
        <v>30</v>
      </c>
      <c r="H51" s="3" t="s">
        <v>420</v>
      </c>
      <c r="I51" s="3">
        <v>2019</v>
      </c>
      <c r="J51" s="3" t="s">
        <v>970</v>
      </c>
      <c r="K51" s="3" t="s">
        <v>971</v>
      </c>
      <c r="L51" s="3" t="s">
        <v>422</v>
      </c>
      <c r="M51" s="3" t="s">
        <v>967</v>
      </c>
      <c r="N51" s="3" t="s">
        <v>35</v>
      </c>
      <c r="O51" s="3" t="s">
        <v>972</v>
      </c>
      <c r="P51" s="3">
        <v>2020</v>
      </c>
      <c r="Q51" s="3" t="s">
        <v>42</v>
      </c>
      <c r="R51" s="3" t="s">
        <v>973</v>
      </c>
      <c r="S51" s="40">
        <v>45748</v>
      </c>
      <c r="T51" s="3">
        <v>17</v>
      </c>
      <c r="U51" s="20">
        <v>9444444444444440</v>
      </c>
      <c r="V51" s="3" t="s">
        <v>328</v>
      </c>
      <c r="W51" s="20">
        <v>856422015427661</v>
      </c>
    </row>
    <row r="52" spans="1:23" ht="12.5" x14ac:dyDescent="0.25">
      <c r="A52" s="3" t="s">
        <v>974</v>
      </c>
      <c r="B52" s="3" t="s">
        <v>426</v>
      </c>
      <c r="C52" s="3" t="s">
        <v>427</v>
      </c>
      <c r="D52" s="3" t="s">
        <v>975</v>
      </c>
      <c r="E52" s="3" t="s">
        <v>28</v>
      </c>
      <c r="F52" s="3" t="s">
        <v>409</v>
      </c>
      <c r="G52" s="3" t="s">
        <v>30</v>
      </c>
      <c r="H52" s="3">
        <v>2019</v>
      </c>
      <c r="I52" s="3">
        <v>14916</v>
      </c>
      <c r="J52" s="3" t="s">
        <v>726</v>
      </c>
      <c r="K52" s="3" t="s">
        <v>726</v>
      </c>
      <c r="L52" s="3" t="s">
        <v>422</v>
      </c>
      <c r="M52" s="3" t="s">
        <v>967</v>
      </c>
      <c r="N52" s="3" t="s">
        <v>35</v>
      </c>
      <c r="O52" s="3">
        <v>2020</v>
      </c>
      <c r="P52" s="3">
        <v>32453281</v>
      </c>
      <c r="Q52" s="3" t="s">
        <v>42</v>
      </c>
      <c r="R52" s="3" t="s">
        <v>42</v>
      </c>
      <c r="S52" s="40">
        <v>45748</v>
      </c>
      <c r="T52" s="3">
        <v>16</v>
      </c>
      <c r="U52" s="20">
        <v>8888888888888880</v>
      </c>
      <c r="V52" s="3" t="s">
        <v>44</v>
      </c>
      <c r="W52" s="20">
        <v>6218485461906510</v>
      </c>
    </row>
    <row r="53" spans="1:23" ht="12.5" x14ac:dyDescent="0.25">
      <c r="A53" s="3" t="s">
        <v>976</v>
      </c>
      <c r="B53" s="3" t="s">
        <v>426</v>
      </c>
      <c r="C53" s="3" t="s">
        <v>427</v>
      </c>
      <c r="D53" s="3" t="s">
        <v>977</v>
      </c>
      <c r="E53" s="3" t="s">
        <v>28</v>
      </c>
      <c r="F53" s="3" t="s">
        <v>409</v>
      </c>
      <c r="G53" s="3" t="s">
        <v>30</v>
      </c>
      <c r="H53" s="3" t="s">
        <v>420</v>
      </c>
      <c r="I53" s="3">
        <v>2019</v>
      </c>
      <c r="J53" s="3">
        <v>149.16</v>
      </c>
      <c r="K53" s="3" t="s">
        <v>726</v>
      </c>
      <c r="L53" s="3" t="s">
        <v>422</v>
      </c>
      <c r="M53" s="3" t="s">
        <v>967</v>
      </c>
      <c r="N53" s="3" t="s">
        <v>35</v>
      </c>
      <c r="O53" s="3" t="s">
        <v>972</v>
      </c>
      <c r="P53" s="3">
        <v>3604300606930</v>
      </c>
      <c r="Q53" s="3" t="s">
        <v>42</v>
      </c>
      <c r="R53" s="3">
        <v>309</v>
      </c>
      <c r="S53" s="40">
        <v>45748</v>
      </c>
      <c r="T53" s="3">
        <v>17</v>
      </c>
      <c r="U53" s="20">
        <v>9444444444444440</v>
      </c>
      <c r="V53" s="3" t="s">
        <v>328</v>
      </c>
      <c r="W53" s="20">
        <v>8665901693765470</v>
      </c>
    </row>
    <row r="54" spans="1:23" ht="12.5" x14ac:dyDescent="0.25">
      <c r="A54" s="3" t="s">
        <v>978</v>
      </c>
      <c r="B54" s="3" t="s">
        <v>426</v>
      </c>
      <c r="C54" s="3" t="s">
        <v>427</v>
      </c>
      <c r="D54" s="3" t="s">
        <v>979</v>
      </c>
      <c r="E54" s="3" t="s">
        <v>28</v>
      </c>
      <c r="F54" s="3" t="s">
        <v>409</v>
      </c>
      <c r="G54" s="3" t="s">
        <v>400</v>
      </c>
      <c r="H54" s="3" t="s">
        <v>420</v>
      </c>
      <c r="I54" s="3">
        <v>2019</v>
      </c>
      <c r="J54" s="3">
        <v>14916</v>
      </c>
      <c r="K54" s="3" t="s">
        <v>980</v>
      </c>
      <c r="L54" s="3" t="s">
        <v>981</v>
      </c>
      <c r="M54" s="3" t="s">
        <v>967</v>
      </c>
      <c r="N54" s="3" t="s">
        <v>35</v>
      </c>
      <c r="O54" s="3" t="s">
        <v>34</v>
      </c>
      <c r="P54" s="3">
        <v>2020</v>
      </c>
      <c r="Q54" s="3" t="s">
        <v>42</v>
      </c>
      <c r="R54" s="3" t="s">
        <v>982</v>
      </c>
      <c r="S54" s="22">
        <v>45776</v>
      </c>
      <c r="T54" s="3">
        <v>17</v>
      </c>
      <c r="U54" s="20">
        <v>9444444444444440</v>
      </c>
      <c r="V54" s="3" t="s">
        <v>328</v>
      </c>
      <c r="W54" s="20">
        <v>8166851966706270</v>
      </c>
    </row>
    <row r="55" spans="1:23" ht="12.5" x14ac:dyDescent="0.25">
      <c r="A55" s="3" t="s">
        <v>983</v>
      </c>
      <c r="B55" s="3" t="s">
        <v>426</v>
      </c>
      <c r="C55" s="3" t="s">
        <v>427</v>
      </c>
      <c r="D55" s="3" t="s">
        <v>984</v>
      </c>
      <c r="E55" s="3" t="s">
        <v>28</v>
      </c>
      <c r="F55" s="3" t="s">
        <v>409</v>
      </c>
      <c r="G55" s="3" t="s">
        <v>30</v>
      </c>
      <c r="H55" s="3" t="s">
        <v>420</v>
      </c>
      <c r="I55" s="3">
        <v>2019</v>
      </c>
      <c r="J55" s="3" t="s">
        <v>985</v>
      </c>
      <c r="K55" s="3" t="s">
        <v>986</v>
      </c>
      <c r="L55" s="3" t="s">
        <v>412</v>
      </c>
      <c r="M55" s="3" t="s">
        <v>967</v>
      </c>
      <c r="N55" s="3" t="s">
        <v>35</v>
      </c>
      <c r="O55" s="3" t="s">
        <v>972</v>
      </c>
      <c r="P55" s="3">
        <v>13604300606930</v>
      </c>
      <c r="Q55" s="3" t="s">
        <v>987</v>
      </c>
      <c r="R55" s="3">
        <v>309</v>
      </c>
      <c r="S55" s="24">
        <v>45776</v>
      </c>
      <c r="T55" s="3">
        <v>18</v>
      </c>
      <c r="U55" s="3" t="s">
        <v>260</v>
      </c>
      <c r="V55" s="3" t="s">
        <v>38</v>
      </c>
      <c r="W55" s="20">
        <v>8119733694811090</v>
      </c>
    </row>
    <row r="56" spans="1:23" ht="12.5" x14ac:dyDescent="0.25">
      <c r="A56" s="3" t="s">
        <v>988</v>
      </c>
      <c r="B56" s="3" t="s">
        <v>426</v>
      </c>
      <c r="C56" s="3" t="s">
        <v>427</v>
      </c>
      <c r="D56" s="3" t="s">
        <v>984</v>
      </c>
      <c r="E56" s="3" t="s">
        <v>28</v>
      </c>
      <c r="F56" s="3" t="s">
        <v>409</v>
      </c>
      <c r="G56" s="3" t="s">
        <v>30</v>
      </c>
      <c r="H56" s="3" t="s">
        <v>420</v>
      </c>
      <c r="I56" s="3">
        <v>2019</v>
      </c>
      <c r="J56" s="3">
        <v>14916</v>
      </c>
      <c r="K56" s="3" t="s">
        <v>411</v>
      </c>
      <c r="L56" s="3" t="s">
        <v>981</v>
      </c>
      <c r="M56" s="3" t="s">
        <v>967</v>
      </c>
      <c r="N56" s="3" t="s">
        <v>35</v>
      </c>
      <c r="O56" s="3" t="s">
        <v>34</v>
      </c>
      <c r="P56" s="3">
        <v>2020</v>
      </c>
      <c r="Q56" s="3">
        <v>2021</v>
      </c>
      <c r="R56" s="3">
        <v>309</v>
      </c>
      <c r="S56" s="22">
        <v>45776</v>
      </c>
      <c r="T56" s="3">
        <v>18</v>
      </c>
      <c r="U56" s="3" t="s">
        <v>260</v>
      </c>
      <c r="V56" s="3" t="s">
        <v>38</v>
      </c>
      <c r="W56" s="20">
        <v>8366172441249840</v>
      </c>
    </row>
    <row r="57" spans="1:23" ht="12.5" x14ac:dyDescent="0.25">
      <c r="A57" s="3" t="s">
        <v>989</v>
      </c>
      <c r="B57" s="3" t="s">
        <v>426</v>
      </c>
      <c r="C57" s="3" t="s">
        <v>427</v>
      </c>
      <c r="D57" s="3" t="s">
        <v>990</v>
      </c>
      <c r="E57" s="3" t="s">
        <v>991</v>
      </c>
      <c r="F57" s="3" t="s">
        <v>30</v>
      </c>
      <c r="G57" s="3" t="s">
        <v>420</v>
      </c>
      <c r="H57" s="3">
        <v>2019</v>
      </c>
      <c r="I57" s="3">
        <v>14916</v>
      </c>
      <c r="J57" s="3" t="s">
        <v>992</v>
      </c>
      <c r="K57" s="3" t="s">
        <v>422</v>
      </c>
      <c r="L57" s="3" t="s">
        <v>42</v>
      </c>
      <c r="M57" s="3" t="s">
        <v>967</v>
      </c>
      <c r="N57" s="3" t="s">
        <v>35</v>
      </c>
      <c r="O57" s="3">
        <v>2020</v>
      </c>
      <c r="P57" s="3">
        <v>32453281</v>
      </c>
      <c r="Q57" s="3" t="s">
        <v>42</v>
      </c>
      <c r="R57" s="3" t="s">
        <v>42</v>
      </c>
      <c r="S57" s="24">
        <v>45776</v>
      </c>
      <c r="T57" s="3">
        <v>15</v>
      </c>
      <c r="U57" s="20">
        <v>8333333333333330</v>
      </c>
      <c r="V57" s="3" t="s">
        <v>80</v>
      </c>
      <c r="W57" s="20">
        <v>3.60295518035456E+16</v>
      </c>
    </row>
    <row r="58" spans="1:23" ht="12.5" x14ac:dyDescent="0.25">
      <c r="A58" s="3" t="s">
        <v>993</v>
      </c>
      <c r="B58" s="3" t="s">
        <v>426</v>
      </c>
      <c r="C58" s="3" t="s">
        <v>427</v>
      </c>
      <c r="D58" s="3" t="s">
        <v>994</v>
      </c>
      <c r="E58" s="3" t="s">
        <v>28</v>
      </c>
      <c r="F58" s="3" t="s">
        <v>409</v>
      </c>
      <c r="G58" s="3" t="s">
        <v>30</v>
      </c>
      <c r="H58" s="3" t="s">
        <v>420</v>
      </c>
      <c r="I58" s="3">
        <v>2019</v>
      </c>
      <c r="J58" s="3" t="s">
        <v>995</v>
      </c>
      <c r="K58" s="3" t="s">
        <v>996</v>
      </c>
      <c r="L58" s="3" t="s">
        <v>422</v>
      </c>
      <c r="M58" s="3" t="s">
        <v>967</v>
      </c>
      <c r="N58" s="3" t="s">
        <v>35</v>
      </c>
      <c r="O58" s="3">
        <v>2020</v>
      </c>
      <c r="P58" s="3">
        <v>3604300606930</v>
      </c>
      <c r="Q58" s="3">
        <v>309</v>
      </c>
      <c r="R58" s="3" t="s">
        <v>42</v>
      </c>
      <c r="S58" s="22">
        <v>45776</v>
      </c>
      <c r="T58" s="3">
        <v>17</v>
      </c>
      <c r="U58" s="20">
        <v>9444444444444440</v>
      </c>
      <c r="V58" s="3" t="s">
        <v>328</v>
      </c>
      <c r="W58" s="20">
        <v>772745526797612</v>
      </c>
    </row>
    <row r="59" spans="1:23" ht="12.5" x14ac:dyDescent="0.25">
      <c r="A59" s="3" t="s">
        <v>997</v>
      </c>
      <c r="B59" s="3" t="s">
        <v>998</v>
      </c>
      <c r="C59" s="3" t="s">
        <v>999</v>
      </c>
      <c r="D59" s="3" t="s">
        <v>28</v>
      </c>
      <c r="E59" s="3" t="s">
        <v>409</v>
      </c>
      <c r="F59" s="3" t="s">
        <v>30</v>
      </c>
      <c r="G59" s="3" t="s">
        <v>420</v>
      </c>
      <c r="H59" s="3" t="s">
        <v>1000</v>
      </c>
      <c r="I59" s="3">
        <v>14916</v>
      </c>
      <c r="J59" s="3" t="s">
        <v>1001</v>
      </c>
      <c r="K59" s="3" t="s">
        <v>1002</v>
      </c>
      <c r="L59" s="3" t="s">
        <v>42</v>
      </c>
      <c r="M59" s="3" t="s">
        <v>1003</v>
      </c>
      <c r="N59" s="3" t="s">
        <v>1004</v>
      </c>
      <c r="O59" s="3" t="s">
        <v>972</v>
      </c>
      <c r="P59" s="3">
        <v>2020</v>
      </c>
      <c r="Q59" s="3" t="s">
        <v>1005</v>
      </c>
      <c r="R59" s="3">
        <v>309</v>
      </c>
      <c r="S59" s="41">
        <v>45776</v>
      </c>
      <c r="T59" s="3">
        <v>17</v>
      </c>
      <c r="U59" s="20">
        <v>9444444444444440</v>
      </c>
      <c r="V59" s="3" t="s">
        <v>328</v>
      </c>
      <c r="W59" s="20">
        <v>3984953278979860</v>
      </c>
    </row>
    <row r="60" spans="1:23" ht="12.5" x14ac:dyDescent="0.25">
      <c r="A60" s="3" t="s">
        <v>1006</v>
      </c>
      <c r="B60" s="3" t="s">
        <v>426</v>
      </c>
      <c r="C60" s="3" t="s">
        <v>1007</v>
      </c>
      <c r="D60" s="3" t="s">
        <v>1008</v>
      </c>
      <c r="E60" s="3" t="s">
        <v>28</v>
      </c>
      <c r="F60" s="3" t="s">
        <v>1009</v>
      </c>
      <c r="G60" s="3" t="s">
        <v>420</v>
      </c>
      <c r="H60" s="3">
        <v>2019</v>
      </c>
      <c r="I60" s="3">
        <v>2019</v>
      </c>
      <c r="J60" s="3" t="s">
        <v>970</v>
      </c>
      <c r="K60" s="3" t="s">
        <v>411</v>
      </c>
      <c r="L60" s="3" t="s">
        <v>1002</v>
      </c>
      <c r="M60" s="3" t="s">
        <v>967</v>
      </c>
      <c r="N60" s="3" t="s">
        <v>1004</v>
      </c>
      <c r="O60" s="3" t="s">
        <v>972</v>
      </c>
      <c r="P60" s="3">
        <v>2020</v>
      </c>
      <c r="Q60" s="3" t="s">
        <v>1010</v>
      </c>
      <c r="R60" s="3" t="s">
        <v>42</v>
      </c>
      <c r="S60" s="41">
        <v>45776</v>
      </c>
      <c r="T60" s="3">
        <v>17</v>
      </c>
      <c r="U60" s="20">
        <v>9444444444444440</v>
      </c>
      <c r="V60" s="3" t="s">
        <v>328</v>
      </c>
      <c r="W60" s="20">
        <v>664358357601847</v>
      </c>
    </row>
    <row r="61" spans="1:23" ht="12.5" x14ac:dyDescent="0.25">
      <c r="A61" s="3" t="s">
        <v>1011</v>
      </c>
      <c r="B61" s="3" t="s">
        <v>426</v>
      </c>
      <c r="C61" s="3" t="s">
        <v>427</v>
      </c>
      <c r="D61" s="3" t="s">
        <v>1012</v>
      </c>
      <c r="E61" s="3" t="s">
        <v>28</v>
      </c>
      <c r="F61" s="3" t="s">
        <v>409</v>
      </c>
      <c r="G61" s="3" t="s">
        <v>30</v>
      </c>
      <c r="H61" s="3" t="s">
        <v>420</v>
      </c>
      <c r="I61" s="3">
        <v>2019</v>
      </c>
      <c r="J61" s="3">
        <v>149.16</v>
      </c>
      <c r="K61" s="3" t="s">
        <v>726</v>
      </c>
      <c r="L61" s="3" t="s">
        <v>422</v>
      </c>
      <c r="M61" s="3" t="s">
        <v>967</v>
      </c>
      <c r="N61" s="3" t="s">
        <v>35</v>
      </c>
      <c r="O61" s="3">
        <v>2020</v>
      </c>
      <c r="P61" s="3">
        <v>3604300606930</v>
      </c>
      <c r="Q61" s="3" t="s">
        <v>42</v>
      </c>
      <c r="R61" s="3">
        <v>309</v>
      </c>
      <c r="S61" s="22">
        <v>45776</v>
      </c>
      <c r="T61" s="3">
        <v>17</v>
      </c>
      <c r="U61" s="20">
        <v>9444444444444440</v>
      </c>
      <c r="V61" s="3" t="s">
        <v>328</v>
      </c>
      <c r="W61" s="20">
        <v>8331060064806190</v>
      </c>
    </row>
    <row r="62" spans="1:23" ht="12.5" x14ac:dyDescent="0.25">
      <c r="A62" s="3" t="s">
        <v>1013</v>
      </c>
      <c r="B62" s="3" t="s">
        <v>1014</v>
      </c>
      <c r="C62" s="3" t="s">
        <v>1015</v>
      </c>
      <c r="D62" s="3" t="s">
        <v>1016</v>
      </c>
      <c r="E62" s="3" t="s">
        <v>278</v>
      </c>
      <c r="F62" s="3" t="s">
        <v>731</v>
      </c>
      <c r="G62" s="3" t="s">
        <v>731</v>
      </c>
      <c r="H62" s="3" t="s">
        <v>30</v>
      </c>
      <c r="I62" s="3" t="s">
        <v>42</v>
      </c>
      <c r="J62" s="3" t="s">
        <v>732</v>
      </c>
      <c r="K62" s="3" t="s">
        <v>1017</v>
      </c>
      <c r="L62" s="3" t="s">
        <v>734</v>
      </c>
      <c r="M62" s="3" t="s">
        <v>363</v>
      </c>
      <c r="N62" s="3" t="s">
        <v>35</v>
      </c>
      <c r="O62" s="3" t="s">
        <v>363</v>
      </c>
      <c r="P62" s="3">
        <v>2013</v>
      </c>
      <c r="Q62" s="3" t="s">
        <v>735</v>
      </c>
      <c r="R62" s="3" t="s">
        <v>42</v>
      </c>
      <c r="S62" s="3" t="s">
        <v>1018</v>
      </c>
      <c r="T62" s="3">
        <v>16</v>
      </c>
      <c r="U62" s="20">
        <v>8888888888888880</v>
      </c>
      <c r="V62" s="3" t="s">
        <v>44</v>
      </c>
      <c r="W62" s="20">
        <v>7892569073083770</v>
      </c>
    </row>
    <row r="63" spans="1:23" ht="12.5" x14ac:dyDescent="0.25">
      <c r="A63" s="3" t="s">
        <v>1019</v>
      </c>
      <c r="B63" s="3" t="s">
        <v>728</v>
      </c>
      <c r="C63" s="3" t="s">
        <v>729</v>
      </c>
      <c r="D63" s="3" t="s">
        <v>1020</v>
      </c>
      <c r="E63" s="3" t="s">
        <v>278</v>
      </c>
      <c r="F63" s="3" t="s">
        <v>731</v>
      </c>
      <c r="G63" s="3" t="s">
        <v>30</v>
      </c>
      <c r="H63" s="3" t="s">
        <v>93</v>
      </c>
      <c r="I63" s="3">
        <v>2013</v>
      </c>
      <c r="J63" s="3" t="s">
        <v>42</v>
      </c>
      <c r="K63" s="3" t="s">
        <v>1021</v>
      </c>
      <c r="L63" s="3" t="s">
        <v>734</v>
      </c>
      <c r="M63" s="3" t="s">
        <v>363</v>
      </c>
      <c r="N63" s="3" t="s">
        <v>35</v>
      </c>
      <c r="O63" s="3" t="s">
        <v>363</v>
      </c>
      <c r="P63" s="3">
        <v>2013</v>
      </c>
      <c r="Q63" s="3" t="s">
        <v>42</v>
      </c>
      <c r="R63" s="3" t="s">
        <v>42</v>
      </c>
      <c r="S63" s="10">
        <v>46870</v>
      </c>
      <c r="T63" s="3">
        <v>15</v>
      </c>
      <c r="U63" s="20">
        <v>8333333333333330</v>
      </c>
      <c r="V63" s="3" t="s">
        <v>80</v>
      </c>
      <c r="W63" s="20">
        <v>8721212121212120</v>
      </c>
    </row>
    <row r="64" spans="1:23" ht="12.5" x14ac:dyDescent="0.25">
      <c r="A64" s="3" t="s">
        <v>1022</v>
      </c>
      <c r="B64" s="3" t="s">
        <v>1014</v>
      </c>
      <c r="C64" s="3" t="s">
        <v>729</v>
      </c>
      <c r="D64" s="3" t="s">
        <v>1023</v>
      </c>
      <c r="E64" s="3" t="s">
        <v>278</v>
      </c>
      <c r="F64" s="3" t="s">
        <v>731</v>
      </c>
      <c r="G64" s="3" t="s">
        <v>30</v>
      </c>
      <c r="H64" s="3" t="s">
        <v>111</v>
      </c>
      <c r="I64" s="3">
        <v>2013</v>
      </c>
      <c r="J64" s="3" t="s">
        <v>1024</v>
      </c>
      <c r="K64" s="3" t="s">
        <v>733</v>
      </c>
      <c r="L64" s="3" t="s">
        <v>734</v>
      </c>
      <c r="M64" s="3" t="s">
        <v>363</v>
      </c>
      <c r="N64" s="3" t="s">
        <v>35</v>
      </c>
      <c r="O64" s="3" t="s">
        <v>363</v>
      </c>
      <c r="P64" s="3">
        <v>2013</v>
      </c>
      <c r="Q64" s="3" t="s">
        <v>735</v>
      </c>
      <c r="R64" s="3" t="s">
        <v>42</v>
      </c>
      <c r="S64" s="10">
        <v>46870</v>
      </c>
      <c r="T64" s="3">
        <v>17</v>
      </c>
      <c r="U64" s="20">
        <v>9444444444444440</v>
      </c>
      <c r="V64" s="3" t="s">
        <v>328</v>
      </c>
      <c r="W64" s="20">
        <v>968404634581105</v>
      </c>
    </row>
    <row r="65" spans="1:23" ht="12.5" x14ac:dyDescent="0.25">
      <c r="A65" s="3" t="s">
        <v>1025</v>
      </c>
      <c r="B65" s="3" t="s">
        <v>728</v>
      </c>
      <c r="C65" s="3" t="s">
        <v>729</v>
      </c>
      <c r="D65" s="3" t="s">
        <v>1026</v>
      </c>
      <c r="E65" s="3" t="s">
        <v>278</v>
      </c>
      <c r="F65" s="3" t="s">
        <v>731</v>
      </c>
      <c r="G65" s="3" t="s">
        <v>30</v>
      </c>
      <c r="H65" s="3" t="s">
        <v>120</v>
      </c>
      <c r="I65" s="3">
        <v>2013</v>
      </c>
      <c r="J65" s="3" t="s">
        <v>1027</v>
      </c>
      <c r="K65" s="3" t="s">
        <v>1028</v>
      </c>
      <c r="L65" s="3" t="s">
        <v>1029</v>
      </c>
      <c r="M65" s="3" t="s">
        <v>363</v>
      </c>
      <c r="N65" s="3" t="s">
        <v>35</v>
      </c>
      <c r="O65" s="3" t="s">
        <v>363</v>
      </c>
      <c r="P65" s="3">
        <v>2013</v>
      </c>
      <c r="Q65" s="3" t="s">
        <v>735</v>
      </c>
      <c r="R65" s="3" t="s">
        <v>42</v>
      </c>
      <c r="S65" s="10">
        <v>46870</v>
      </c>
      <c r="T65" s="3">
        <v>17</v>
      </c>
      <c r="U65" s="20">
        <v>9444444444444440</v>
      </c>
      <c r="V65" s="3" t="s">
        <v>328</v>
      </c>
      <c r="W65" s="20">
        <v>8360665478312530</v>
      </c>
    </row>
    <row r="66" spans="1:23" ht="12.5" x14ac:dyDescent="0.25">
      <c r="A66" s="3" t="s">
        <v>1030</v>
      </c>
      <c r="B66" s="3" t="s">
        <v>1031</v>
      </c>
      <c r="C66" s="3" t="s">
        <v>1032</v>
      </c>
      <c r="D66" s="3" t="s">
        <v>1033</v>
      </c>
      <c r="E66" s="3" t="s">
        <v>278</v>
      </c>
      <c r="F66" s="3" t="s">
        <v>278</v>
      </c>
      <c r="G66" s="3" t="s">
        <v>731</v>
      </c>
      <c r="H66" s="3" t="s">
        <v>30</v>
      </c>
      <c r="I66" s="3" t="s">
        <v>42</v>
      </c>
      <c r="J66" s="3">
        <v>2013</v>
      </c>
      <c r="K66" s="3">
        <v>113</v>
      </c>
      <c r="L66" s="3" t="s">
        <v>1034</v>
      </c>
      <c r="M66" s="3" t="s">
        <v>363</v>
      </c>
      <c r="N66" s="3" t="s">
        <v>35</v>
      </c>
      <c r="O66" s="3" t="s">
        <v>1035</v>
      </c>
      <c r="P66" s="3">
        <v>181753</v>
      </c>
      <c r="Q66" s="3" t="s">
        <v>1036</v>
      </c>
      <c r="R66" s="3" t="s">
        <v>42</v>
      </c>
      <c r="S66" s="10">
        <v>46870</v>
      </c>
      <c r="T66" s="3">
        <v>16</v>
      </c>
      <c r="U66" s="20">
        <v>8888888888888880</v>
      </c>
      <c r="V66" s="3" t="s">
        <v>44</v>
      </c>
      <c r="W66" s="20">
        <v>4.1092524509803904E+16</v>
      </c>
    </row>
    <row r="67" spans="1:23" ht="12.5" x14ac:dyDescent="0.25">
      <c r="A67" s="3" t="s">
        <v>1037</v>
      </c>
      <c r="B67" s="3" t="s">
        <v>1014</v>
      </c>
      <c r="C67" s="3" t="s">
        <v>729</v>
      </c>
      <c r="D67" s="3" t="s">
        <v>1023</v>
      </c>
      <c r="E67" s="3" t="s">
        <v>278</v>
      </c>
      <c r="F67" s="3" t="s">
        <v>731</v>
      </c>
      <c r="G67" s="3" t="s">
        <v>30</v>
      </c>
      <c r="H67" s="3" t="s">
        <v>93</v>
      </c>
      <c r="I67" s="3">
        <v>2013</v>
      </c>
      <c r="J67" s="3" t="s">
        <v>732</v>
      </c>
      <c r="K67" s="3" t="s">
        <v>1038</v>
      </c>
      <c r="L67" s="3" t="s">
        <v>1039</v>
      </c>
      <c r="M67" s="3" t="s">
        <v>363</v>
      </c>
      <c r="N67" s="3" t="s">
        <v>35</v>
      </c>
      <c r="O67" s="3" t="s">
        <v>363</v>
      </c>
      <c r="P67" s="3">
        <v>2013</v>
      </c>
      <c r="Q67" s="3" t="s">
        <v>735</v>
      </c>
      <c r="R67" s="3" t="s">
        <v>42</v>
      </c>
      <c r="S67" s="10">
        <v>46870</v>
      </c>
      <c r="T67" s="3">
        <v>17</v>
      </c>
      <c r="U67" s="20">
        <v>9444444444444440</v>
      </c>
      <c r="V67" s="3" t="s">
        <v>328</v>
      </c>
      <c r="W67" s="20">
        <v>9014400055922540</v>
      </c>
    </row>
    <row r="68" spans="1:23" ht="12.5" x14ac:dyDescent="0.25">
      <c r="A68" s="3" t="s">
        <v>1040</v>
      </c>
      <c r="B68" s="3" t="s">
        <v>1041</v>
      </c>
      <c r="C68" s="3" t="s">
        <v>1042</v>
      </c>
      <c r="D68" s="3" t="s">
        <v>1043</v>
      </c>
      <c r="E68" s="3" t="s">
        <v>278</v>
      </c>
      <c r="F68" s="3" t="s">
        <v>731</v>
      </c>
      <c r="G68" s="3" t="s">
        <v>30</v>
      </c>
      <c r="H68" s="3" t="s">
        <v>562</v>
      </c>
      <c r="I68" s="3">
        <v>2013</v>
      </c>
      <c r="J68" s="3" t="s">
        <v>732</v>
      </c>
      <c r="K68" s="3" t="s">
        <v>1027</v>
      </c>
      <c r="L68" s="3" t="s">
        <v>734</v>
      </c>
      <c r="M68" s="3" t="s">
        <v>363</v>
      </c>
      <c r="N68" s="3" t="s">
        <v>1044</v>
      </c>
      <c r="O68" s="3" t="s">
        <v>363</v>
      </c>
      <c r="P68" s="3">
        <v>2013</v>
      </c>
      <c r="Q68" s="3" t="s">
        <v>42</v>
      </c>
      <c r="R68" s="3" t="s">
        <v>42</v>
      </c>
      <c r="S68" s="10">
        <v>46870</v>
      </c>
      <c r="T68" s="3">
        <v>16</v>
      </c>
      <c r="U68" s="20">
        <v>8888888888888880</v>
      </c>
      <c r="V68" s="3" t="s">
        <v>44</v>
      </c>
      <c r="W68" s="20">
        <v>949505347593583</v>
      </c>
    </row>
    <row r="69" spans="1:23" ht="12.5" x14ac:dyDescent="0.25">
      <c r="A69" s="3" t="s">
        <v>1045</v>
      </c>
      <c r="B69" s="3" t="s">
        <v>728</v>
      </c>
      <c r="C69" s="3" t="s">
        <v>1046</v>
      </c>
      <c r="D69" s="3" t="s">
        <v>1047</v>
      </c>
      <c r="E69" s="3" t="s">
        <v>278</v>
      </c>
      <c r="F69" s="3" t="s">
        <v>731</v>
      </c>
      <c r="G69" s="3" t="s">
        <v>30</v>
      </c>
      <c r="H69" s="3" t="s">
        <v>562</v>
      </c>
      <c r="I69" s="3">
        <v>2013</v>
      </c>
      <c r="J69" s="3" t="s">
        <v>732</v>
      </c>
      <c r="K69" s="3" t="s">
        <v>733</v>
      </c>
      <c r="L69" s="3" t="s">
        <v>1048</v>
      </c>
      <c r="M69" s="3" t="s">
        <v>363</v>
      </c>
      <c r="N69" s="3" t="s">
        <v>35</v>
      </c>
      <c r="O69" s="3" t="s">
        <v>363</v>
      </c>
      <c r="P69" s="3">
        <v>2013</v>
      </c>
      <c r="Q69" s="3" t="s">
        <v>42</v>
      </c>
      <c r="R69" s="3" t="s">
        <v>42</v>
      </c>
      <c r="S69" s="10">
        <v>46870</v>
      </c>
      <c r="T69" s="3">
        <v>16</v>
      </c>
      <c r="U69" s="20">
        <v>8888888888888880</v>
      </c>
      <c r="V69" s="3" t="s">
        <v>44</v>
      </c>
      <c r="W69" s="20">
        <v>9761616161616160</v>
      </c>
    </row>
    <row r="70" spans="1:23" ht="12.5" x14ac:dyDescent="0.25">
      <c r="A70" s="3" t="s">
        <v>1049</v>
      </c>
      <c r="B70" s="3" t="s">
        <v>728</v>
      </c>
      <c r="C70" s="3" t="s">
        <v>729</v>
      </c>
      <c r="D70" s="3" t="s">
        <v>1050</v>
      </c>
      <c r="E70" s="3" t="s">
        <v>278</v>
      </c>
      <c r="F70" s="3" t="s">
        <v>731</v>
      </c>
      <c r="G70" s="3" t="s">
        <v>30</v>
      </c>
      <c r="H70" s="3" t="s">
        <v>93</v>
      </c>
      <c r="I70" s="3">
        <v>2013</v>
      </c>
      <c r="J70" s="3" t="s">
        <v>1024</v>
      </c>
      <c r="K70" s="3" t="s">
        <v>1027</v>
      </c>
      <c r="L70" s="3" t="s">
        <v>1039</v>
      </c>
      <c r="M70" s="3" t="s">
        <v>363</v>
      </c>
      <c r="N70" s="3" t="s">
        <v>35</v>
      </c>
      <c r="O70" s="3" t="s">
        <v>363</v>
      </c>
      <c r="P70" s="3">
        <v>2013</v>
      </c>
      <c r="Q70" s="3" t="s">
        <v>42</v>
      </c>
      <c r="R70" s="3" t="s">
        <v>42</v>
      </c>
      <c r="S70" s="10">
        <v>46870</v>
      </c>
      <c r="T70" s="3">
        <v>16</v>
      </c>
      <c r="U70" s="20">
        <v>8888888888888880</v>
      </c>
      <c r="V70" s="3" t="s">
        <v>44</v>
      </c>
      <c r="W70" s="20">
        <v>9172357768865120</v>
      </c>
    </row>
    <row r="71" spans="1:23" ht="12.5" x14ac:dyDescent="0.25">
      <c r="A71" s="3" t="s">
        <v>1051</v>
      </c>
      <c r="B71" s="3" t="s">
        <v>1041</v>
      </c>
      <c r="C71" s="3" t="s">
        <v>729</v>
      </c>
      <c r="D71" s="3" t="s">
        <v>1052</v>
      </c>
      <c r="E71" s="3" t="s">
        <v>278</v>
      </c>
      <c r="F71" s="3" t="s">
        <v>731</v>
      </c>
      <c r="G71" s="3" t="s">
        <v>30</v>
      </c>
      <c r="H71" s="3" t="s">
        <v>120</v>
      </c>
      <c r="I71" s="3">
        <v>2013</v>
      </c>
      <c r="J71" s="3" t="s">
        <v>732</v>
      </c>
      <c r="K71" s="3" t="s">
        <v>1027</v>
      </c>
      <c r="L71" s="3" t="s">
        <v>734</v>
      </c>
      <c r="M71" s="3" t="s">
        <v>363</v>
      </c>
      <c r="N71" s="3" t="s">
        <v>35</v>
      </c>
      <c r="O71" s="3" t="s">
        <v>363</v>
      </c>
      <c r="P71" s="3">
        <v>2013</v>
      </c>
      <c r="Q71" s="3" t="s">
        <v>735</v>
      </c>
      <c r="R71" s="3" t="s">
        <v>42</v>
      </c>
      <c r="S71" s="10">
        <v>46870</v>
      </c>
      <c r="T71" s="3">
        <v>17</v>
      </c>
      <c r="U71" s="20">
        <v>9444444444444440</v>
      </c>
      <c r="V71" s="3" t="s">
        <v>328</v>
      </c>
      <c r="W71" s="20">
        <v>9330816818706090</v>
      </c>
    </row>
    <row r="72" spans="1:23" ht="12.5" x14ac:dyDescent="0.25">
      <c r="A72" s="3" t="s">
        <v>1053</v>
      </c>
      <c r="B72" s="3" t="s">
        <v>728</v>
      </c>
      <c r="C72" s="3" t="s">
        <v>729</v>
      </c>
      <c r="D72" s="3" t="s">
        <v>1054</v>
      </c>
      <c r="E72" s="3" t="s">
        <v>278</v>
      </c>
      <c r="F72" s="3" t="s">
        <v>731</v>
      </c>
      <c r="G72" s="3" t="s">
        <v>30</v>
      </c>
      <c r="H72" s="3" t="s">
        <v>562</v>
      </c>
      <c r="I72" s="3">
        <v>2013</v>
      </c>
      <c r="J72" s="3" t="s">
        <v>732</v>
      </c>
      <c r="K72" s="3" t="s">
        <v>1055</v>
      </c>
      <c r="L72" s="3" t="s">
        <v>1056</v>
      </c>
      <c r="M72" s="3" t="s">
        <v>363</v>
      </c>
      <c r="N72" s="3" t="s">
        <v>35</v>
      </c>
      <c r="O72" s="3" t="s">
        <v>363</v>
      </c>
      <c r="P72" s="3">
        <v>2013</v>
      </c>
      <c r="Q72" s="3" t="s">
        <v>42</v>
      </c>
      <c r="R72" s="3" t="s">
        <v>42</v>
      </c>
      <c r="S72" s="10">
        <v>46870</v>
      </c>
      <c r="T72" s="3">
        <v>16</v>
      </c>
      <c r="U72" s="20">
        <v>8888888888888880</v>
      </c>
      <c r="V72" s="3" t="s">
        <v>44</v>
      </c>
      <c r="W72" s="20">
        <v>8303030303030300</v>
      </c>
    </row>
    <row r="73" spans="1:23" ht="12.5" x14ac:dyDescent="0.25">
      <c r="A73" s="3" t="s">
        <v>1057</v>
      </c>
      <c r="B73" s="3" t="s">
        <v>728</v>
      </c>
      <c r="C73" s="3" t="s">
        <v>729</v>
      </c>
      <c r="D73" s="3" t="s">
        <v>1047</v>
      </c>
      <c r="E73" s="3" t="s">
        <v>278</v>
      </c>
      <c r="F73" s="3" t="s">
        <v>731</v>
      </c>
      <c r="G73" s="3" t="s">
        <v>30</v>
      </c>
      <c r="H73" s="3" t="s">
        <v>562</v>
      </c>
      <c r="I73" s="3">
        <v>2013</v>
      </c>
      <c r="J73" s="3" t="s">
        <v>1024</v>
      </c>
      <c r="K73" s="3" t="s">
        <v>1027</v>
      </c>
      <c r="L73" s="3" t="s">
        <v>1029</v>
      </c>
      <c r="M73" s="3" t="s">
        <v>363</v>
      </c>
      <c r="N73" s="3" t="s">
        <v>35</v>
      </c>
      <c r="O73" s="3" t="s">
        <v>363</v>
      </c>
      <c r="P73" s="3">
        <v>2013</v>
      </c>
      <c r="Q73" s="3" t="s">
        <v>735</v>
      </c>
      <c r="R73" s="3" t="s">
        <v>42</v>
      </c>
      <c r="S73" s="10">
        <v>46870</v>
      </c>
      <c r="T73" s="3">
        <v>17</v>
      </c>
      <c r="U73" s="20">
        <v>9444444444444440</v>
      </c>
      <c r="V73" s="3" t="s">
        <v>328</v>
      </c>
      <c r="W73" s="20">
        <v>9691036664220050</v>
      </c>
    </row>
    <row r="74" spans="1:23" ht="12.5" x14ac:dyDescent="0.25">
      <c r="A74" s="3" t="s">
        <v>1058</v>
      </c>
      <c r="B74" s="3">
        <v>2016</v>
      </c>
      <c r="C74" s="3" t="s">
        <v>1059</v>
      </c>
      <c r="D74" s="3" t="s">
        <v>1060</v>
      </c>
      <c r="E74" s="3" t="s">
        <v>28</v>
      </c>
      <c r="F74" s="3" t="s">
        <v>1061</v>
      </c>
      <c r="G74" s="3" t="s">
        <v>30</v>
      </c>
      <c r="H74" s="3" t="s">
        <v>93</v>
      </c>
      <c r="I74" s="3">
        <v>2011</v>
      </c>
      <c r="J74" s="3" t="s">
        <v>1062</v>
      </c>
      <c r="K74" s="3" t="s">
        <v>1063</v>
      </c>
      <c r="L74" s="3" t="s">
        <v>1064</v>
      </c>
      <c r="M74" s="3" t="s">
        <v>1065</v>
      </c>
      <c r="N74" s="3" t="s">
        <v>897</v>
      </c>
      <c r="O74" s="3" t="s">
        <v>34</v>
      </c>
      <c r="P74" s="3">
        <v>2016</v>
      </c>
      <c r="Q74" s="3" t="s">
        <v>42</v>
      </c>
      <c r="R74" s="3" t="s">
        <v>439</v>
      </c>
      <c r="S74" s="3" t="s">
        <v>42</v>
      </c>
      <c r="T74" s="3">
        <v>16</v>
      </c>
      <c r="U74" s="20">
        <v>8888888888888880</v>
      </c>
      <c r="V74" s="3" t="s">
        <v>44</v>
      </c>
      <c r="W74" s="20">
        <v>709426763493859</v>
      </c>
    </row>
    <row r="75" spans="1:23" ht="12.5" x14ac:dyDescent="0.25">
      <c r="A75" s="3" t="s">
        <v>1066</v>
      </c>
      <c r="B75" s="3" t="s">
        <v>431</v>
      </c>
      <c r="C75" s="3" t="s">
        <v>757</v>
      </c>
      <c r="D75" s="3" t="s">
        <v>1067</v>
      </c>
      <c r="E75" s="3" t="s">
        <v>28</v>
      </c>
      <c r="F75" s="3" t="s">
        <v>1068</v>
      </c>
      <c r="G75" s="3" t="s">
        <v>30</v>
      </c>
      <c r="H75" s="3" t="s">
        <v>93</v>
      </c>
      <c r="I75" s="3">
        <v>2</v>
      </c>
      <c r="J75" s="3">
        <v>8125</v>
      </c>
      <c r="K75" s="3" t="s">
        <v>1069</v>
      </c>
      <c r="L75" s="3" t="s">
        <v>437</v>
      </c>
      <c r="M75" s="3" t="s">
        <v>1065</v>
      </c>
      <c r="N75" s="3" t="s">
        <v>35</v>
      </c>
      <c r="O75" s="3" t="s">
        <v>34</v>
      </c>
      <c r="P75" s="3">
        <v>2016</v>
      </c>
      <c r="Q75" s="3" t="s">
        <v>42</v>
      </c>
      <c r="R75" s="3" t="s">
        <v>1070</v>
      </c>
      <c r="S75" s="3">
        <v>2026</v>
      </c>
      <c r="T75" s="3">
        <v>17</v>
      </c>
      <c r="U75" s="20">
        <v>9444444444444440</v>
      </c>
      <c r="V75" s="3" t="s">
        <v>328</v>
      </c>
      <c r="W75" s="20">
        <v>8173231396631050</v>
      </c>
    </row>
    <row r="76" spans="1:23" ht="12.5" x14ac:dyDescent="0.25">
      <c r="A76" s="3" t="s">
        <v>1071</v>
      </c>
      <c r="B76" s="3" t="s">
        <v>431</v>
      </c>
      <c r="C76" s="3" t="s">
        <v>443</v>
      </c>
      <c r="D76" s="3" t="s">
        <v>1072</v>
      </c>
      <c r="E76" s="3" t="s">
        <v>28</v>
      </c>
      <c r="F76" s="3" t="s">
        <v>434</v>
      </c>
      <c r="G76" s="3" t="s">
        <v>30</v>
      </c>
      <c r="H76" s="3" t="s">
        <v>93</v>
      </c>
      <c r="I76" s="3">
        <v>2011</v>
      </c>
      <c r="J76" s="3">
        <v>125</v>
      </c>
      <c r="K76" s="3" t="s">
        <v>1073</v>
      </c>
      <c r="L76" s="3" t="s">
        <v>437</v>
      </c>
      <c r="M76" s="3" t="s">
        <v>1065</v>
      </c>
      <c r="N76" s="3" t="s">
        <v>35</v>
      </c>
      <c r="O76" s="3" t="s">
        <v>34</v>
      </c>
      <c r="P76" s="3">
        <v>2016</v>
      </c>
      <c r="Q76" s="3" t="s">
        <v>42</v>
      </c>
      <c r="R76" s="3" t="s">
        <v>1074</v>
      </c>
      <c r="S76" s="3" t="s">
        <v>42</v>
      </c>
      <c r="T76" s="3">
        <v>16</v>
      </c>
      <c r="U76" s="20">
        <v>8888888888888880</v>
      </c>
      <c r="V76" s="3" t="s">
        <v>44</v>
      </c>
      <c r="W76" s="20">
        <v>8818332020308120</v>
      </c>
    </row>
    <row r="77" spans="1:23" ht="12.5" x14ac:dyDescent="0.25">
      <c r="A77" s="3" t="s">
        <v>1075</v>
      </c>
      <c r="B77" s="3" t="s">
        <v>431</v>
      </c>
      <c r="C77" s="3" t="s">
        <v>757</v>
      </c>
      <c r="D77" s="3" t="s">
        <v>1076</v>
      </c>
      <c r="E77" s="3" t="s">
        <v>28</v>
      </c>
      <c r="F77" s="3" t="s">
        <v>434</v>
      </c>
      <c r="G77" s="3" t="s">
        <v>30</v>
      </c>
      <c r="H77" s="3" t="s">
        <v>1077</v>
      </c>
      <c r="I77" s="3">
        <v>201</v>
      </c>
      <c r="J77" s="3">
        <v>125</v>
      </c>
      <c r="K77" s="3" t="s">
        <v>1078</v>
      </c>
      <c r="L77" s="3" t="s">
        <v>437</v>
      </c>
      <c r="M77" s="3" t="s">
        <v>1065</v>
      </c>
      <c r="N77" s="3" t="s">
        <v>35</v>
      </c>
      <c r="O77" s="3" t="s">
        <v>34</v>
      </c>
      <c r="P77" s="3">
        <v>2016</v>
      </c>
      <c r="Q77" s="3" t="s">
        <v>42</v>
      </c>
      <c r="R77" s="3" t="s">
        <v>439</v>
      </c>
      <c r="S77" s="3">
        <v>2026</v>
      </c>
      <c r="T77" s="3">
        <v>17</v>
      </c>
      <c r="U77" s="20">
        <v>9444444444444440</v>
      </c>
      <c r="V77" s="3" t="s">
        <v>328</v>
      </c>
      <c r="W77" s="20">
        <v>8884353967831470</v>
      </c>
    </row>
    <row r="78" spans="1:23" ht="12.5" x14ac:dyDescent="0.25">
      <c r="A78" s="3" t="s">
        <v>1079</v>
      </c>
      <c r="B78" s="3" t="s">
        <v>442</v>
      </c>
      <c r="C78" s="3" t="s">
        <v>1059</v>
      </c>
      <c r="D78" s="3" t="s">
        <v>1080</v>
      </c>
      <c r="E78" s="3" t="s">
        <v>28</v>
      </c>
      <c r="F78" s="3" t="s">
        <v>434</v>
      </c>
      <c r="G78" s="3" t="s">
        <v>30</v>
      </c>
      <c r="H78" s="3" t="s">
        <v>93</v>
      </c>
      <c r="I78" s="3">
        <v>2011</v>
      </c>
      <c r="J78" s="3">
        <v>125</v>
      </c>
      <c r="K78" s="3" t="s">
        <v>1081</v>
      </c>
      <c r="L78" s="3" t="s">
        <v>1082</v>
      </c>
      <c r="M78" s="3" t="s">
        <v>1065</v>
      </c>
      <c r="N78" s="3" t="s">
        <v>35</v>
      </c>
      <c r="O78" s="3" t="s">
        <v>34</v>
      </c>
      <c r="P78" s="3">
        <v>2016</v>
      </c>
      <c r="Q78" s="3" t="s">
        <v>42</v>
      </c>
      <c r="R78" s="3" t="s">
        <v>439</v>
      </c>
      <c r="S78" s="42">
        <v>46296</v>
      </c>
      <c r="T78" s="3">
        <v>17</v>
      </c>
      <c r="U78" s="20">
        <v>9444444444444440</v>
      </c>
      <c r="V78" s="3" t="s">
        <v>328</v>
      </c>
      <c r="W78" s="20">
        <v>8590957197358580</v>
      </c>
    </row>
    <row r="79" spans="1:23" ht="12.5" x14ac:dyDescent="0.25">
      <c r="A79" s="3" t="s">
        <v>1083</v>
      </c>
      <c r="B79" s="3" t="s">
        <v>594</v>
      </c>
      <c r="C79" s="3" t="s">
        <v>1084</v>
      </c>
      <c r="D79" s="3" t="s">
        <v>1085</v>
      </c>
      <c r="E79" s="3" t="s">
        <v>28</v>
      </c>
      <c r="F79" s="3" t="s">
        <v>434</v>
      </c>
      <c r="G79" s="3" t="s">
        <v>30</v>
      </c>
      <c r="H79" s="3" t="s">
        <v>93</v>
      </c>
      <c r="I79" s="3">
        <v>2011</v>
      </c>
      <c r="J79" s="3" t="s">
        <v>1086</v>
      </c>
      <c r="K79" s="3" t="s">
        <v>1087</v>
      </c>
      <c r="L79" s="3" t="s">
        <v>437</v>
      </c>
      <c r="M79" s="3" t="s">
        <v>1065</v>
      </c>
      <c r="N79" s="3" t="s">
        <v>35</v>
      </c>
      <c r="O79" s="3" t="s">
        <v>34</v>
      </c>
      <c r="P79" s="3">
        <v>2016</v>
      </c>
      <c r="Q79" s="3" t="s">
        <v>42</v>
      </c>
      <c r="R79" s="3" t="s">
        <v>439</v>
      </c>
      <c r="S79" s="3" t="s">
        <v>42</v>
      </c>
      <c r="T79" s="3">
        <v>16</v>
      </c>
      <c r="U79" s="20">
        <v>8888888888888880</v>
      </c>
      <c r="V79" s="3" t="s">
        <v>44</v>
      </c>
      <c r="W79" s="20">
        <v>7412512120232700</v>
      </c>
    </row>
    <row r="80" spans="1:23" ht="12.5" x14ac:dyDescent="0.25">
      <c r="A80" s="3" t="s">
        <v>1088</v>
      </c>
      <c r="B80" s="3" t="s">
        <v>431</v>
      </c>
      <c r="C80" s="3" t="s">
        <v>1084</v>
      </c>
      <c r="D80" s="3" t="s">
        <v>1076</v>
      </c>
      <c r="E80" s="3" t="s">
        <v>28</v>
      </c>
      <c r="F80" s="3" t="s">
        <v>1068</v>
      </c>
      <c r="G80" s="3" t="s">
        <v>30</v>
      </c>
      <c r="H80" s="3" t="s">
        <v>93</v>
      </c>
      <c r="I80" s="3">
        <v>2011</v>
      </c>
      <c r="J80" s="3" t="s">
        <v>1089</v>
      </c>
      <c r="K80" s="3" t="s">
        <v>1087</v>
      </c>
      <c r="L80" s="3" t="s">
        <v>437</v>
      </c>
      <c r="M80" s="3" t="s">
        <v>1065</v>
      </c>
      <c r="N80" s="3" t="s">
        <v>35</v>
      </c>
      <c r="O80" s="3" t="s">
        <v>34</v>
      </c>
      <c r="P80" s="3">
        <v>2016</v>
      </c>
      <c r="Q80" s="3" t="s">
        <v>42</v>
      </c>
      <c r="R80" s="3" t="s">
        <v>1090</v>
      </c>
      <c r="S80" s="3" t="s">
        <v>1091</v>
      </c>
      <c r="T80" s="3">
        <v>17</v>
      </c>
      <c r="U80" s="20">
        <v>9444444444444440</v>
      </c>
      <c r="V80" s="3" t="s">
        <v>328</v>
      </c>
      <c r="W80" s="20">
        <v>8132024981938470</v>
      </c>
    </row>
    <row r="81" spans="1:23" ht="12.5" x14ac:dyDescent="0.25">
      <c r="A81" s="3" t="s">
        <v>1092</v>
      </c>
      <c r="B81" s="3" t="s">
        <v>442</v>
      </c>
      <c r="C81" s="3" t="s">
        <v>1093</v>
      </c>
      <c r="D81" s="3" t="s">
        <v>1094</v>
      </c>
      <c r="E81" s="3" t="s">
        <v>28</v>
      </c>
      <c r="F81" s="3" t="s">
        <v>434</v>
      </c>
      <c r="G81" s="3" t="s">
        <v>445</v>
      </c>
      <c r="H81" s="3" t="s">
        <v>93</v>
      </c>
      <c r="I81" s="3">
        <v>201</v>
      </c>
      <c r="J81" s="3">
        <v>125</v>
      </c>
      <c r="K81" s="3" t="s">
        <v>1095</v>
      </c>
      <c r="L81" s="3" t="s">
        <v>437</v>
      </c>
      <c r="M81" s="3" t="s">
        <v>1065</v>
      </c>
      <c r="N81" s="3" t="s">
        <v>35</v>
      </c>
      <c r="O81" s="3" t="s">
        <v>34</v>
      </c>
      <c r="P81" s="3">
        <v>2016</v>
      </c>
      <c r="Q81" s="3" t="s">
        <v>42</v>
      </c>
      <c r="R81" s="3" t="s">
        <v>1074</v>
      </c>
      <c r="S81" s="3">
        <v>2026</v>
      </c>
      <c r="T81" s="3">
        <v>17</v>
      </c>
      <c r="U81" s="20">
        <v>9444444444444440</v>
      </c>
      <c r="V81" s="3" t="s">
        <v>328</v>
      </c>
      <c r="W81" s="20">
        <v>7772501647717910</v>
      </c>
    </row>
    <row r="82" spans="1:23" ht="12.5" x14ac:dyDescent="0.25">
      <c r="A82" s="3" t="s">
        <v>1096</v>
      </c>
      <c r="B82" s="3" t="s">
        <v>431</v>
      </c>
      <c r="C82" s="3" t="s">
        <v>1097</v>
      </c>
      <c r="D82" s="3" t="s">
        <v>1098</v>
      </c>
      <c r="E82" s="3" t="s">
        <v>28</v>
      </c>
      <c r="F82" s="3" t="s">
        <v>434</v>
      </c>
      <c r="G82" s="3" t="s">
        <v>30</v>
      </c>
      <c r="H82" s="3" t="s">
        <v>93</v>
      </c>
      <c r="I82" s="3">
        <v>2011</v>
      </c>
      <c r="J82" s="3">
        <v>125</v>
      </c>
      <c r="K82" s="3" t="s">
        <v>452</v>
      </c>
      <c r="L82" s="3" t="s">
        <v>437</v>
      </c>
      <c r="M82" s="3" t="s">
        <v>1065</v>
      </c>
      <c r="N82" s="3" t="s">
        <v>35</v>
      </c>
      <c r="O82" s="3" t="s">
        <v>1099</v>
      </c>
      <c r="P82" s="3">
        <v>2016</v>
      </c>
      <c r="Q82" s="3" t="s">
        <v>42</v>
      </c>
      <c r="R82" s="3" t="s">
        <v>439</v>
      </c>
      <c r="S82" s="3">
        <v>2026</v>
      </c>
      <c r="T82" s="3">
        <v>17</v>
      </c>
      <c r="U82" s="20">
        <v>9444444444444440</v>
      </c>
      <c r="V82" s="3" t="s">
        <v>328</v>
      </c>
      <c r="W82" s="20">
        <v>8567240357681530</v>
      </c>
    </row>
    <row r="83" spans="1:23" ht="12.5" x14ac:dyDescent="0.25">
      <c r="A83" s="3" t="s">
        <v>1100</v>
      </c>
      <c r="B83" s="3" t="s">
        <v>431</v>
      </c>
      <c r="C83" s="3" t="s">
        <v>1059</v>
      </c>
      <c r="D83" s="3" t="s">
        <v>1067</v>
      </c>
      <c r="E83" s="3" t="s">
        <v>28</v>
      </c>
      <c r="F83" s="3" t="s">
        <v>434</v>
      </c>
      <c r="G83" s="3" t="s">
        <v>30</v>
      </c>
      <c r="H83" s="3" t="s">
        <v>93</v>
      </c>
      <c r="I83" s="3">
        <v>2011</v>
      </c>
      <c r="J83" s="3">
        <v>125</v>
      </c>
      <c r="K83" s="3" t="s">
        <v>1095</v>
      </c>
      <c r="L83" s="3" t="s">
        <v>437</v>
      </c>
      <c r="M83" s="3" t="s">
        <v>1065</v>
      </c>
      <c r="N83" s="3" t="s">
        <v>35</v>
      </c>
      <c r="O83" s="3" t="s">
        <v>34</v>
      </c>
      <c r="P83" s="3">
        <v>2016</v>
      </c>
      <c r="Q83" s="3" t="s">
        <v>42</v>
      </c>
      <c r="R83" s="3" t="s">
        <v>1090</v>
      </c>
      <c r="S83" s="3">
        <v>2026</v>
      </c>
      <c r="T83" s="3">
        <v>17</v>
      </c>
      <c r="U83" s="20">
        <v>9444444444444440</v>
      </c>
      <c r="V83" s="3" t="s">
        <v>328</v>
      </c>
      <c r="W83" s="20">
        <v>883754689658669</v>
      </c>
    </row>
    <row r="84" spans="1:23" ht="12.5" x14ac:dyDescent="0.25">
      <c r="A84" s="3" t="s">
        <v>1101</v>
      </c>
      <c r="B84" s="3" t="s">
        <v>431</v>
      </c>
      <c r="C84" s="3" t="s">
        <v>757</v>
      </c>
      <c r="D84" s="3" t="s">
        <v>1102</v>
      </c>
      <c r="E84" s="3" t="s">
        <v>28</v>
      </c>
      <c r="F84" s="3" t="s">
        <v>434</v>
      </c>
      <c r="G84" s="3" t="s">
        <v>1103</v>
      </c>
      <c r="H84" s="3" t="s">
        <v>1104</v>
      </c>
      <c r="I84" s="3">
        <v>201</v>
      </c>
      <c r="J84" s="3">
        <v>125</v>
      </c>
      <c r="K84" s="3" t="s">
        <v>1105</v>
      </c>
      <c r="L84" s="3" t="s">
        <v>437</v>
      </c>
      <c r="M84" s="3" t="s">
        <v>1065</v>
      </c>
      <c r="N84" s="3" t="s">
        <v>35</v>
      </c>
      <c r="O84" s="3" t="s">
        <v>34</v>
      </c>
      <c r="P84" s="3">
        <v>2016</v>
      </c>
      <c r="Q84" s="3" t="s">
        <v>42</v>
      </c>
      <c r="R84" s="3" t="s">
        <v>439</v>
      </c>
      <c r="S84" s="3" t="s">
        <v>1074</v>
      </c>
      <c r="T84" s="3">
        <v>17</v>
      </c>
      <c r="U84" s="20">
        <v>9444444444444440</v>
      </c>
      <c r="V84" s="3" t="s">
        <v>328</v>
      </c>
      <c r="W84" s="20">
        <v>7965092145455460</v>
      </c>
    </row>
    <row r="85" spans="1:23" ht="12.5" x14ac:dyDescent="0.25">
      <c r="A85" s="3" t="s">
        <v>1106</v>
      </c>
      <c r="B85" s="3" t="s">
        <v>431</v>
      </c>
      <c r="C85" s="3" t="s">
        <v>757</v>
      </c>
      <c r="D85" s="3" t="s">
        <v>1107</v>
      </c>
      <c r="E85" s="3" t="s">
        <v>28</v>
      </c>
      <c r="F85" s="3" t="s">
        <v>1068</v>
      </c>
      <c r="G85" s="3" t="s">
        <v>30</v>
      </c>
      <c r="H85" s="3" t="s">
        <v>93</v>
      </c>
      <c r="I85" s="3">
        <v>20</v>
      </c>
      <c r="J85" s="3">
        <v>125</v>
      </c>
      <c r="K85" s="3" t="s">
        <v>452</v>
      </c>
      <c r="L85" s="3" t="s">
        <v>437</v>
      </c>
      <c r="M85" s="3" t="s">
        <v>1065</v>
      </c>
      <c r="N85" s="3" t="s">
        <v>35</v>
      </c>
      <c r="O85" s="3" t="s">
        <v>34</v>
      </c>
      <c r="P85" s="3">
        <v>2016</v>
      </c>
      <c r="Q85" s="3" t="s">
        <v>42</v>
      </c>
      <c r="R85" s="3" t="s">
        <v>1090</v>
      </c>
      <c r="S85" s="42">
        <v>46296</v>
      </c>
      <c r="T85" s="3">
        <v>17</v>
      </c>
      <c r="U85" s="20">
        <v>9444444444444440</v>
      </c>
      <c r="V85" s="3" t="s">
        <v>328</v>
      </c>
      <c r="W85" s="20">
        <v>8773028442146080</v>
      </c>
    </row>
    <row r="86" spans="1:23" ht="12.5" x14ac:dyDescent="0.25">
      <c r="A86" s="3" t="s">
        <v>232</v>
      </c>
      <c r="B86" s="3" t="s">
        <v>1108</v>
      </c>
      <c r="C86" s="3" t="s">
        <v>176</v>
      </c>
      <c r="D86" s="3" t="s">
        <v>1109</v>
      </c>
      <c r="E86" s="3" t="s">
        <v>1110</v>
      </c>
      <c r="F86" s="3" t="s">
        <v>1111</v>
      </c>
      <c r="G86" s="3" t="s">
        <v>1112</v>
      </c>
      <c r="H86" s="3" t="s">
        <v>1112</v>
      </c>
      <c r="I86" s="3">
        <v>20218495</v>
      </c>
      <c r="J86" s="3" t="s">
        <v>1113</v>
      </c>
      <c r="K86" s="42">
        <v>46296</v>
      </c>
      <c r="L86" s="3" t="s">
        <v>42</v>
      </c>
      <c r="M86" s="3" t="s">
        <v>1114</v>
      </c>
      <c r="N86" s="3" t="s">
        <v>1114</v>
      </c>
      <c r="O86" s="3" t="s">
        <v>191</v>
      </c>
      <c r="P86" s="3">
        <v>2021</v>
      </c>
      <c r="Q86" s="3" t="s">
        <v>69</v>
      </c>
      <c r="R86" s="3" t="s">
        <v>42</v>
      </c>
      <c r="S86" s="3" t="s">
        <v>42</v>
      </c>
      <c r="T86" s="3">
        <v>15</v>
      </c>
      <c r="U86" s="20">
        <v>8333333333333330</v>
      </c>
      <c r="V86" s="3" t="s">
        <v>80</v>
      </c>
      <c r="W86" s="20">
        <v>4.1183509301156304E+16</v>
      </c>
    </row>
    <row r="87" spans="1:23" ht="12.5" x14ac:dyDescent="0.25">
      <c r="A87" s="3" t="s">
        <v>233</v>
      </c>
      <c r="B87" s="3" t="s">
        <v>488</v>
      </c>
      <c r="C87" s="3" t="s">
        <v>176</v>
      </c>
      <c r="D87" s="3" t="s">
        <v>1115</v>
      </c>
      <c r="E87" s="3" t="s">
        <v>61</v>
      </c>
      <c r="F87" s="3" t="s">
        <v>1116</v>
      </c>
      <c r="G87" s="3" t="s">
        <v>482</v>
      </c>
      <c r="H87" s="3" t="s">
        <v>1117</v>
      </c>
      <c r="I87" s="3">
        <v>2021</v>
      </c>
      <c r="J87" s="3">
        <v>1998</v>
      </c>
      <c r="K87" s="3" t="s">
        <v>1118</v>
      </c>
      <c r="L87" s="3" t="s">
        <v>152</v>
      </c>
      <c r="M87" s="3" t="s">
        <v>1119</v>
      </c>
      <c r="N87" s="3" t="s">
        <v>35</v>
      </c>
      <c r="O87" s="3" t="s">
        <v>34</v>
      </c>
      <c r="P87" s="3">
        <v>2021</v>
      </c>
      <c r="Q87" s="3" t="s">
        <v>1120</v>
      </c>
      <c r="R87" s="3" t="s">
        <v>1121</v>
      </c>
      <c r="S87" s="3" t="s">
        <v>1122</v>
      </c>
      <c r="T87" s="3">
        <v>18</v>
      </c>
      <c r="U87" s="3" t="s">
        <v>260</v>
      </c>
      <c r="V87" s="3" t="s">
        <v>38</v>
      </c>
      <c r="W87" s="20">
        <v>8128868498966530</v>
      </c>
    </row>
    <row r="88" spans="1:23" ht="12.5" x14ac:dyDescent="0.25">
      <c r="A88" s="3" t="s">
        <v>175</v>
      </c>
      <c r="B88" s="3" t="s">
        <v>479</v>
      </c>
      <c r="C88" s="3" t="s">
        <v>176</v>
      </c>
      <c r="D88" s="3" t="s">
        <v>480</v>
      </c>
      <c r="E88" s="3" t="s">
        <v>61</v>
      </c>
      <c r="F88" s="3" t="s">
        <v>481</v>
      </c>
      <c r="G88" s="3" t="s">
        <v>482</v>
      </c>
      <c r="H88" s="3" t="s">
        <v>483</v>
      </c>
      <c r="I88" s="3">
        <v>2021</v>
      </c>
      <c r="J88" s="3">
        <v>1998</v>
      </c>
      <c r="K88" s="3" t="s">
        <v>1123</v>
      </c>
      <c r="L88" s="3" t="s">
        <v>152</v>
      </c>
      <c r="M88" s="3" t="s">
        <v>153</v>
      </c>
      <c r="N88" s="3" t="s">
        <v>35</v>
      </c>
      <c r="O88" s="3" t="s">
        <v>34</v>
      </c>
      <c r="P88" s="3">
        <v>2021</v>
      </c>
      <c r="Q88" s="3" t="s">
        <v>69</v>
      </c>
      <c r="R88" s="3" t="s">
        <v>1121</v>
      </c>
      <c r="S88" s="25">
        <v>46300</v>
      </c>
      <c r="T88" s="3">
        <v>18</v>
      </c>
      <c r="U88" s="3" t="s">
        <v>260</v>
      </c>
      <c r="V88" s="3" t="s">
        <v>38</v>
      </c>
      <c r="W88" s="20">
        <v>9173866982690510</v>
      </c>
    </row>
    <row r="89" spans="1:23" ht="12.5" x14ac:dyDescent="0.25">
      <c r="A89" s="3" t="s">
        <v>148</v>
      </c>
      <c r="B89" s="3" t="s">
        <v>479</v>
      </c>
      <c r="C89" s="3" t="s">
        <v>176</v>
      </c>
      <c r="D89" s="3" t="s">
        <v>1124</v>
      </c>
      <c r="E89" s="3" t="s">
        <v>61</v>
      </c>
      <c r="F89" s="3" t="s">
        <v>481</v>
      </c>
      <c r="G89" s="3" t="s">
        <v>179</v>
      </c>
      <c r="H89" s="3" t="s">
        <v>483</v>
      </c>
      <c r="I89" s="3">
        <v>2021</v>
      </c>
      <c r="J89" s="3">
        <v>1998</v>
      </c>
      <c r="K89" s="3" t="s">
        <v>1125</v>
      </c>
      <c r="L89" s="3" t="s">
        <v>152</v>
      </c>
      <c r="M89" s="3" t="s">
        <v>1126</v>
      </c>
      <c r="N89" s="3" t="s">
        <v>35</v>
      </c>
      <c r="O89" s="3" t="s">
        <v>34</v>
      </c>
      <c r="P89" s="3">
        <v>2021</v>
      </c>
      <c r="Q89" s="3" t="s">
        <v>69</v>
      </c>
      <c r="R89" s="3" t="s">
        <v>1121</v>
      </c>
      <c r="S89" s="3">
        <v>2026</v>
      </c>
      <c r="T89" s="3">
        <v>18</v>
      </c>
      <c r="U89" s="3" t="s">
        <v>260</v>
      </c>
      <c r="V89" s="3" t="s">
        <v>38</v>
      </c>
      <c r="W89" s="20">
        <v>8196353755177280</v>
      </c>
    </row>
    <row r="90" spans="1:23" ht="12.5" x14ac:dyDescent="0.25">
      <c r="A90" s="3" t="s">
        <v>234</v>
      </c>
      <c r="B90" s="3" t="s">
        <v>1127</v>
      </c>
      <c r="C90" s="3" t="s">
        <v>176</v>
      </c>
      <c r="D90" s="3" t="s">
        <v>1128</v>
      </c>
      <c r="E90" s="3" t="s">
        <v>1129</v>
      </c>
      <c r="F90" s="3" t="s">
        <v>1130</v>
      </c>
      <c r="G90" s="3" t="s">
        <v>1131</v>
      </c>
      <c r="H90" s="3" t="s">
        <v>1132</v>
      </c>
      <c r="I90" s="3">
        <v>20218495</v>
      </c>
      <c r="J90" s="3" t="s">
        <v>1133</v>
      </c>
      <c r="K90" s="3" t="s">
        <v>42</v>
      </c>
      <c r="L90" s="3" t="s">
        <v>42</v>
      </c>
      <c r="M90" s="3" t="s">
        <v>153</v>
      </c>
      <c r="N90" s="3" t="s">
        <v>35</v>
      </c>
      <c r="O90" s="3" t="s">
        <v>191</v>
      </c>
      <c r="P90" s="3">
        <v>2021</v>
      </c>
      <c r="Q90" s="3" t="s">
        <v>69</v>
      </c>
      <c r="R90" s="3" t="s">
        <v>1134</v>
      </c>
      <c r="S90" s="3" t="s">
        <v>42</v>
      </c>
      <c r="T90" s="3">
        <v>15</v>
      </c>
      <c r="U90" s="20">
        <v>8333333333333330</v>
      </c>
      <c r="V90" s="3" t="s">
        <v>80</v>
      </c>
      <c r="W90" s="20">
        <v>4.00688070099834E+16</v>
      </c>
    </row>
    <row r="91" spans="1:23" ht="12.5" x14ac:dyDescent="0.25">
      <c r="A91" s="3" t="s">
        <v>183</v>
      </c>
      <c r="B91" s="3" t="s">
        <v>58</v>
      </c>
      <c r="C91" s="3" t="s">
        <v>1135</v>
      </c>
      <c r="D91" s="3" t="s">
        <v>1136</v>
      </c>
      <c r="E91" s="3" t="s">
        <v>186</v>
      </c>
      <c r="F91" s="3" t="s">
        <v>1137</v>
      </c>
      <c r="G91" s="3" t="s">
        <v>1138</v>
      </c>
      <c r="H91" s="3">
        <v>2021</v>
      </c>
      <c r="I91" s="3">
        <v>1998</v>
      </c>
      <c r="J91" s="3">
        <v>1998</v>
      </c>
      <c r="K91" s="3" t="s">
        <v>1139</v>
      </c>
      <c r="L91" s="3" t="s">
        <v>42</v>
      </c>
      <c r="M91" s="3" t="s">
        <v>153</v>
      </c>
      <c r="N91" s="3" t="s">
        <v>1140</v>
      </c>
      <c r="O91" s="3" t="s">
        <v>191</v>
      </c>
      <c r="P91" s="3">
        <v>2021</v>
      </c>
      <c r="Q91" s="3">
        <v>1352858</v>
      </c>
      <c r="R91" s="3" t="s">
        <v>1141</v>
      </c>
      <c r="S91" s="3">
        <v>-2026</v>
      </c>
      <c r="T91" s="3">
        <v>17</v>
      </c>
      <c r="U91" s="20">
        <v>9444444444444440</v>
      </c>
      <c r="V91" s="3" t="s">
        <v>328</v>
      </c>
      <c r="W91" s="20">
        <v>57414709473533</v>
      </c>
    </row>
    <row r="92" spans="1:23" ht="12.5" x14ac:dyDescent="0.25">
      <c r="A92" s="3" t="s">
        <v>57</v>
      </c>
      <c r="B92" s="3" t="s">
        <v>1142</v>
      </c>
      <c r="C92" s="3" t="s">
        <v>1143</v>
      </c>
      <c r="D92" s="3" t="s">
        <v>1144</v>
      </c>
      <c r="E92" s="3" t="s">
        <v>61</v>
      </c>
      <c r="F92" s="3" t="s">
        <v>1116</v>
      </c>
      <c r="G92" s="3" t="s">
        <v>1145</v>
      </c>
      <c r="H92" s="3" t="s">
        <v>1146</v>
      </c>
      <c r="I92" s="3">
        <v>2021</v>
      </c>
      <c r="J92" s="3">
        <v>1998</v>
      </c>
      <c r="K92" s="3" t="s">
        <v>1147</v>
      </c>
      <c r="L92" s="3" t="s">
        <v>1139</v>
      </c>
      <c r="M92" s="3" t="s">
        <v>42</v>
      </c>
      <c r="N92" s="3" t="s">
        <v>897</v>
      </c>
      <c r="O92" s="3" t="s">
        <v>35</v>
      </c>
      <c r="P92" s="3">
        <v>2021</v>
      </c>
      <c r="Q92" s="3" t="s">
        <v>69</v>
      </c>
      <c r="R92" s="3" t="s">
        <v>42</v>
      </c>
      <c r="S92" s="3" t="s">
        <v>1148</v>
      </c>
      <c r="T92" s="3">
        <v>16</v>
      </c>
      <c r="U92" s="20">
        <v>8888888888888880</v>
      </c>
      <c r="V92" s="3" t="s">
        <v>44</v>
      </c>
      <c r="W92" s="20">
        <v>5602200495582840</v>
      </c>
    </row>
    <row r="93" spans="1:23" ht="12.5" x14ac:dyDescent="0.25">
      <c r="A93" s="3" t="s">
        <v>157</v>
      </c>
      <c r="B93" s="3" t="s">
        <v>1149</v>
      </c>
      <c r="C93" s="3" t="s">
        <v>176</v>
      </c>
      <c r="D93" s="3" t="s">
        <v>1150</v>
      </c>
      <c r="E93" s="3" t="s">
        <v>1151</v>
      </c>
      <c r="F93" s="3" t="s">
        <v>1152</v>
      </c>
      <c r="G93" s="3" t="s">
        <v>162</v>
      </c>
      <c r="H93" s="3" t="s">
        <v>1153</v>
      </c>
      <c r="I93" s="3" t="s">
        <v>42</v>
      </c>
      <c r="J93" s="3">
        <v>1998</v>
      </c>
      <c r="K93" s="3" t="s">
        <v>1154</v>
      </c>
      <c r="L93" s="3" t="s">
        <v>1155</v>
      </c>
      <c r="M93" s="3" t="s">
        <v>67</v>
      </c>
      <c r="N93" s="3" t="s">
        <v>35</v>
      </c>
      <c r="O93" s="3" t="s">
        <v>191</v>
      </c>
      <c r="P93" s="3">
        <v>21</v>
      </c>
      <c r="Q93" s="3" t="s">
        <v>69</v>
      </c>
      <c r="R93" s="3" t="s">
        <v>1156</v>
      </c>
      <c r="S93" s="3">
        <v>2026</v>
      </c>
      <c r="T93" s="3">
        <v>17</v>
      </c>
      <c r="U93" s="20">
        <v>9444444444444440</v>
      </c>
      <c r="V93" s="3" t="s">
        <v>328</v>
      </c>
      <c r="W93" s="20">
        <v>6976919274497120</v>
      </c>
    </row>
    <row r="94" spans="1:23" ht="12.5" x14ac:dyDescent="0.25">
      <c r="A94" s="3" t="s">
        <v>235</v>
      </c>
      <c r="B94" s="3" t="s">
        <v>1157</v>
      </c>
      <c r="C94" s="3" t="s">
        <v>176</v>
      </c>
      <c r="D94" s="3" t="s">
        <v>1158</v>
      </c>
      <c r="E94" s="3" t="s">
        <v>1151</v>
      </c>
      <c r="F94" s="3" t="s">
        <v>1159</v>
      </c>
      <c r="G94" s="3" t="s">
        <v>1160</v>
      </c>
      <c r="H94" s="3" t="s">
        <v>1161</v>
      </c>
      <c r="I94" s="3" t="s">
        <v>42</v>
      </c>
      <c r="J94" s="3">
        <v>1998</v>
      </c>
      <c r="K94" s="3" t="s">
        <v>1162</v>
      </c>
      <c r="L94" s="3" t="s">
        <v>1155</v>
      </c>
      <c r="M94" s="3" t="s">
        <v>67</v>
      </c>
      <c r="N94" s="3" t="s">
        <v>1163</v>
      </c>
      <c r="O94" s="3" t="s">
        <v>191</v>
      </c>
      <c r="P94" s="3">
        <v>21</v>
      </c>
      <c r="Q94" s="3" t="s">
        <v>69</v>
      </c>
      <c r="R94" s="3" t="s">
        <v>70</v>
      </c>
      <c r="S94" s="3">
        <v>2026</v>
      </c>
      <c r="T94" s="3">
        <v>17</v>
      </c>
      <c r="U94" s="20">
        <v>9444444444444440</v>
      </c>
      <c r="V94" s="3" t="s">
        <v>328</v>
      </c>
      <c r="W94" s="20">
        <v>6483041180273010</v>
      </c>
    </row>
    <row r="95" spans="1:23" ht="12.5" x14ac:dyDescent="0.25">
      <c r="A95" s="3" t="s">
        <v>236</v>
      </c>
      <c r="B95" s="3" t="s">
        <v>488</v>
      </c>
      <c r="C95" s="3" t="s">
        <v>176</v>
      </c>
      <c r="D95" s="3" t="s">
        <v>1164</v>
      </c>
      <c r="E95" s="3" t="s">
        <v>61</v>
      </c>
      <c r="F95" s="3" t="s">
        <v>481</v>
      </c>
      <c r="G95" s="3" t="s">
        <v>1165</v>
      </c>
      <c r="H95" s="3">
        <v>2021</v>
      </c>
      <c r="I95" s="3">
        <v>1998</v>
      </c>
      <c r="J95" s="3" t="s">
        <v>1166</v>
      </c>
      <c r="K95" s="3" t="s">
        <v>1167</v>
      </c>
      <c r="L95" s="3" t="s">
        <v>1168</v>
      </c>
      <c r="M95" s="3" t="s">
        <v>153</v>
      </c>
      <c r="N95" s="3" t="s">
        <v>35</v>
      </c>
      <c r="O95" s="3" t="s">
        <v>34</v>
      </c>
      <c r="P95" s="3">
        <v>2021</v>
      </c>
      <c r="Q95" s="3" t="s">
        <v>69</v>
      </c>
      <c r="R95" s="3" t="s">
        <v>1134</v>
      </c>
      <c r="S95" s="3" t="s">
        <v>1169</v>
      </c>
      <c r="T95" s="3">
        <v>18</v>
      </c>
      <c r="U95" s="3" t="s">
        <v>260</v>
      </c>
      <c r="V95" s="3" t="s">
        <v>38</v>
      </c>
      <c r="W95" s="20">
        <v>6013903852139140</v>
      </c>
    </row>
    <row r="96" spans="1:23" ht="12.5" x14ac:dyDescent="0.25">
      <c r="A96" s="3" t="s">
        <v>237</v>
      </c>
      <c r="B96" s="3" t="s">
        <v>479</v>
      </c>
      <c r="C96" s="3" t="s">
        <v>176</v>
      </c>
      <c r="D96" s="3" t="s">
        <v>1170</v>
      </c>
      <c r="E96" s="3" t="s">
        <v>61</v>
      </c>
      <c r="F96" s="3" t="s">
        <v>481</v>
      </c>
      <c r="G96" s="3" t="s">
        <v>1145</v>
      </c>
      <c r="H96" s="3" t="s">
        <v>483</v>
      </c>
      <c r="I96" s="3">
        <v>1998</v>
      </c>
      <c r="J96" s="3" t="s">
        <v>42</v>
      </c>
      <c r="K96" s="3" t="s">
        <v>1171</v>
      </c>
      <c r="L96" s="3" t="s">
        <v>1172</v>
      </c>
      <c r="M96" s="3" t="s">
        <v>153</v>
      </c>
      <c r="N96" s="3" t="s">
        <v>35</v>
      </c>
      <c r="O96" s="3" t="s">
        <v>34</v>
      </c>
      <c r="P96" s="3">
        <v>2021</v>
      </c>
      <c r="Q96" s="3" t="s">
        <v>69</v>
      </c>
      <c r="R96" s="3" t="s">
        <v>1121</v>
      </c>
      <c r="S96" s="43">
        <v>45204</v>
      </c>
      <c r="T96" s="3">
        <v>17</v>
      </c>
      <c r="U96" s="20">
        <v>9444444444444440</v>
      </c>
      <c r="V96" s="3" t="s">
        <v>328</v>
      </c>
      <c r="W96" s="20">
        <v>7259065617197100</v>
      </c>
    </row>
    <row r="97" spans="1:23" ht="12.5" x14ac:dyDescent="0.25">
      <c r="A97" s="3" t="s">
        <v>238</v>
      </c>
      <c r="B97" s="3" t="s">
        <v>488</v>
      </c>
      <c r="C97" s="3" t="s">
        <v>176</v>
      </c>
      <c r="D97" s="3" t="s">
        <v>480</v>
      </c>
      <c r="E97" s="3" t="s">
        <v>61</v>
      </c>
      <c r="F97" s="3" t="s">
        <v>481</v>
      </c>
      <c r="G97" s="3" t="s">
        <v>482</v>
      </c>
      <c r="H97" s="3" t="s">
        <v>483</v>
      </c>
      <c r="I97" s="3">
        <v>2021</v>
      </c>
      <c r="J97" s="3">
        <v>1998</v>
      </c>
      <c r="K97" s="3" t="s">
        <v>1173</v>
      </c>
      <c r="L97" s="3" t="s">
        <v>152</v>
      </c>
      <c r="M97" s="3" t="s">
        <v>153</v>
      </c>
      <c r="N97" s="3" t="s">
        <v>35</v>
      </c>
      <c r="O97" s="3" t="s">
        <v>34</v>
      </c>
      <c r="P97" s="3">
        <v>2021</v>
      </c>
      <c r="Q97" s="3" t="s">
        <v>69</v>
      </c>
      <c r="R97" s="3" t="s">
        <v>1121</v>
      </c>
      <c r="S97" s="44">
        <v>46296</v>
      </c>
      <c r="T97" s="3">
        <v>18</v>
      </c>
      <c r="U97" s="3" t="s">
        <v>260</v>
      </c>
      <c r="V97" s="3" t="s">
        <v>38</v>
      </c>
      <c r="W97" s="20">
        <v>914118724412842</v>
      </c>
    </row>
    <row r="98" spans="1:23" ht="12.5" x14ac:dyDescent="0.25">
      <c r="A98" s="3" t="s">
        <v>1174</v>
      </c>
      <c r="B98" s="3" t="s">
        <v>1175</v>
      </c>
      <c r="C98" s="3" t="s">
        <v>524</v>
      </c>
      <c r="D98" s="3" t="s">
        <v>1176</v>
      </c>
      <c r="E98" s="3" t="s">
        <v>28</v>
      </c>
      <c r="F98" s="3" t="s">
        <v>1177</v>
      </c>
      <c r="G98" s="3" t="s">
        <v>482</v>
      </c>
      <c r="H98" s="3" t="s">
        <v>527</v>
      </c>
      <c r="I98" s="3">
        <v>2011</v>
      </c>
      <c r="J98" s="3" t="s">
        <v>1178</v>
      </c>
      <c r="K98" s="3" t="s">
        <v>530</v>
      </c>
      <c r="L98" s="3" t="s">
        <v>42</v>
      </c>
      <c r="M98" s="3" t="s">
        <v>34</v>
      </c>
      <c r="N98" s="3" t="s">
        <v>35</v>
      </c>
      <c r="O98" s="3" t="s">
        <v>34</v>
      </c>
      <c r="P98" s="3">
        <v>2022</v>
      </c>
      <c r="Q98" s="3" t="s">
        <v>42</v>
      </c>
      <c r="R98" s="3" t="s">
        <v>1179</v>
      </c>
      <c r="S98" s="3" t="s">
        <v>42</v>
      </c>
      <c r="T98" s="3">
        <v>15</v>
      </c>
      <c r="U98" s="20">
        <v>8333333333333330</v>
      </c>
      <c r="V98" s="3" t="s">
        <v>80</v>
      </c>
      <c r="W98" s="20">
        <v>8152167293343760</v>
      </c>
    </row>
    <row r="99" spans="1:23" ht="12.5" x14ac:dyDescent="0.25">
      <c r="A99" s="3" t="s">
        <v>1180</v>
      </c>
      <c r="B99" s="3" t="s">
        <v>753</v>
      </c>
      <c r="C99" s="3" t="s">
        <v>1181</v>
      </c>
      <c r="D99" s="3" t="s">
        <v>1182</v>
      </c>
      <c r="E99" s="3" t="s">
        <v>28</v>
      </c>
      <c r="F99" s="3" t="s">
        <v>1183</v>
      </c>
      <c r="G99" s="3" t="s">
        <v>482</v>
      </c>
      <c r="H99" s="3" t="s">
        <v>527</v>
      </c>
      <c r="I99" s="3">
        <v>2011</v>
      </c>
      <c r="J99" s="3" t="s">
        <v>755</v>
      </c>
      <c r="K99" s="3" t="s">
        <v>1184</v>
      </c>
      <c r="L99" s="3" t="s">
        <v>42</v>
      </c>
      <c r="M99" s="3" t="s">
        <v>34</v>
      </c>
      <c r="N99" s="3" t="s">
        <v>35</v>
      </c>
      <c r="O99" s="3" t="s">
        <v>34</v>
      </c>
      <c r="P99" s="3">
        <v>2022</v>
      </c>
      <c r="Q99" s="3" t="s">
        <v>42</v>
      </c>
      <c r="R99" s="3" t="s">
        <v>1185</v>
      </c>
      <c r="S99" s="3" t="s">
        <v>1186</v>
      </c>
      <c r="T99" s="3">
        <v>16</v>
      </c>
      <c r="U99" s="20">
        <v>8888888888888880</v>
      </c>
      <c r="V99" s="3" t="s">
        <v>44</v>
      </c>
      <c r="W99" s="20">
        <v>8172677404295050</v>
      </c>
    </row>
    <row r="100" spans="1:23" ht="12.5" x14ac:dyDescent="0.25">
      <c r="A100" s="3" t="s">
        <v>1187</v>
      </c>
      <c r="B100" s="3" t="s">
        <v>1188</v>
      </c>
      <c r="C100" s="3" t="s">
        <v>524</v>
      </c>
      <c r="D100" s="3" t="s">
        <v>1189</v>
      </c>
      <c r="E100" s="3" t="s">
        <v>28</v>
      </c>
      <c r="F100" s="3" t="s">
        <v>526</v>
      </c>
      <c r="G100" s="3" t="s">
        <v>482</v>
      </c>
      <c r="H100" s="3" t="s">
        <v>527</v>
      </c>
      <c r="I100" s="3">
        <v>2011</v>
      </c>
      <c r="J100" s="3" t="s">
        <v>528</v>
      </c>
      <c r="K100" s="3" t="s">
        <v>1190</v>
      </c>
      <c r="L100" s="3" t="s">
        <v>530</v>
      </c>
      <c r="M100" s="3" t="s">
        <v>34</v>
      </c>
      <c r="N100" s="3" t="s">
        <v>35</v>
      </c>
      <c r="O100" s="3" t="s">
        <v>34</v>
      </c>
      <c r="P100" s="3">
        <v>2022</v>
      </c>
      <c r="Q100" s="3" t="s">
        <v>42</v>
      </c>
      <c r="R100" s="3" t="s">
        <v>1185</v>
      </c>
      <c r="S100" s="3" t="s">
        <v>1186</v>
      </c>
      <c r="T100" s="3">
        <v>17</v>
      </c>
      <c r="U100" s="20">
        <v>9444444444444440</v>
      </c>
      <c r="V100" s="3" t="s">
        <v>328</v>
      </c>
      <c r="W100" s="20">
        <v>9632817196831030</v>
      </c>
    </row>
    <row r="101" spans="1:23" ht="12.5" x14ac:dyDescent="0.25">
      <c r="A101" s="3" t="s">
        <v>1191</v>
      </c>
      <c r="B101" s="3" t="s">
        <v>1192</v>
      </c>
      <c r="C101" s="3" t="s">
        <v>1193</v>
      </c>
      <c r="D101" s="3" t="s">
        <v>1194</v>
      </c>
      <c r="E101" s="3" t="s">
        <v>28</v>
      </c>
      <c r="F101" s="3" t="s">
        <v>1195</v>
      </c>
      <c r="G101" s="3" t="s">
        <v>527</v>
      </c>
      <c r="H101" s="3" t="s">
        <v>527</v>
      </c>
      <c r="I101" s="3">
        <v>2011</v>
      </c>
      <c r="J101" s="3" t="s">
        <v>1196</v>
      </c>
      <c r="K101" s="3" t="s">
        <v>1197</v>
      </c>
      <c r="L101" s="3" t="s">
        <v>530</v>
      </c>
      <c r="M101" s="3" t="s">
        <v>34</v>
      </c>
      <c r="N101" s="3" t="s">
        <v>34</v>
      </c>
      <c r="O101" s="3" t="s">
        <v>34</v>
      </c>
      <c r="P101" s="3">
        <v>2022</v>
      </c>
      <c r="Q101" s="3" t="s">
        <v>42</v>
      </c>
      <c r="R101" s="3" t="s">
        <v>1185</v>
      </c>
      <c r="S101" s="3" t="s">
        <v>42</v>
      </c>
      <c r="T101" s="3">
        <v>16</v>
      </c>
      <c r="U101" s="20">
        <v>8888888888888880</v>
      </c>
      <c r="V101" s="3" t="s">
        <v>44</v>
      </c>
      <c r="W101" s="20">
        <v>6466154705125290</v>
      </c>
    </row>
    <row r="102" spans="1:23" ht="12.5" x14ac:dyDescent="0.25">
      <c r="A102" s="3" t="s">
        <v>1198</v>
      </c>
      <c r="B102" s="3" t="s">
        <v>1199</v>
      </c>
      <c r="C102" s="3" t="s">
        <v>524</v>
      </c>
      <c r="D102" s="3" t="s">
        <v>1200</v>
      </c>
      <c r="E102" s="3" t="s">
        <v>28</v>
      </c>
      <c r="F102" s="3" t="s">
        <v>1177</v>
      </c>
      <c r="G102" s="3" t="s">
        <v>482</v>
      </c>
      <c r="H102" s="3" t="s">
        <v>527</v>
      </c>
      <c r="I102" s="3">
        <v>1497</v>
      </c>
      <c r="J102" s="3" t="s">
        <v>1201</v>
      </c>
      <c r="K102" s="3" t="s">
        <v>1202</v>
      </c>
      <c r="L102" s="3" t="s">
        <v>42</v>
      </c>
      <c r="M102" s="3" t="s">
        <v>34</v>
      </c>
      <c r="N102" s="3" t="s">
        <v>35</v>
      </c>
      <c r="O102" s="3" t="s">
        <v>34</v>
      </c>
      <c r="P102" s="3" t="s">
        <v>42</v>
      </c>
      <c r="Q102" s="3" t="s">
        <v>42</v>
      </c>
      <c r="R102" s="3" t="s">
        <v>1203</v>
      </c>
      <c r="S102" s="3">
        <v>2027</v>
      </c>
      <c r="T102" s="3">
        <v>15</v>
      </c>
      <c r="U102" s="20">
        <v>8333333333333330</v>
      </c>
      <c r="V102" s="3" t="s">
        <v>80</v>
      </c>
      <c r="W102" s="20">
        <v>7130545671722140</v>
      </c>
    </row>
    <row r="103" spans="1:23" ht="12.5" x14ac:dyDescent="0.25">
      <c r="A103" s="3" t="s">
        <v>1204</v>
      </c>
      <c r="B103" s="3" t="s">
        <v>1175</v>
      </c>
      <c r="C103" s="3" t="s">
        <v>524</v>
      </c>
      <c r="D103" s="3" t="s">
        <v>1205</v>
      </c>
      <c r="E103" s="3" t="s">
        <v>28</v>
      </c>
      <c r="F103" s="3" t="s">
        <v>1177</v>
      </c>
      <c r="G103" s="3" t="s">
        <v>482</v>
      </c>
      <c r="H103" s="3" t="s">
        <v>527</v>
      </c>
      <c r="I103" s="3">
        <v>2011</v>
      </c>
      <c r="J103" s="3" t="s">
        <v>528</v>
      </c>
      <c r="K103" s="3" t="s">
        <v>1206</v>
      </c>
      <c r="L103" s="3" t="s">
        <v>1202</v>
      </c>
      <c r="M103" s="3" t="s">
        <v>34</v>
      </c>
      <c r="N103" s="3" t="s">
        <v>35</v>
      </c>
      <c r="O103" s="3" t="s">
        <v>34</v>
      </c>
      <c r="P103" s="3">
        <v>2022</v>
      </c>
      <c r="Q103" s="3" t="s">
        <v>42</v>
      </c>
      <c r="R103" s="3" t="s">
        <v>1185</v>
      </c>
      <c r="S103" s="26">
        <v>46600</v>
      </c>
      <c r="T103" s="3">
        <v>17</v>
      </c>
      <c r="U103" s="20">
        <v>9444444444444440</v>
      </c>
      <c r="V103" s="3" t="s">
        <v>328</v>
      </c>
      <c r="W103" s="20">
        <v>9199766499074450</v>
      </c>
    </row>
    <row r="104" spans="1:23" ht="12.5" x14ac:dyDescent="0.25">
      <c r="A104" s="3" t="s">
        <v>1207</v>
      </c>
      <c r="B104" s="3" t="s">
        <v>1208</v>
      </c>
      <c r="C104" s="3" t="s">
        <v>524</v>
      </c>
      <c r="D104" s="3" t="s">
        <v>1209</v>
      </c>
      <c r="E104" s="3" t="s">
        <v>28</v>
      </c>
      <c r="F104" s="3" t="s">
        <v>1210</v>
      </c>
      <c r="G104" s="3" t="s">
        <v>482</v>
      </c>
      <c r="H104" s="3" t="s">
        <v>527</v>
      </c>
      <c r="I104" s="3">
        <v>2011</v>
      </c>
      <c r="J104" s="3" t="s">
        <v>1206</v>
      </c>
      <c r="K104" s="3" t="s">
        <v>1206</v>
      </c>
      <c r="L104" s="3" t="s">
        <v>1184</v>
      </c>
      <c r="M104" s="3" t="s">
        <v>34</v>
      </c>
      <c r="N104" s="3" t="s">
        <v>35</v>
      </c>
      <c r="O104" s="3" t="s">
        <v>34</v>
      </c>
      <c r="P104" s="3">
        <v>2022</v>
      </c>
      <c r="Q104" s="3" t="s">
        <v>42</v>
      </c>
      <c r="R104" s="3" t="s">
        <v>1185</v>
      </c>
      <c r="S104" s="10">
        <v>46611</v>
      </c>
      <c r="T104" s="3">
        <v>17</v>
      </c>
      <c r="U104" s="20">
        <v>9444444444444440</v>
      </c>
      <c r="V104" s="3" t="s">
        <v>328</v>
      </c>
      <c r="W104" s="20">
        <v>8599784163798000</v>
      </c>
    </row>
    <row r="105" spans="1:23" ht="12.5" x14ac:dyDescent="0.25">
      <c r="A105" s="3" t="s">
        <v>1211</v>
      </c>
      <c r="B105" s="3" t="s">
        <v>1188</v>
      </c>
      <c r="C105" s="3" t="s">
        <v>1181</v>
      </c>
      <c r="D105" s="3" t="s">
        <v>1212</v>
      </c>
      <c r="E105" s="3" t="s">
        <v>28</v>
      </c>
      <c r="F105" s="3" t="s">
        <v>526</v>
      </c>
      <c r="G105" s="3" t="s">
        <v>482</v>
      </c>
      <c r="H105" s="3" t="s">
        <v>527</v>
      </c>
      <c r="I105" s="3">
        <v>2011</v>
      </c>
      <c r="J105" s="3" t="s">
        <v>1213</v>
      </c>
      <c r="K105" s="3" t="s">
        <v>530</v>
      </c>
      <c r="L105" s="3" t="s">
        <v>42</v>
      </c>
      <c r="M105" s="3" t="s">
        <v>34</v>
      </c>
      <c r="N105" s="3" t="s">
        <v>35</v>
      </c>
      <c r="O105" s="3" t="s">
        <v>34</v>
      </c>
      <c r="P105" s="3">
        <v>2022</v>
      </c>
      <c r="Q105" s="3" t="s">
        <v>42</v>
      </c>
      <c r="R105" s="3" t="s">
        <v>1185</v>
      </c>
      <c r="S105" s="3" t="s">
        <v>1214</v>
      </c>
      <c r="T105" s="3">
        <v>16</v>
      </c>
      <c r="U105" s="20">
        <v>8888888888888880</v>
      </c>
      <c r="V105" s="3" t="s">
        <v>44</v>
      </c>
      <c r="W105" s="20">
        <v>8108278446513740</v>
      </c>
    </row>
    <row r="106" spans="1:23" ht="12.5" x14ac:dyDescent="0.25">
      <c r="A106" s="3" t="s">
        <v>1215</v>
      </c>
      <c r="B106" s="3" t="s">
        <v>42</v>
      </c>
      <c r="C106" s="3" t="s">
        <v>42</v>
      </c>
      <c r="D106" s="3" t="s">
        <v>42</v>
      </c>
      <c r="E106" s="3" t="s">
        <v>28</v>
      </c>
      <c r="F106" s="3" t="s">
        <v>1216</v>
      </c>
      <c r="G106" s="3" t="s">
        <v>179</v>
      </c>
      <c r="H106" s="3" t="s">
        <v>527</v>
      </c>
      <c r="I106" s="3">
        <v>2011</v>
      </c>
      <c r="J106" s="3" t="s">
        <v>1217</v>
      </c>
      <c r="K106" s="3" t="s">
        <v>530</v>
      </c>
      <c r="L106" s="3" t="s">
        <v>42</v>
      </c>
      <c r="M106" s="3" t="s">
        <v>34</v>
      </c>
      <c r="N106" s="3" t="s">
        <v>35</v>
      </c>
      <c r="O106" s="3" t="s">
        <v>34</v>
      </c>
      <c r="P106" s="3">
        <v>2022</v>
      </c>
      <c r="Q106" s="3" t="s">
        <v>42</v>
      </c>
      <c r="R106" s="3" t="s">
        <v>1185</v>
      </c>
      <c r="S106" s="3" t="s">
        <v>1218</v>
      </c>
      <c r="T106" s="3">
        <v>13</v>
      </c>
      <c r="U106" s="20">
        <v>7222222222222220</v>
      </c>
      <c r="V106" s="3" t="s">
        <v>140</v>
      </c>
      <c r="W106" s="20">
        <v>7038066508654740</v>
      </c>
    </row>
    <row r="107" spans="1:23" ht="12.5" x14ac:dyDescent="0.25">
      <c r="A107" s="3" t="s">
        <v>1219</v>
      </c>
      <c r="B107" s="3" t="s">
        <v>1220</v>
      </c>
      <c r="C107" s="3" t="s">
        <v>1221</v>
      </c>
      <c r="D107" s="3" t="s">
        <v>1222</v>
      </c>
      <c r="E107" s="3" t="s">
        <v>1223</v>
      </c>
      <c r="F107" s="3" t="s">
        <v>1224</v>
      </c>
      <c r="G107" s="3" t="s">
        <v>527</v>
      </c>
      <c r="H107" s="3">
        <v>2011</v>
      </c>
      <c r="I107" s="3">
        <v>1497</v>
      </c>
      <c r="J107" s="3" t="s">
        <v>1225</v>
      </c>
      <c r="K107" s="3" t="s">
        <v>530</v>
      </c>
      <c r="L107" s="3" t="s">
        <v>42</v>
      </c>
      <c r="M107" s="3" t="s">
        <v>34</v>
      </c>
      <c r="N107" s="3" t="s">
        <v>35</v>
      </c>
      <c r="O107" s="3" t="s">
        <v>34</v>
      </c>
      <c r="P107" s="3">
        <v>2022</v>
      </c>
      <c r="Q107" s="3" t="s">
        <v>1226</v>
      </c>
      <c r="R107" s="45"/>
      <c r="S107" s="3" t="s">
        <v>1186</v>
      </c>
      <c r="T107" s="3">
        <v>17</v>
      </c>
      <c r="U107" s="20">
        <v>9444444444444440</v>
      </c>
      <c r="V107" s="3" t="s">
        <v>328</v>
      </c>
      <c r="W107" s="20">
        <v>4254829223687350</v>
      </c>
    </row>
    <row r="108" spans="1:23" ht="12.5" x14ac:dyDescent="0.25">
      <c r="A108" s="3" t="s">
        <v>1227</v>
      </c>
      <c r="B108" s="3" t="s">
        <v>1228</v>
      </c>
      <c r="C108" s="3" t="s">
        <v>1229</v>
      </c>
      <c r="D108" s="3" t="s">
        <v>1230</v>
      </c>
      <c r="E108" s="3" t="s">
        <v>28</v>
      </c>
      <c r="F108" s="3" t="s">
        <v>526</v>
      </c>
      <c r="G108" s="3" t="s">
        <v>482</v>
      </c>
      <c r="H108" s="3" t="s">
        <v>527</v>
      </c>
      <c r="I108" s="3">
        <v>1497</v>
      </c>
      <c r="J108" s="3" t="s">
        <v>1197</v>
      </c>
      <c r="K108" s="3" t="s">
        <v>1184</v>
      </c>
      <c r="L108" s="3" t="s">
        <v>42</v>
      </c>
      <c r="M108" s="3" t="s">
        <v>34</v>
      </c>
      <c r="N108" s="3" t="s">
        <v>35</v>
      </c>
      <c r="O108" s="3" t="s">
        <v>34</v>
      </c>
      <c r="P108" s="3">
        <v>2022</v>
      </c>
      <c r="Q108" s="3" t="s">
        <v>42</v>
      </c>
      <c r="R108" s="3" t="s">
        <v>1231</v>
      </c>
      <c r="S108" s="26">
        <v>46600</v>
      </c>
      <c r="T108" s="3">
        <v>16</v>
      </c>
      <c r="U108" s="20">
        <v>8888888888888880</v>
      </c>
      <c r="V108" s="3" t="s">
        <v>44</v>
      </c>
      <c r="W108" s="20">
        <v>6088973427208720</v>
      </c>
    </row>
    <row r="109" spans="1:23" ht="12.5" x14ac:dyDescent="0.25">
      <c r="A109" s="3" t="s">
        <v>1232</v>
      </c>
      <c r="B109" s="3" t="s">
        <v>1175</v>
      </c>
      <c r="C109" s="3" t="s">
        <v>1181</v>
      </c>
      <c r="D109" s="3" t="s">
        <v>1233</v>
      </c>
      <c r="E109" s="3" t="s">
        <v>28</v>
      </c>
      <c r="F109" s="3" t="s">
        <v>526</v>
      </c>
      <c r="G109" s="3" t="s">
        <v>482</v>
      </c>
      <c r="H109" s="3" t="s">
        <v>527</v>
      </c>
      <c r="I109" s="3">
        <v>2011</v>
      </c>
      <c r="J109" s="3" t="s">
        <v>1234</v>
      </c>
      <c r="K109" s="3" t="s">
        <v>1235</v>
      </c>
      <c r="L109" s="3" t="s">
        <v>42</v>
      </c>
      <c r="M109" s="3" t="s">
        <v>34</v>
      </c>
      <c r="N109" s="3" t="s">
        <v>35</v>
      </c>
      <c r="O109" s="3" t="s">
        <v>34</v>
      </c>
      <c r="P109" s="3">
        <v>2022</v>
      </c>
      <c r="Q109" s="3" t="s">
        <v>42</v>
      </c>
      <c r="R109" s="3" t="s">
        <v>1185</v>
      </c>
      <c r="S109" s="3" t="s">
        <v>1186</v>
      </c>
      <c r="T109" s="3">
        <v>16</v>
      </c>
      <c r="U109" s="20">
        <v>8888888888888880</v>
      </c>
      <c r="V109" s="3" t="s">
        <v>44</v>
      </c>
      <c r="W109" s="20">
        <v>8151303088803080</v>
      </c>
    </row>
    <row r="110" spans="1:23" ht="12.5" x14ac:dyDescent="0.25">
      <c r="A110" s="3" t="s">
        <v>1236</v>
      </c>
      <c r="B110" s="3" t="s">
        <v>533</v>
      </c>
      <c r="C110" s="3" t="s">
        <v>1237</v>
      </c>
      <c r="D110" s="3" t="s">
        <v>1238</v>
      </c>
      <c r="E110" s="3" t="s">
        <v>278</v>
      </c>
      <c r="F110" s="3" t="s">
        <v>1239</v>
      </c>
      <c r="G110" s="3" t="s">
        <v>30</v>
      </c>
      <c r="H110" s="3" t="s">
        <v>30</v>
      </c>
      <c r="I110" s="3">
        <v>2007</v>
      </c>
      <c r="J110" s="3" t="s">
        <v>537</v>
      </c>
      <c r="K110" s="3" t="s">
        <v>1240</v>
      </c>
      <c r="L110" s="3" t="s">
        <v>539</v>
      </c>
      <c r="M110" s="3" t="s">
        <v>34</v>
      </c>
      <c r="N110" s="3" t="s">
        <v>35</v>
      </c>
      <c r="O110" s="3" t="s">
        <v>34</v>
      </c>
      <c r="P110" s="3">
        <v>2018</v>
      </c>
      <c r="Q110" s="3" t="s">
        <v>42</v>
      </c>
      <c r="R110" s="3">
        <v>20110</v>
      </c>
      <c r="S110" s="5">
        <v>45173</v>
      </c>
      <c r="T110" s="3">
        <v>17</v>
      </c>
      <c r="U110" s="20">
        <v>9444444444444440</v>
      </c>
      <c r="V110" s="3" t="s">
        <v>328</v>
      </c>
      <c r="W110" s="20">
        <v>3.15632538123887E+16</v>
      </c>
    </row>
    <row r="111" spans="1:23" ht="12.5" x14ac:dyDescent="0.25">
      <c r="A111" s="3" t="s">
        <v>1241</v>
      </c>
      <c r="B111" s="3" t="s">
        <v>533</v>
      </c>
      <c r="C111" s="3" t="s">
        <v>1242</v>
      </c>
      <c r="D111" s="3" t="s">
        <v>1243</v>
      </c>
      <c r="E111" s="3" t="s">
        <v>278</v>
      </c>
      <c r="F111" s="3" t="s">
        <v>1244</v>
      </c>
      <c r="G111" s="3" t="s">
        <v>30</v>
      </c>
      <c r="H111" s="3" t="s">
        <v>30</v>
      </c>
      <c r="I111" s="3">
        <v>2007</v>
      </c>
      <c r="J111" s="3" t="s">
        <v>537</v>
      </c>
      <c r="K111" s="3" t="s">
        <v>1245</v>
      </c>
      <c r="L111" s="3" t="s">
        <v>539</v>
      </c>
      <c r="M111" s="3" t="s">
        <v>34</v>
      </c>
      <c r="N111" s="3" t="s">
        <v>35</v>
      </c>
      <c r="O111" s="3" t="s">
        <v>34</v>
      </c>
      <c r="P111" s="3" t="s">
        <v>42</v>
      </c>
      <c r="Q111" s="3" t="s">
        <v>42</v>
      </c>
      <c r="R111" s="3">
        <v>20110</v>
      </c>
      <c r="S111" s="5">
        <v>45173</v>
      </c>
      <c r="T111" s="3">
        <v>16</v>
      </c>
      <c r="U111" s="20">
        <v>8888888888888880</v>
      </c>
      <c r="V111" s="3" t="s">
        <v>44</v>
      </c>
      <c r="W111" s="20">
        <v>3.12903291947409E+16</v>
      </c>
    </row>
    <row r="112" spans="1:23" ht="12.5" x14ac:dyDescent="0.25">
      <c r="A112" s="3" t="s">
        <v>1246</v>
      </c>
      <c r="B112" s="3" t="s">
        <v>533</v>
      </c>
      <c r="C112" s="3" t="s">
        <v>1242</v>
      </c>
      <c r="D112" s="3" t="s">
        <v>1247</v>
      </c>
      <c r="E112" s="3" t="s">
        <v>278</v>
      </c>
      <c r="F112" s="3" t="s">
        <v>536</v>
      </c>
      <c r="G112" s="3" t="s">
        <v>30</v>
      </c>
      <c r="H112" s="3" t="s">
        <v>30</v>
      </c>
      <c r="I112" s="3">
        <v>2007</v>
      </c>
      <c r="J112" s="3" t="s">
        <v>537</v>
      </c>
      <c r="K112" s="3" t="s">
        <v>538</v>
      </c>
      <c r="L112" s="3" t="s">
        <v>539</v>
      </c>
      <c r="M112" s="3" t="s">
        <v>34</v>
      </c>
      <c r="N112" s="3" t="s">
        <v>35</v>
      </c>
      <c r="O112" s="3" t="s">
        <v>34</v>
      </c>
      <c r="P112" s="3">
        <v>2018</v>
      </c>
      <c r="Q112" s="3" t="s">
        <v>42</v>
      </c>
      <c r="R112" s="3">
        <v>20110</v>
      </c>
      <c r="S112" s="5">
        <v>45173</v>
      </c>
      <c r="T112" s="3">
        <v>17</v>
      </c>
      <c r="U112" s="20">
        <v>9444444444444440</v>
      </c>
      <c r="V112" s="3" t="s">
        <v>328</v>
      </c>
      <c r="W112" s="20">
        <v>3.27883543454477E+16</v>
      </c>
    </row>
    <row r="113" spans="1:23" ht="12.5" x14ac:dyDescent="0.25">
      <c r="A113" s="3" t="s">
        <v>1248</v>
      </c>
      <c r="B113" s="3" t="s">
        <v>533</v>
      </c>
      <c r="C113" s="3" t="s">
        <v>1242</v>
      </c>
      <c r="D113" s="3" t="s">
        <v>1249</v>
      </c>
      <c r="E113" s="3" t="s">
        <v>278</v>
      </c>
      <c r="F113" s="3" t="s">
        <v>536</v>
      </c>
      <c r="G113" s="3" t="s">
        <v>30</v>
      </c>
      <c r="H113" s="3" t="s">
        <v>30</v>
      </c>
      <c r="I113" s="3">
        <v>2007</v>
      </c>
      <c r="J113" s="3" t="s">
        <v>537</v>
      </c>
      <c r="K113" s="3" t="s">
        <v>538</v>
      </c>
      <c r="L113" s="3" t="s">
        <v>539</v>
      </c>
      <c r="M113" s="3" t="s">
        <v>34</v>
      </c>
      <c r="N113" s="3" t="s">
        <v>35</v>
      </c>
      <c r="O113" s="3" t="s">
        <v>34</v>
      </c>
      <c r="P113" s="3">
        <v>2018</v>
      </c>
      <c r="Q113" s="3" t="s">
        <v>42</v>
      </c>
      <c r="R113" s="3">
        <v>20110</v>
      </c>
      <c r="S113" s="5">
        <v>45173</v>
      </c>
      <c r="T113" s="3">
        <v>17</v>
      </c>
      <c r="U113" s="20">
        <v>9444444444444440</v>
      </c>
      <c r="V113" s="3" t="s">
        <v>328</v>
      </c>
      <c r="W113" s="20">
        <v>3.29473368573714E+16</v>
      </c>
    </row>
    <row r="114" spans="1:23" ht="12.5" x14ac:dyDescent="0.25">
      <c r="A114" s="3" t="s">
        <v>1250</v>
      </c>
      <c r="B114" s="3" t="s">
        <v>533</v>
      </c>
      <c r="C114" s="3" t="s">
        <v>1242</v>
      </c>
      <c r="D114" s="3" t="s">
        <v>1238</v>
      </c>
      <c r="E114" s="3" t="s">
        <v>278</v>
      </c>
      <c r="F114" s="3" t="s">
        <v>536</v>
      </c>
      <c r="G114" s="3" t="s">
        <v>30</v>
      </c>
      <c r="H114" s="3" t="s">
        <v>30</v>
      </c>
      <c r="I114" s="3">
        <v>2007</v>
      </c>
      <c r="J114" s="3">
        <v>135</v>
      </c>
      <c r="K114" s="3" t="s">
        <v>1251</v>
      </c>
      <c r="L114" s="3" t="s">
        <v>42</v>
      </c>
      <c r="M114" s="3" t="s">
        <v>34</v>
      </c>
      <c r="N114" s="3" t="s">
        <v>35</v>
      </c>
      <c r="O114" s="3" t="s">
        <v>34</v>
      </c>
      <c r="P114" s="3">
        <v>2018</v>
      </c>
      <c r="Q114" s="3" t="s">
        <v>42</v>
      </c>
      <c r="R114" s="3">
        <v>20110</v>
      </c>
      <c r="S114" s="5">
        <v>45173</v>
      </c>
      <c r="T114" s="3">
        <v>16</v>
      </c>
      <c r="U114" s="20">
        <v>8888888888888880</v>
      </c>
      <c r="V114" s="3" t="s">
        <v>44</v>
      </c>
      <c r="W114" s="20">
        <v>3070857622328210</v>
      </c>
    </row>
    <row r="115" spans="1:23" ht="12.5" x14ac:dyDescent="0.25">
      <c r="A115" s="3" t="s">
        <v>1252</v>
      </c>
      <c r="B115" s="3" t="s">
        <v>533</v>
      </c>
      <c r="C115" s="3" t="s">
        <v>1242</v>
      </c>
      <c r="D115" s="3" t="s">
        <v>1253</v>
      </c>
      <c r="E115" s="3" t="s">
        <v>278</v>
      </c>
      <c r="F115" s="3" t="s">
        <v>1239</v>
      </c>
      <c r="G115" s="3" t="s">
        <v>30</v>
      </c>
      <c r="H115" s="3" t="s">
        <v>30</v>
      </c>
      <c r="I115" s="3">
        <v>2007</v>
      </c>
      <c r="J115" s="3" t="s">
        <v>543</v>
      </c>
      <c r="K115" s="3" t="s">
        <v>1254</v>
      </c>
      <c r="L115" s="3" t="s">
        <v>539</v>
      </c>
      <c r="M115" s="3" t="s">
        <v>34</v>
      </c>
      <c r="N115" s="3" t="s">
        <v>35</v>
      </c>
      <c r="O115" s="3" t="s">
        <v>34</v>
      </c>
      <c r="P115" s="3">
        <v>2018</v>
      </c>
      <c r="Q115" s="3">
        <v>20110</v>
      </c>
      <c r="R115" s="3" t="s">
        <v>42</v>
      </c>
      <c r="S115" s="5">
        <v>45173</v>
      </c>
      <c r="T115" s="3">
        <v>17</v>
      </c>
      <c r="U115" s="20">
        <v>9444444444444440</v>
      </c>
      <c r="V115" s="3" t="s">
        <v>328</v>
      </c>
      <c r="W115" s="20">
        <v>3.84041777813404E+16</v>
      </c>
    </row>
    <row r="116" spans="1:23" ht="12.5" x14ac:dyDescent="0.25">
      <c r="A116" s="3" t="s">
        <v>1255</v>
      </c>
      <c r="B116" s="3">
        <v>2018</v>
      </c>
      <c r="C116" s="3" t="s">
        <v>1242</v>
      </c>
      <c r="D116" s="3" t="s">
        <v>1256</v>
      </c>
      <c r="E116" s="3" t="s">
        <v>278</v>
      </c>
      <c r="F116" s="3" t="s">
        <v>536</v>
      </c>
      <c r="G116" s="3" t="s">
        <v>30</v>
      </c>
      <c r="H116" s="3" t="s">
        <v>30</v>
      </c>
      <c r="I116" s="3">
        <v>2007</v>
      </c>
      <c r="J116" s="3" t="s">
        <v>537</v>
      </c>
      <c r="K116" s="3" t="s">
        <v>544</v>
      </c>
      <c r="L116" s="3" t="s">
        <v>539</v>
      </c>
      <c r="M116" s="3" t="s">
        <v>34</v>
      </c>
      <c r="N116" s="3" t="s">
        <v>35</v>
      </c>
      <c r="O116" s="3" t="s">
        <v>34</v>
      </c>
      <c r="P116" s="3">
        <v>2018</v>
      </c>
      <c r="Q116" s="3" t="s">
        <v>42</v>
      </c>
      <c r="R116" s="3">
        <v>20110</v>
      </c>
      <c r="S116" s="3" t="s">
        <v>1257</v>
      </c>
      <c r="T116" s="3">
        <v>17</v>
      </c>
      <c r="U116" s="20">
        <v>9444444444444440</v>
      </c>
      <c r="V116" s="3" t="s">
        <v>328</v>
      </c>
      <c r="W116" s="20">
        <v>3.28641048364231E+16</v>
      </c>
    </row>
    <row r="117" spans="1:23" ht="12.5" x14ac:dyDescent="0.25">
      <c r="A117" s="3" t="s">
        <v>1258</v>
      </c>
      <c r="B117" s="3" t="s">
        <v>533</v>
      </c>
      <c r="C117" s="3" t="s">
        <v>1242</v>
      </c>
      <c r="D117" s="3" t="s">
        <v>1259</v>
      </c>
      <c r="E117" s="3" t="s">
        <v>1260</v>
      </c>
      <c r="F117" s="3" t="s">
        <v>1244</v>
      </c>
      <c r="G117" s="3" t="s">
        <v>30</v>
      </c>
      <c r="H117" s="3" t="s">
        <v>30</v>
      </c>
      <c r="I117" s="3">
        <v>2007</v>
      </c>
      <c r="J117" s="3" t="s">
        <v>537</v>
      </c>
      <c r="K117" s="3" t="s">
        <v>1245</v>
      </c>
      <c r="L117" s="3" t="s">
        <v>539</v>
      </c>
      <c r="M117" s="3" t="s">
        <v>34</v>
      </c>
      <c r="N117" s="3" t="s">
        <v>35</v>
      </c>
      <c r="O117" s="3" t="s">
        <v>34</v>
      </c>
      <c r="P117" s="3" t="s">
        <v>42</v>
      </c>
      <c r="Q117" s="3" t="s">
        <v>42</v>
      </c>
      <c r="R117" s="3" t="s">
        <v>42</v>
      </c>
      <c r="S117" s="5">
        <v>45173</v>
      </c>
      <c r="T117" s="3">
        <v>15</v>
      </c>
      <c r="U117" s="20">
        <v>8333333333333330</v>
      </c>
      <c r="V117" s="3" t="s">
        <v>80</v>
      </c>
      <c r="W117" s="20">
        <v>3.40790538437597E+16</v>
      </c>
    </row>
    <row r="118" spans="1:23" ht="12.5" x14ac:dyDescent="0.25">
      <c r="A118" s="3" t="s">
        <v>1261</v>
      </c>
      <c r="B118" s="3" t="s">
        <v>533</v>
      </c>
      <c r="C118" s="3" t="s">
        <v>1242</v>
      </c>
      <c r="D118" s="3" t="s">
        <v>1247</v>
      </c>
      <c r="E118" s="3" t="s">
        <v>278</v>
      </c>
      <c r="F118" s="3" t="s">
        <v>536</v>
      </c>
      <c r="G118" s="3" t="s">
        <v>30</v>
      </c>
      <c r="H118" s="3" t="s">
        <v>30</v>
      </c>
      <c r="I118" s="3">
        <v>2007</v>
      </c>
      <c r="J118" s="3" t="s">
        <v>537</v>
      </c>
      <c r="K118" s="3" t="s">
        <v>538</v>
      </c>
      <c r="L118" s="3" t="s">
        <v>539</v>
      </c>
      <c r="M118" s="3" t="s">
        <v>34</v>
      </c>
      <c r="N118" s="3" t="s">
        <v>35</v>
      </c>
      <c r="O118" s="3" t="s">
        <v>34</v>
      </c>
      <c r="P118" s="3">
        <v>2018</v>
      </c>
      <c r="Q118" s="3" t="s">
        <v>42</v>
      </c>
      <c r="R118" s="3" t="s">
        <v>42</v>
      </c>
      <c r="S118" s="5">
        <v>45173</v>
      </c>
      <c r="T118" s="3">
        <v>16</v>
      </c>
      <c r="U118" s="20">
        <v>8888888888888880</v>
      </c>
      <c r="V118" s="3" t="s">
        <v>44</v>
      </c>
      <c r="W118" s="20">
        <v>3483762649203820</v>
      </c>
    </row>
    <row r="119" spans="1:23" ht="12.5" x14ac:dyDescent="0.25">
      <c r="A119" s="3" t="s">
        <v>1262</v>
      </c>
      <c r="B119" s="3" t="s">
        <v>1263</v>
      </c>
      <c r="C119" s="3" t="s">
        <v>1242</v>
      </c>
      <c r="D119" s="3" t="s">
        <v>1264</v>
      </c>
      <c r="E119" s="3" t="s">
        <v>278</v>
      </c>
      <c r="F119" s="3" t="s">
        <v>536</v>
      </c>
      <c r="G119" s="3" t="s">
        <v>30</v>
      </c>
      <c r="H119" s="3" t="s">
        <v>30</v>
      </c>
      <c r="I119" s="3">
        <v>2007</v>
      </c>
      <c r="J119" s="3" t="s">
        <v>537</v>
      </c>
      <c r="K119" s="3" t="s">
        <v>1265</v>
      </c>
      <c r="L119" s="3" t="s">
        <v>42</v>
      </c>
      <c r="M119" s="3" t="s">
        <v>34</v>
      </c>
      <c r="N119" s="3" t="s">
        <v>35</v>
      </c>
      <c r="O119" s="3" t="s">
        <v>34</v>
      </c>
      <c r="P119" s="3">
        <v>2018</v>
      </c>
      <c r="Q119" s="3" t="s">
        <v>42</v>
      </c>
      <c r="R119" s="3" t="s">
        <v>42</v>
      </c>
      <c r="S119" s="5">
        <v>45173</v>
      </c>
      <c r="T119" s="3">
        <v>15</v>
      </c>
      <c r="U119" s="20">
        <v>8333333333333330</v>
      </c>
      <c r="V119" s="3" t="s">
        <v>80</v>
      </c>
      <c r="W119" s="20">
        <v>3502093690328980</v>
      </c>
    </row>
    <row r="120" spans="1:23" ht="12.5" x14ac:dyDescent="0.25">
      <c r="A120" s="3" t="s">
        <v>1266</v>
      </c>
      <c r="B120" s="3" t="s">
        <v>1263</v>
      </c>
      <c r="C120" s="3" t="s">
        <v>1242</v>
      </c>
      <c r="D120" s="3" t="s">
        <v>1267</v>
      </c>
      <c r="E120" s="3" t="s">
        <v>278</v>
      </c>
      <c r="F120" s="3" t="s">
        <v>1268</v>
      </c>
      <c r="G120" s="3" t="s">
        <v>30</v>
      </c>
      <c r="H120" s="3" t="s">
        <v>30</v>
      </c>
      <c r="I120" s="3">
        <v>2007</v>
      </c>
      <c r="J120" s="3" t="s">
        <v>537</v>
      </c>
      <c r="K120" s="3" t="s">
        <v>1269</v>
      </c>
      <c r="L120" s="3" t="s">
        <v>42</v>
      </c>
      <c r="M120" s="3" t="s">
        <v>34</v>
      </c>
      <c r="N120" s="3" t="s">
        <v>35</v>
      </c>
      <c r="O120" s="3" t="s">
        <v>34</v>
      </c>
      <c r="P120" s="3">
        <v>2018</v>
      </c>
      <c r="Q120" s="3" t="s">
        <v>42</v>
      </c>
      <c r="R120" s="3" t="s">
        <v>42</v>
      </c>
      <c r="S120" s="3" t="s">
        <v>1257</v>
      </c>
      <c r="T120" s="3">
        <v>15</v>
      </c>
      <c r="U120" s="20">
        <v>8333333333333330</v>
      </c>
      <c r="V120" s="3" t="s">
        <v>80</v>
      </c>
      <c r="W120" s="20">
        <v>3510078145372260</v>
      </c>
    </row>
    <row r="121" spans="1:23" ht="12.5" x14ac:dyDescent="0.25">
      <c r="A121" s="3" t="s">
        <v>1270</v>
      </c>
      <c r="B121" s="3" t="s">
        <v>533</v>
      </c>
      <c r="C121" s="3" t="s">
        <v>1242</v>
      </c>
      <c r="D121" s="3" t="s">
        <v>1271</v>
      </c>
      <c r="E121" s="3" t="s">
        <v>278</v>
      </c>
      <c r="F121" s="3" t="s">
        <v>536</v>
      </c>
      <c r="G121" s="3" t="s">
        <v>30</v>
      </c>
      <c r="H121" s="3" t="s">
        <v>30</v>
      </c>
      <c r="I121" s="3">
        <v>2007</v>
      </c>
      <c r="J121" s="3" t="s">
        <v>537</v>
      </c>
      <c r="K121" s="3" t="s">
        <v>538</v>
      </c>
      <c r="L121" s="3" t="s">
        <v>539</v>
      </c>
      <c r="M121" s="3" t="s">
        <v>34</v>
      </c>
      <c r="N121" s="3" t="s">
        <v>35</v>
      </c>
      <c r="O121" s="3" t="s">
        <v>34</v>
      </c>
      <c r="P121" s="3">
        <v>2018</v>
      </c>
      <c r="Q121" s="3" t="s">
        <v>42</v>
      </c>
      <c r="R121" s="3">
        <v>20110</v>
      </c>
      <c r="S121" s="5">
        <v>45173</v>
      </c>
      <c r="T121" s="3">
        <v>17</v>
      </c>
      <c r="U121" s="20">
        <v>9444444444444440</v>
      </c>
      <c r="V121" s="3" t="s">
        <v>328</v>
      </c>
      <c r="W121" s="20">
        <v>3.32653018812188E+16</v>
      </c>
    </row>
    <row r="122" spans="1:23" ht="12.5" x14ac:dyDescent="0.25">
      <c r="A122" s="3" t="s">
        <v>216</v>
      </c>
      <c r="B122" s="3">
        <v>5</v>
      </c>
      <c r="C122" s="3" t="s">
        <v>1272</v>
      </c>
      <c r="D122" s="3" t="s">
        <v>1273</v>
      </c>
      <c r="E122" s="3" t="s">
        <v>28</v>
      </c>
      <c r="F122" s="3" t="s">
        <v>1274</v>
      </c>
      <c r="G122" s="3" t="s">
        <v>126</v>
      </c>
      <c r="H122" s="3" t="s">
        <v>1274</v>
      </c>
      <c r="I122" s="3">
        <v>1563685</v>
      </c>
      <c r="J122" s="3" t="s">
        <v>1275</v>
      </c>
      <c r="K122" s="3" t="s">
        <v>649</v>
      </c>
      <c r="L122" s="3" t="s">
        <v>42</v>
      </c>
      <c r="M122" s="3" t="s">
        <v>95</v>
      </c>
      <c r="N122" s="3" t="s">
        <v>35</v>
      </c>
      <c r="O122" s="3" t="s">
        <v>34</v>
      </c>
      <c r="P122" s="3">
        <v>1563685</v>
      </c>
      <c r="Q122" s="3" t="s">
        <v>42</v>
      </c>
      <c r="R122" s="3" t="s">
        <v>1276</v>
      </c>
      <c r="S122" s="10">
        <v>46442</v>
      </c>
      <c r="T122" s="3">
        <v>16</v>
      </c>
      <c r="U122" s="20">
        <v>8888888888888880</v>
      </c>
      <c r="V122" s="3" t="s">
        <v>44</v>
      </c>
      <c r="W122" s="20">
        <v>4613666358151650</v>
      </c>
    </row>
    <row r="123" spans="1:23" ht="12.5" x14ac:dyDescent="0.25">
      <c r="A123" s="3" t="s">
        <v>141</v>
      </c>
      <c r="B123" s="3" t="s">
        <v>660</v>
      </c>
      <c r="C123" s="3" t="s">
        <v>142</v>
      </c>
      <c r="D123" s="3" t="s">
        <v>1277</v>
      </c>
      <c r="E123" s="3" t="s">
        <v>28</v>
      </c>
      <c r="F123" s="3" t="s">
        <v>644</v>
      </c>
      <c r="G123" s="3" t="s">
        <v>30</v>
      </c>
      <c r="H123" s="3" t="s">
        <v>93</v>
      </c>
      <c r="I123" s="3">
        <v>201</v>
      </c>
      <c r="J123" s="3">
        <v>110</v>
      </c>
      <c r="K123" s="3" t="s">
        <v>648</v>
      </c>
      <c r="L123" s="3" t="s">
        <v>663</v>
      </c>
      <c r="M123" s="3" t="s">
        <v>95</v>
      </c>
      <c r="N123" s="3" t="s">
        <v>35</v>
      </c>
      <c r="O123" s="3" t="s">
        <v>363</v>
      </c>
      <c r="P123" s="3">
        <v>2020</v>
      </c>
      <c r="Q123" s="3" t="s">
        <v>201</v>
      </c>
      <c r="R123" s="3" t="s">
        <v>1278</v>
      </c>
      <c r="S123" s="10">
        <v>46442</v>
      </c>
      <c r="T123" s="3">
        <v>18</v>
      </c>
      <c r="U123" s="3" t="s">
        <v>260</v>
      </c>
      <c r="V123" s="3" t="s">
        <v>38</v>
      </c>
      <c r="W123" s="20">
        <v>85912188755326</v>
      </c>
    </row>
    <row r="124" spans="1:23" ht="12.5" x14ac:dyDescent="0.25">
      <c r="A124" s="3" t="s">
        <v>90</v>
      </c>
      <c r="B124" s="3" t="s">
        <v>660</v>
      </c>
      <c r="C124" s="3" t="s">
        <v>1279</v>
      </c>
      <c r="D124" s="3" t="s">
        <v>1280</v>
      </c>
      <c r="E124" s="3" t="s">
        <v>28</v>
      </c>
      <c r="F124" s="3" t="s">
        <v>1281</v>
      </c>
      <c r="G124" s="3" t="s">
        <v>400</v>
      </c>
      <c r="H124" s="3" t="s">
        <v>93</v>
      </c>
      <c r="I124" s="3">
        <v>2017</v>
      </c>
      <c r="J124" s="3" t="s">
        <v>1282</v>
      </c>
      <c r="K124" s="3" t="s">
        <v>1283</v>
      </c>
      <c r="L124" s="3" t="s">
        <v>663</v>
      </c>
      <c r="M124" s="3" t="s">
        <v>95</v>
      </c>
      <c r="N124" s="3" t="s">
        <v>35</v>
      </c>
      <c r="O124" s="3" t="s">
        <v>34</v>
      </c>
      <c r="P124" s="3">
        <v>2020</v>
      </c>
      <c r="Q124" s="3" t="s">
        <v>201</v>
      </c>
      <c r="R124" s="3" t="s">
        <v>146</v>
      </c>
      <c r="S124" s="10">
        <v>46442</v>
      </c>
      <c r="T124" s="3">
        <v>18</v>
      </c>
      <c r="U124" s="3" t="s">
        <v>260</v>
      </c>
      <c r="V124" s="3" t="s">
        <v>38</v>
      </c>
      <c r="W124" s="20">
        <v>7845199100101060</v>
      </c>
    </row>
    <row r="125" spans="1:23" ht="12.5" x14ac:dyDescent="0.25">
      <c r="A125" s="3" t="s">
        <v>239</v>
      </c>
      <c r="B125" s="3" t="s">
        <v>660</v>
      </c>
      <c r="C125" s="3" t="s">
        <v>142</v>
      </c>
      <c r="D125" s="3" t="s">
        <v>1284</v>
      </c>
      <c r="E125" s="3" t="s">
        <v>28</v>
      </c>
      <c r="F125" s="3" t="s">
        <v>1285</v>
      </c>
      <c r="G125" s="3" t="s">
        <v>30</v>
      </c>
      <c r="H125" s="3" t="s">
        <v>93</v>
      </c>
      <c r="I125" s="3">
        <v>2017</v>
      </c>
      <c r="J125" s="3" t="s">
        <v>925</v>
      </c>
      <c r="K125" s="3" t="s">
        <v>648</v>
      </c>
      <c r="L125" s="3" t="s">
        <v>649</v>
      </c>
      <c r="M125" s="3" t="s">
        <v>95</v>
      </c>
      <c r="N125" s="3" t="s">
        <v>35</v>
      </c>
      <c r="O125" s="3" t="s">
        <v>34</v>
      </c>
      <c r="P125" s="3">
        <v>2020</v>
      </c>
      <c r="Q125" s="3" t="s">
        <v>201</v>
      </c>
      <c r="R125" s="3" t="s">
        <v>1276</v>
      </c>
      <c r="S125" s="26">
        <v>46419</v>
      </c>
      <c r="T125" s="3">
        <v>18</v>
      </c>
      <c r="U125" s="3" t="s">
        <v>260</v>
      </c>
      <c r="V125" s="3" t="s">
        <v>38</v>
      </c>
      <c r="W125" s="20">
        <v>8021753482537790</v>
      </c>
    </row>
    <row r="126" spans="1:23" ht="12.5" x14ac:dyDescent="0.25">
      <c r="A126" s="3" t="s">
        <v>240</v>
      </c>
      <c r="B126" s="3" t="s">
        <v>1286</v>
      </c>
      <c r="C126" s="3" t="s">
        <v>117</v>
      </c>
      <c r="D126" s="3" t="s">
        <v>1287</v>
      </c>
      <c r="E126" s="3" t="s">
        <v>28</v>
      </c>
      <c r="F126" s="3" t="s">
        <v>644</v>
      </c>
      <c r="G126" s="3" t="s">
        <v>30</v>
      </c>
      <c r="H126" s="3" t="s">
        <v>1288</v>
      </c>
      <c r="I126" s="3" t="s">
        <v>42</v>
      </c>
      <c r="J126" s="3" t="s">
        <v>1289</v>
      </c>
      <c r="K126" s="3">
        <v>215148</v>
      </c>
      <c r="L126" s="3" t="s">
        <v>1290</v>
      </c>
      <c r="M126" s="3" t="s">
        <v>95</v>
      </c>
      <c r="N126" s="3" t="s">
        <v>35</v>
      </c>
      <c r="O126" s="3" t="s">
        <v>34</v>
      </c>
      <c r="P126" s="3" t="s">
        <v>42</v>
      </c>
      <c r="Q126" s="3" t="s">
        <v>201</v>
      </c>
      <c r="R126" s="3" t="s">
        <v>1278</v>
      </c>
      <c r="S126" s="3" t="s">
        <v>1291</v>
      </c>
      <c r="T126" s="3">
        <v>16</v>
      </c>
      <c r="U126" s="20">
        <v>8888888888888880</v>
      </c>
      <c r="V126" s="3" t="s">
        <v>44</v>
      </c>
      <c r="W126" s="20">
        <v>586214235111294</v>
      </c>
    </row>
    <row r="127" spans="1:23" ht="12.5" x14ac:dyDescent="0.25">
      <c r="A127" s="3" t="s">
        <v>199</v>
      </c>
      <c r="B127" s="3" t="s">
        <v>1292</v>
      </c>
      <c r="C127" s="3" t="s">
        <v>1293</v>
      </c>
      <c r="D127" s="3" t="s">
        <v>200</v>
      </c>
      <c r="E127" s="3" t="s">
        <v>42</v>
      </c>
      <c r="F127" s="3" t="s">
        <v>42</v>
      </c>
      <c r="G127" s="3" t="s">
        <v>42</v>
      </c>
      <c r="H127" s="3" t="s">
        <v>42</v>
      </c>
      <c r="I127" s="3" t="s">
        <v>42</v>
      </c>
      <c r="J127" s="3" t="s">
        <v>42</v>
      </c>
      <c r="K127" s="3" t="s">
        <v>42</v>
      </c>
      <c r="L127" s="3" t="s">
        <v>42</v>
      </c>
      <c r="M127" s="3" t="s">
        <v>95</v>
      </c>
      <c r="N127" s="3" t="s">
        <v>35</v>
      </c>
      <c r="O127" s="3" t="s">
        <v>34</v>
      </c>
      <c r="P127" s="3">
        <v>2020</v>
      </c>
      <c r="Q127" s="3" t="s">
        <v>201</v>
      </c>
      <c r="R127" s="3" t="s">
        <v>1278</v>
      </c>
      <c r="S127" s="10">
        <v>46442</v>
      </c>
      <c r="T127" s="3">
        <v>10</v>
      </c>
      <c r="U127" s="20">
        <v>5555555555555550</v>
      </c>
      <c r="V127" s="3" t="s">
        <v>203</v>
      </c>
      <c r="W127" s="20">
        <v>6933726404314640</v>
      </c>
    </row>
    <row r="128" spans="1:23" ht="12.5" x14ac:dyDescent="0.25">
      <c r="A128" s="3" t="s">
        <v>241</v>
      </c>
      <c r="B128" s="3" t="s">
        <v>1294</v>
      </c>
      <c r="C128" s="3" t="s">
        <v>1295</v>
      </c>
      <c r="D128" s="3" t="s">
        <v>1296</v>
      </c>
      <c r="E128" s="3" t="s">
        <v>28</v>
      </c>
      <c r="F128" s="3" t="s">
        <v>657</v>
      </c>
      <c r="G128" s="3" t="s">
        <v>30</v>
      </c>
      <c r="H128" s="3" t="s">
        <v>93</v>
      </c>
      <c r="I128" s="3">
        <v>201</v>
      </c>
      <c r="J128" s="3">
        <v>110</v>
      </c>
      <c r="K128" s="3" t="s">
        <v>1297</v>
      </c>
      <c r="L128" s="3">
        <v>215148</v>
      </c>
      <c r="M128" s="3" t="s">
        <v>95</v>
      </c>
      <c r="N128" s="3" t="s">
        <v>35</v>
      </c>
      <c r="O128" s="3" t="s">
        <v>34</v>
      </c>
      <c r="P128" s="3">
        <v>2020</v>
      </c>
      <c r="Q128" s="3" t="s">
        <v>201</v>
      </c>
      <c r="R128" s="3" t="s">
        <v>1278</v>
      </c>
      <c r="S128" s="10">
        <v>46442</v>
      </c>
      <c r="T128" s="3">
        <v>18</v>
      </c>
      <c r="U128" s="3" t="s">
        <v>260</v>
      </c>
      <c r="V128" s="3" t="s">
        <v>38</v>
      </c>
      <c r="W128" s="20">
        <v>8012829400084300</v>
      </c>
    </row>
    <row r="129" spans="1:23" ht="12.5" x14ac:dyDescent="0.25">
      <c r="A129" s="3" t="s">
        <v>116</v>
      </c>
      <c r="B129" s="3" t="s">
        <v>899</v>
      </c>
      <c r="C129" s="3" t="s">
        <v>117</v>
      </c>
      <c r="D129" s="3" t="s">
        <v>1298</v>
      </c>
      <c r="E129" s="3" t="s">
        <v>28</v>
      </c>
      <c r="F129" s="3" t="s">
        <v>1299</v>
      </c>
      <c r="G129" s="3" t="s">
        <v>30</v>
      </c>
      <c r="H129" s="3" t="s">
        <v>93</v>
      </c>
      <c r="I129" s="3">
        <v>201</v>
      </c>
      <c r="J129" s="3">
        <v>110</v>
      </c>
      <c r="K129" s="3" t="s">
        <v>1300</v>
      </c>
      <c r="L129" s="3" t="s">
        <v>42</v>
      </c>
      <c r="M129" s="3" t="s">
        <v>1301</v>
      </c>
      <c r="N129" s="3" t="s">
        <v>173</v>
      </c>
      <c r="O129" s="3" t="s">
        <v>363</v>
      </c>
      <c r="P129" s="3">
        <v>20</v>
      </c>
      <c r="Q129" s="3">
        <v>1563685</v>
      </c>
      <c r="R129" s="3" t="s">
        <v>1302</v>
      </c>
      <c r="S129" s="3" t="s">
        <v>1303</v>
      </c>
      <c r="T129" s="3">
        <v>17</v>
      </c>
      <c r="U129" s="20">
        <v>9444444444444440</v>
      </c>
      <c r="V129" s="3" t="s">
        <v>328</v>
      </c>
      <c r="W129" s="20">
        <v>6804975493556800</v>
      </c>
    </row>
    <row r="130" spans="1:23" ht="12.5" x14ac:dyDescent="0.25">
      <c r="A130" s="3" t="s">
        <v>242</v>
      </c>
      <c r="B130" s="3" t="s">
        <v>1292</v>
      </c>
      <c r="C130" s="3" t="s">
        <v>1304</v>
      </c>
      <c r="D130" s="3" t="s">
        <v>1305</v>
      </c>
      <c r="E130" s="3" t="s">
        <v>28</v>
      </c>
      <c r="F130" s="3" t="s">
        <v>644</v>
      </c>
      <c r="G130" s="3" t="s">
        <v>30</v>
      </c>
      <c r="H130" s="3" t="s">
        <v>93</v>
      </c>
      <c r="I130" s="3">
        <v>201</v>
      </c>
      <c r="J130" s="3">
        <v>110</v>
      </c>
      <c r="K130" s="3" t="s">
        <v>1300</v>
      </c>
      <c r="L130" s="3" t="s">
        <v>663</v>
      </c>
      <c r="M130" s="3" t="s">
        <v>1301</v>
      </c>
      <c r="N130" s="3" t="s">
        <v>173</v>
      </c>
      <c r="O130" s="3" t="s">
        <v>172</v>
      </c>
      <c r="P130" s="3">
        <v>20</v>
      </c>
      <c r="Q130" s="3" t="s">
        <v>201</v>
      </c>
      <c r="R130" s="3" t="s">
        <v>211</v>
      </c>
      <c r="S130" s="10">
        <v>46442</v>
      </c>
      <c r="T130" s="3">
        <v>18</v>
      </c>
      <c r="U130" s="3" t="s">
        <v>260</v>
      </c>
      <c r="V130" s="3" t="s">
        <v>38</v>
      </c>
      <c r="W130" s="20">
        <v>7182786893571200</v>
      </c>
    </row>
    <row r="131" spans="1:23" ht="12.5" x14ac:dyDescent="0.25">
      <c r="A131" s="3" t="s">
        <v>207</v>
      </c>
      <c r="B131" s="3" t="s">
        <v>1306</v>
      </c>
      <c r="C131" s="3" t="s">
        <v>142</v>
      </c>
      <c r="D131" s="3" t="s">
        <v>1307</v>
      </c>
      <c r="E131" s="3" t="s">
        <v>644</v>
      </c>
      <c r="F131" s="3" t="s">
        <v>30</v>
      </c>
      <c r="G131" s="3" t="s">
        <v>93</v>
      </c>
      <c r="H131" s="3">
        <v>201</v>
      </c>
      <c r="I131" s="3">
        <v>110</v>
      </c>
      <c r="J131" s="3">
        <v>110</v>
      </c>
      <c r="K131" s="3" t="s">
        <v>648</v>
      </c>
      <c r="L131" s="3" t="s">
        <v>649</v>
      </c>
      <c r="M131" s="3" t="s">
        <v>95</v>
      </c>
      <c r="N131" s="3" t="s">
        <v>35</v>
      </c>
      <c r="O131" s="3" t="s">
        <v>34</v>
      </c>
      <c r="P131" s="3">
        <v>2020</v>
      </c>
      <c r="Q131" s="3" t="s">
        <v>201</v>
      </c>
      <c r="R131" s="3" t="s">
        <v>1276</v>
      </c>
      <c r="S131" s="10">
        <v>46442</v>
      </c>
      <c r="T131" s="3">
        <v>18</v>
      </c>
      <c r="U131" s="3" t="s">
        <v>260</v>
      </c>
      <c r="V131" s="3" t="s">
        <v>38</v>
      </c>
      <c r="W131" s="20">
        <v>6466197926982240</v>
      </c>
    </row>
    <row r="132" spans="1:23" ht="12.5" x14ac:dyDescent="0.25">
      <c r="A132" s="3" t="s">
        <v>204</v>
      </c>
      <c r="B132" s="3" t="s">
        <v>1306</v>
      </c>
      <c r="C132" s="3" t="s">
        <v>142</v>
      </c>
      <c r="D132" s="3" t="s">
        <v>1308</v>
      </c>
      <c r="E132" s="3" t="s">
        <v>28</v>
      </c>
      <c r="F132" s="3" t="s">
        <v>644</v>
      </c>
      <c r="G132" s="3" t="s">
        <v>93</v>
      </c>
      <c r="H132" s="3">
        <v>2017</v>
      </c>
      <c r="I132" s="3">
        <v>110</v>
      </c>
      <c r="J132" s="3" t="s">
        <v>1309</v>
      </c>
      <c r="K132" s="3" t="s">
        <v>649</v>
      </c>
      <c r="L132" s="3" t="s">
        <v>42</v>
      </c>
      <c r="M132" s="3" t="s">
        <v>95</v>
      </c>
      <c r="N132" s="3" t="s">
        <v>35</v>
      </c>
      <c r="O132" s="3" t="s">
        <v>34</v>
      </c>
      <c r="P132" s="3">
        <v>2020</v>
      </c>
      <c r="Q132" s="3" t="s">
        <v>1278</v>
      </c>
      <c r="R132" s="3" t="s">
        <v>1276</v>
      </c>
      <c r="S132" s="10">
        <v>46442</v>
      </c>
      <c r="T132" s="3">
        <v>17</v>
      </c>
      <c r="U132" s="20">
        <v>9444444444444440</v>
      </c>
      <c r="V132" s="3" t="s">
        <v>328</v>
      </c>
      <c r="W132" s="20">
        <v>5742371815036170</v>
      </c>
    </row>
    <row r="133" spans="1:23" ht="12.5" x14ac:dyDescent="0.25">
      <c r="A133" s="3" t="s">
        <v>243</v>
      </c>
      <c r="B133" s="3" t="s">
        <v>660</v>
      </c>
      <c r="C133" s="3" t="s">
        <v>142</v>
      </c>
      <c r="D133" s="3" t="s">
        <v>1310</v>
      </c>
      <c r="E133" s="3" t="s">
        <v>28</v>
      </c>
      <c r="F133" s="3" t="s">
        <v>746</v>
      </c>
      <c r="G133" s="3" t="s">
        <v>30</v>
      </c>
      <c r="H133" s="3" t="s">
        <v>111</v>
      </c>
      <c r="I133" s="3">
        <v>2017</v>
      </c>
      <c r="J133" s="3" t="s">
        <v>1282</v>
      </c>
      <c r="K133" s="3" t="s">
        <v>648</v>
      </c>
      <c r="L133" s="3" t="s">
        <v>663</v>
      </c>
      <c r="M133" s="3" t="s">
        <v>95</v>
      </c>
      <c r="N133" s="3" t="s">
        <v>35</v>
      </c>
      <c r="O133" s="3" t="s">
        <v>34</v>
      </c>
      <c r="P133" s="3" t="s">
        <v>42</v>
      </c>
      <c r="Q133" s="3" t="s">
        <v>201</v>
      </c>
      <c r="R133" s="3" t="s">
        <v>1311</v>
      </c>
      <c r="S133" s="3" t="s">
        <v>1312</v>
      </c>
      <c r="T133" s="3">
        <v>17</v>
      </c>
      <c r="U133" s="20">
        <v>9444444444444440</v>
      </c>
      <c r="V133" s="3" t="s">
        <v>328</v>
      </c>
      <c r="W133" s="20">
        <v>7929030792352590</v>
      </c>
    </row>
    <row r="134" spans="1:23" ht="12.5" x14ac:dyDescent="0.25">
      <c r="A134" s="3" t="s">
        <v>1313</v>
      </c>
      <c r="B134" s="3" t="s">
        <v>922</v>
      </c>
      <c r="C134" s="3" t="s">
        <v>1314</v>
      </c>
      <c r="D134" s="3" t="s">
        <v>1315</v>
      </c>
      <c r="E134" s="3" t="s">
        <v>278</v>
      </c>
      <c r="F134" s="3" t="s">
        <v>30</v>
      </c>
      <c r="G134" s="3" t="s">
        <v>30</v>
      </c>
      <c r="H134" s="3" t="s">
        <v>30</v>
      </c>
      <c r="I134" s="3">
        <v>2019</v>
      </c>
      <c r="J134" s="3" t="s">
        <v>670</v>
      </c>
      <c r="K134" s="3" t="s">
        <v>670</v>
      </c>
      <c r="L134" s="3" t="s">
        <v>671</v>
      </c>
      <c r="M134" s="3" t="s">
        <v>311</v>
      </c>
      <c r="N134" s="3" t="s">
        <v>35</v>
      </c>
      <c r="O134" s="3" t="s">
        <v>34</v>
      </c>
      <c r="P134" s="3">
        <v>2020</v>
      </c>
      <c r="Q134" s="3" t="s">
        <v>42</v>
      </c>
      <c r="R134" s="3">
        <v>20800</v>
      </c>
      <c r="S134" s="23">
        <v>45706</v>
      </c>
      <c r="T134" s="3">
        <v>17</v>
      </c>
      <c r="U134" s="20">
        <v>9444444444444440</v>
      </c>
      <c r="V134" s="3" t="s">
        <v>328</v>
      </c>
      <c r="W134" s="20">
        <v>7697245564892620</v>
      </c>
    </row>
    <row r="135" spans="1:23" ht="12.5" x14ac:dyDescent="0.25">
      <c r="A135" s="3" t="s">
        <v>1316</v>
      </c>
      <c r="B135" s="3" t="s">
        <v>665</v>
      </c>
      <c r="C135" s="3" t="s">
        <v>1317</v>
      </c>
      <c r="D135" s="3" t="s">
        <v>1318</v>
      </c>
      <c r="E135" s="3" t="s">
        <v>278</v>
      </c>
      <c r="F135" s="3" t="s">
        <v>668</v>
      </c>
      <c r="G135" s="3" t="s">
        <v>30</v>
      </c>
      <c r="H135" s="3" t="s">
        <v>30</v>
      </c>
      <c r="I135" s="3">
        <v>2019</v>
      </c>
      <c r="J135" s="3" t="s">
        <v>669</v>
      </c>
      <c r="K135" s="3" t="s">
        <v>670</v>
      </c>
      <c r="L135" s="3" t="s">
        <v>671</v>
      </c>
      <c r="M135" s="3" t="s">
        <v>311</v>
      </c>
      <c r="N135" s="3" t="s">
        <v>35</v>
      </c>
      <c r="O135" s="3" t="s">
        <v>34</v>
      </c>
      <c r="P135" s="3">
        <v>2020</v>
      </c>
      <c r="Q135" s="3" t="s">
        <v>42</v>
      </c>
      <c r="R135" s="3">
        <v>20800</v>
      </c>
      <c r="S135" s="23">
        <v>45706</v>
      </c>
      <c r="T135" s="3">
        <v>17</v>
      </c>
      <c r="U135" s="20">
        <v>9444444444444440</v>
      </c>
      <c r="V135" s="3" t="s">
        <v>328</v>
      </c>
      <c r="W135" s="20">
        <v>932889822595705</v>
      </c>
    </row>
    <row r="136" spans="1:23" ht="12.5" x14ac:dyDescent="0.25">
      <c r="A136" s="3" t="s">
        <v>1319</v>
      </c>
      <c r="B136" s="3" t="s">
        <v>665</v>
      </c>
      <c r="C136" s="3" t="s">
        <v>666</v>
      </c>
      <c r="D136" s="3" t="s">
        <v>1320</v>
      </c>
      <c r="E136" s="3" t="s">
        <v>278</v>
      </c>
      <c r="F136" s="3" t="s">
        <v>668</v>
      </c>
      <c r="G136" s="3" t="s">
        <v>30</v>
      </c>
      <c r="H136" s="3" t="s">
        <v>30</v>
      </c>
      <c r="I136" s="3">
        <v>2019</v>
      </c>
      <c r="J136" s="3" t="s">
        <v>669</v>
      </c>
      <c r="K136" s="3" t="s">
        <v>1321</v>
      </c>
      <c r="L136" s="3" t="s">
        <v>671</v>
      </c>
      <c r="M136" s="3" t="s">
        <v>311</v>
      </c>
      <c r="N136" s="3" t="s">
        <v>35</v>
      </c>
      <c r="O136" s="3" t="s">
        <v>34</v>
      </c>
      <c r="P136" s="3">
        <v>2020</v>
      </c>
      <c r="Q136" s="3" t="s">
        <v>672</v>
      </c>
      <c r="R136" s="3">
        <v>20800</v>
      </c>
      <c r="S136" s="23">
        <v>45706</v>
      </c>
      <c r="T136" s="3">
        <v>18</v>
      </c>
      <c r="U136" s="3" t="s">
        <v>260</v>
      </c>
      <c r="V136" s="3" t="s">
        <v>38</v>
      </c>
      <c r="W136" s="20">
        <v>9038411660960670</v>
      </c>
    </row>
    <row r="137" spans="1:23" ht="12.5" x14ac:dyDescent="0.25">
      <c r="A137" s="3" t="s">
        <v>1322</v>
      </c>
      <c r="B137" s="3" t="s">
        <v>665</v>
      </c>
      <c r="C137" s="3" t="s">
        <v>666</v>
      </c>
      <c r="D137" s="3" t="s">
        <v>1323</v>
      </c>
      <c r="E137" s="3" t="s">
        <v>278</v>
      </c>
      <c r="F137" s="3" t="s">
        <v>668</v>
      </c>
      <c r="G137" s="3" t="s">
        <v>30</v>
      </c>
      <c r="H137" s="3" t="s">
        <v>30</v>
      </c>
      <c r="I137" s="3">
        <v>2019</v>
      </c>
      <c r="J137" s="3" t="s">
        <v>669</v>
      </c>
      <c r="K137" s="3" t="s">
        <v>670</v>
      </c>
      <c r="L137" s="3" t="s">
        <v>671</v>
      </c>
      <c r="M137" s="3" t="s">
        <v>311</v>
      </c>
      <c r="N137" s="3" t="s">
        <v>35</v>
      </c>
      <c r="O137" s="3" t="s">
        <v>34</v>
      </c>
      <c r="P137" s="3">
        <v>2020</v>
      </c>
      <c r="Q137" s="3" t="s">
        <v>42</v>
      </c>
      <c r="R137" s="3">
        <v>20800</v>
      </c>
      <c r="S137" s="23">
        <v>45706</v>
      </c>
      <c r="T137" s="3">
        <v>17</v>
      </c>
      <c r="U137" s="20">
        <v>9444444444444440</v>
      </c>
      <c r="V137" s="3" t="s">
        <v>328</v>
      </c>
      <c r="W137" s="20">
        <v>9611344537815120</v>
      </c>
    </row>
    <row r="138" spans="1:23" ht="12.5" x14ac:dyDescent="0.25">
      <c r="A138" s="3" t="s">
        <v>1324</v>
      </c>
      <c r="B138" s="3" t="s">
        <v>665</v>
      </c>
      <c r="C138" s="3" t="s">
        <v>1325</v>
      </c>
      <c r="D138" s="3" t="s">
        <v>1326</v>
      </c>
      <c r="E138" s="3" t="s">
        <v>278</v>
      </c>
      <c r="F138" s="3" t="s">
        <v>668</v>
      </c>
      <c r="G138" s="3" t="s">
        <v>30</v>
      </c>
      <c r="H138" s="3" t="s">
        <v>30</v>
      </c>
      <c r="I138" s="3">
        <v>2019</v>
      </c>
      <c r="J138" s="3" t="s">
        <v>669</v>
      </c>
      <c r="K138" s="3" t="s">
        <v>1327</v>
      </c>
      <c r="L138" s="3" t="s">
        <v>671</v>
      </c>
      <c r="M138" s="3" t="s">
        <v>311</v>
      </c>
      <c r="N138" s="3" t="s">
        <v>35</v>
      </c>
      <c r="O138" s="3" t="s">
        <v>34</v>
      </c>
      <c r="P138" s="3">
        <v>7564853</v>
      </c>
      <c r="Q138" s="3" t="s">
        <v>42</v>
      </c>
      <c r="R138" s="3">
        <v>20800</v>
      </c>
      <c r="S138" s="3" t="s">
        <v>1328</v>
      </c>
      <c r="T138" s="3">
        <v>17</v>
      </c>
      <c r="U138" s="20">
        <v>9444444444444440</v>
      </c>
      <c r="V138" s="3" t="s">
        <v>328</v>
      </c>
      <c r="W138" s="20">
        <v>7767885228957890</v>
      </c>
    </row>
    <row r="139" spans="1:23" ht="12.5" x14ac:dyDescent="0.25">
      <c r="A139" s="3" t="s">
        <v>1329</v>
      </c>
      <c r="B139" s="3" t="s">
        <v>1330</v>
      </c>
      <c r="C139" s="3" t="s">
        <v>1331</v>
      </c>
      <c r="D139" s="3" t="s">
        <v>1332</v>
      </c>
      <c r="E139" s="3" t="s">
        <v>668</v>
      </c>
      <c r="F139" s="3" t="s">
        <v>30</v>
      </c>
      <c r="G139" s="3" t="s">
        <v>30</v>
      </c>
      <c r="H139" s="3" t="s">
        <v>30</v>
      </c>
      <c r="I139" s="3">
        <v>2019</v>
      </c>
      <c r="J139" s="3" t="s">
        <v>669</v>
      </c>
      <c r="K139" s="3" t="s">
        <v>670</v>
      </c>
      <c r="L139" s="3" t="s">
        <v>671</v>
      </c>
      <c r="M139" s="3" t="s">
        <v>311</v>
      </c>
      <c r="N139" s="3" t="s">
        <v>35</v>
      </c>
      <c r="O139" s="3" t="s">
        <v>34</v>
      </c>
      <c r="P139" s="3">
        <v>2020</v>
      </c>
      <c r="Q139" s="3" t="s">
        <v>42</v>
      </c>
      <c r="R139" s="3">
        <v>20800</v>
      </c>
      <c r="S139" s="23">
        <v>45706</v>
      </c>
      <c r="T139" s="3">
        <v>17</v>
      </c>
      <c r="U139" s="20">
        <v>9444444444444440</v>
      </c>
      <c r="V139" s="3" t="s">
        <v>328</v>
      </c>
      <c r="W139" s="20">
        <v>7237394957983190</v>
      </c>
    </row>
    <row r="140" spans="1:23" ht="12.5" x14ac:dyDescent="0.25">
      <c r="A140" s="3" t="s">
        <v>1333</v>
      </c>
      <c r="B140" s="3" t="s">
        <v>665</v>
      </c>
      <c r="C140" s="3" t="s">
        <v>1325</v>
      </c>
      <c r="D140" s="3" t="s">
        <v>1334</v>
      </c>
      <c r="E140" s="3" t="s">
        <v>278</v>
      </c>
      <c r="F140" s="3" t="s">
        <v>668</v>
      </c>
      <c r="G140" s="3" t="s">
        <v>30</v>
      </c>
      <c r="H140" s="3" t="s">
        <v>30</v>
      </c>
      <c r="I140" s="3">
        <v>2019</v>
      </c>
      <c r="J140" s="3" t="s">
        <v>669</v>
      </c>
      <c r="K140" s="3" t="s">
        <v>1335</v>
      </c>
      <c r="L140" s="3" t="s">
        <v>671</v>
      </c>
      <c r="M140" s="3" t="s">
        <v>311</v>
      </c>
      <c r="N140" s="3" t="s">
        <v>35</v>
      </c>
      <c r="O140" s="3" t="s">
        <v>34</v>
      </c>
      <c r="P140" s="3">
        <v>2020</v>
      </c>
      <c r="Q140" s="3" t="s">
        <v>672</v>
      </c>
      <c r="R140" s="3">
        <v>20800</v>
      </c>
      <c r="S140" s="23">
        <v>45706</v>
      </c>
      <c r="T140" s="3">
        <v>18</v>
      </c>
      <c r="U140" s="3" t="s">
        <v>260</v>
      </c>
      <c r="V140" s="3" t="s">
        <v>38</v>
      </c>
      <c r="W140" s="20">
        <v>9250829961614270</v>
      </c>
    </row>
    <row r="141" spans="1:23" ht="12.5" x14ac:dyDescent="0.25">
      <c r="A141" s="3" t="s">
        <v>1336</v>
      </c>
      <c r="B141" s="3">
        <v>2020</v>
      </c>
      <c r="C141" s="3" t="s">
        <v>1325</v>
      </c>
      <c r="D141" s="3" t="s">
        <v>1337</v>
      </c>
      <c r="E141" s="3" t="s">
        <v>278</v>
      </c>
      <c r="F141" s="3" t="s">
        <v>668</v>
      </c>
      <c r="G141" s="3" t="s">
        <v>30</v>
      </c>
      <c r="H141" s="3" t="s">
        <v>30</v>
      </c>
      <c r="I141" s="3">
        <v>2019</v>
      </c>
      <c r="J141" s="3" t="s">
        <v>669</v>
      </c>
      <c r="K141" s="3" t="s">
        <v>670</v>
      </c>
      <c r="L141" s="3" t="s">
        <v>671</v>
      </c>
      <c r="M141" s="3" t="s">
        <v>311</v>
      </c>
      <c r="N141" s="3" t="s">
        <v>35</v>
      </c>
      <c r="O141" s="3" t="s">
        <v>34</v>
      </c>
      <c r="P141" s="3">
        <v>2020</v>
      </c>
      <c r="Q141" s="3" t="s">
        <v>672</v>
      </c>
      <c r="R141" s="3">
        <v>20800</v>
      </c>
      <c r="S141" s="23">
        <v>45706</v>
      </c>
      <c r="T141" s="3">
        <v>18</v>
      </c>
      <c r="U141" s="3" t="s">
        <v>260</v>
      </c>
      <c r="V141" s="3" t="s">
        <v>38</v>
      </c>
      <c r="W141" s="20">
        <v>8420414462081120</v>
      </c>
    </row>
    <row r="142" spans="1:23" ht="12.5" x14ac:dyDescent="0.25">
      <c r="A142" s="3" t="s">
        <v>1338</v>
      </c>
      <c r="B142" s="3" t="s">
        <v>665</v>
      </c>
      <c r="C142" s="3" t="s">
        <v>1325</v>
      </c>
      <c r="D142" s="3" t="s">
        <v>1339</v>
      </c>
      <c r="E142" s="3" t="s">
        <v>278</v>
      </c>
      <c r="F142" s="3" t="s">
        <v>668</v>
      </c>
      <c r="G142" s="3" t="s">
        <v>30</v>
      </c>
      <c r="H142" s="3" t="s">
        <v>30</v>
      </c>
      <c r="I142" s="3">
        <v>2019</v>
      </c>
      <c r="J142" s="3" t="s">
        <v>669</v>
      </c>
      <c r="K142" s="3" t="s">
        <v>670</v>
      </c>
      <c r="L142" s="3" t="s">
        <v>671</v>
      </c>
      <c r="M142" s="3" t="s">
        <v>311</v>
      </c>
      <c r="N142" s="3" t="s">
        <v>35</v>
      </c>
      <c r="O142" s="3" t="s">
        <v>34</v>
      </c>
      <c r="P142" s="3">
        <v>2020</v>
      </c>
      <c r="Q142" s="3" t="s">
        <v>42</v>
      </c>
      <c r="R142" s="3">
        <v>20800</v>
      </c>
      <c r="S142" s="23">
        <v>45706</v>
      </c>
      <c r="T142" s="3">
        <v>17</v>
      </c>
      <c r="U142" s="20">
        <v>9444444444444440</v>
      </c>
      <c r="V142" s="3" t="s">
        <v>328</v>
      </c>
      <c r="W142" s="20">
        <v>888655462184874</v>
      </c>
    </row>
    <row r="143" spans="1:23" ht="12.5" x14ac:dyDescent="0.25">
      <c r="A143" s="3" t="s">
        <v>1340</v>
      </c>
      <c r="B143" s="3" t="s">
        <v>665</v>
      </c>
      <c r="C143" s="3" t="s">
        <v>1325</v>
      </c>
      <c r="D143" s="3" t="s">
        <v>1341</v>
      </c>
      <c r="E143" s="3" t="s">
        <v>278</v>
      </c>
      <c r="F143" s="3" t="s">
        <v>668</v>
      </c>
      <c r="G143" s="3" t="s">
        <v>49</v>
      </c>
      <c r="H143" s="3" t="s">
        <v>30</v>
      </c>
      <c r="I143" s="3">
        <v>2019</v>
      </c>
      <c r="J143" s="3" t="s">
        <v>669</v>
      </c>
      <c r="K143" s="3" t="s">
        <v>670</v>
      </c>
      <c r="L143" s="3" t="s">
        <v>671</v>
      </c>
      <c r="M143" s="3" t="s">
        <v>311</v>
      </c>
      <c r="N143" s="3" t="s">
        <v>35</v>
      </c>
      <c r="O143" s="3" t="s">
        <v>34</v>
      </c>
      <c r="P143" s="3">
        <v>2020</v>
      </c>
      <c r="Q143" s="3" t="s">
        <v>672</v>
      </c>
      <c r="R143" s="3">
        <v>20800</v>
      </c>
      <c r="S143" s="46">
        <v>44975</v>
      </c>
      <c r="T143" s="3">
        <v>18</v>
      </c>
      <c r="U143" s="3" t="s">
        <v>260</v>
      </c>
      <c r="V143" s="3" t="s">
        <v>38</v>
      </c>
      <c r="W143" s="20">
        <v>8634159050825710</v>
      </c>
    </row>
    <row r="144" spans="1:23" ht="12.5" x14ac:dyDescent="0.25">
      <c r="A144" s="3" t="s">
        <v>1342</v>
      </c>
      <c r="B144" s="3" t="s">
        <v>665</v>
      </c>
      <c r="C144" s="3" t="s">
        <v>1325</v>
      </c>
      <c r="D144" s="3" t="s">
        <v>1343</v>
      </c>
      <c r="E144" s="3" t="s">
        <v>1344</v>
      </c>
      <c r="F144" s="3" t="s">
        <v>668</v>
      </c>
      <c r="G144" s="3" t="s">
        <v>30</v>
      </c>
      <c r="H144" s="3" t="s">
        <v>30</v>
      </c>
      <c r="I144" s="3">
        <v>2019</v>
      </c>
      <c r="J144" s="3" t="s">
        <v>669</v>
      </c>
      <c r="K144" s="3" t="s">
        <v>1345</v>
      </c>
      <c r="L144" s="3" t="s">
        <v>42</v>
      </c>
      <c r="M144" s="3" t="s">
        <v>311</v>
      </c>
      <c r="N144" s="3" t="s">
        <v>35</v>
      </c>
      <c r="O144" s="3" t="s">
        <v>34</v>
      </c>
      <c r="P144" s="3">
        <v>2020</v>
      </c>
      <c r="Q144" s="3" t="s">
        <v>672</v>
      </c>
      <c r="R144" s="3" t="s">
        <v>42</v>
      </c>
      <c r="S144" s="9">
        <v>45689</v>
      </c>
      <c r="T144" s="3">
        <v>16</v>
      </c>
      <c r="U144" s="20">
        <v>8888888888888880</v>
      </c>
      <c r="V144" s="3" t="s">
        <v>44</v>
      </c>
      <c r="W144" s="20">
        <v>7539118867243860</v>
      </c>
    </row>
    <row r="145" spans="1:23" ht="12.5" x14ac:dyDescent="0.25">
      <c r="A145" s="3" t="s">
        <v>1346</v>
      </c>
      <c r="B145" s="3" t="s">
        <v>665</v>
      </c>
      <c r="C145" s="3" t="s">
        <v>1325</v>
      </c>
      <c r="D145" s="3" t="s">
        <v>1347</v>
      </c>
      <c r="E145" s="3" t="s">
        <v>278</v>
      </c>
      <c r="F145" s="3" t="s">
        <v>668</v>
      </c>
      <c r="G145" s="3" t="s">
        <v>30</v>
      </c>
      <c r="H145" s="3" t="s">
        <v>30</v>
      </c>
      <c r="I145" s="3">
        <v>2019</v>
      </c>
      <c r="J145" s="3" t="s">
        <v>669</v>
      </c>
      <c r="K145" s="3" t="s">
        <v>670</v>
      </c>
      <c r="L145" s="3" t="s">
        <v>671</v>
      </c>
      <c r="M145" s="3" t="s">
        <v>311</v>
      </c>
      <c r="N145" s="3" t="s">
        <v>35</v>
      </c>
      <c r="O145" s="3" t="s">
        <v>34</v>
      </c>
      <c r="P145" s="3">
        <v>2020</v>
      </c>
      <c r="Q145" s="3" t="s">
        <v>42</v>
      </c>
      <c r="R145" s="3">
        <v>20800</v>
      </c>
      <c r="S145" s="23">
        <v>45706</v>
      </c>
      <c r="T145" s="3">
        <v>17</v>
      </c>
      <c r="U145" s="20">
        <v>9444444444444440</v>
      </c>
      <c r="V145" s="3" t="s">
        <v>328</v>
      </c>
      <c r="W145" s="20">
        <v>9002100840336130</v>
      </c>
    </row>
    <row r="146" spans="1:23" ht="12.5" x14ac:dyDescent="0.25">
      <c r="A146" s="3" t="s">
        <v>1348</v>
      </c>
      <c r="B146" s="3" t="s">
        <v>1349</v>
      </c>
      <c r="C146" s="3" t="s">
        <v>1350</v>
      </c>
      <c r="D146" s="3" t="s">
        <v>1351</v>
      </c>
      <c r="E146" s="3" t="s">
        <v>1352</v>
      </c>
      <c r="F146" s="3" t="s">
        <v>1353</v>
      </c>
      <c r="G146" s="3" t="s">
        <v>30</v>
      </c>
      <c r="H146" s="3" t="s">
        <v>30</v>
      </c>
      <c r="I146" s="3">
        <v>2014</v>
      </c>
      <c r="J146" s="3" t="s">
        <v>1354</v>
      </c>
      <c r="K146" s="3" t="s">
        <v>680</v>
      </c>
      <c r="L146" s="3" t="s">
        <v>42</v>
      </c>
      <c r="M146" s="3" t="s">
        <v>42</v>
      </c>
      <c r="N146" s="3" t="s">
        <v>42</v>
      </c>
      <c r="O146" s="3">
        <v>2019</v>
      </c>
      <c r="P146" s="3" t="s">
        <v>42</v>
      </c>
      <c r="Q146" s="3" t="s">
        <v>42</v>
      </c>
      <c r="R146" s="3" t="s">
        <v>42</v>
      </c>
      <c r="S146" s="9">
        <v>45383</v>
      </c>
      <c r="T146" s="3">
        <v>12</v>
      </c>
      <c r="U146" s="20">
        <v>6666666666666660</v>
      </c>
      <c r="V146" s="3" t="s">
        <v>147</v>
      </c>
      <c r="W146" s="20">
        <v>4301537042249110</v>
      </c>
    </row>
    <row r="147" spans="1:23" ht="12.5" x14ac:dyDescent="0.25">
      <c r="A147" s="3" t="s">
        <v>1355</v>
      </c>
      <c r="B147" s="3" t="s">
        <v>674</v>
      </c>
      <c r="C147" s="3" t="s">
        <v>675</v>
      </c>
      <c r="D147" s="3" t="s">
        <v>1356</v>
      </c>
      <c r="E147" s="3" t="s">
        <v>278</v>
      </c>
      <c r="F147" s="3" t="s">
        <v>1357</v>
      </c>
      <c r="G147" s="3" t="s">
        <v>30</v>
      </c>
      <c r="H147" s="3" t="s">
        <v>30</v>
      </c>
      <c r="I147" s="3">
        <v>2014</v>
      </c>
      <c r="J147" s="3" t="s">
        <v>678</v>
      </c>
      <c r="K147" s="3" t="s">
        <v>749</v>
      </c>
      <c r="L147" s="3" t="s">
        <v>680</v>
      </c>
      <c r="M147" s="3" t="s">
        <v>681</v>
      </c>
      <c r="N147" s="3" t="s">
        <v>35</v>
      </c>
      <c r="O147" s="3" t="s">
        <v>34</v>
      </c>
      <c r="P147" s="3">
        <v>2019</v>
      </c>
      <c r="Q147" s="3" t="s">
        <v>42</v>
      </c>
      <c r="R147" s="3">
        <v>20100</v>
      </c>
      <c r="S147" s="23">
        <v>45409</v>
      </c>
      <c r="T147" s="3">
        <v>17</v>
      </c>
      <c r="U147" s="20">
        <v>9444444444444440</v>
      </c>
      <c r="V147" s="3" t="s">
        <v>328</v>
      </c>
      <c r="W147" s="20">
        <v>9830237358101130</v>
      </c>
    </row>
    <row r="148" spans="1:23" ht="12.5" x14ac:dyDescent="0.25">
      <c r="A148" s="3" t="s">
        <v>1358</v>
      </c>
      <c r="B148" s="3" t="s">
        <v>674</v>
      </c>
      <c r="C148" s="3" t="s">
        <v>675</v>
      </c>
      <c r="D148" s="3" t="s">
        <v>1359</v>
      </c>
      <c r="E148" s="3" t="s">
        <v>278</v>
      </c>
      <c r="F148" s="3" t="s">
        <v>1357</v>
      </c>
      <c r="G148" s="3" t="s">
        <v>30</v>
      </c>
      <c r="H148" s="3" t="s">
        <v>30</v>
      </c>
      <c r="I148" s="3">
        <v>2014</v>
      </c>
      <c r="J148" s="3" t="s">
        <v>678</v>
      </c>
      <c r="K148" s="3" t="s">
        <v>749</v>
      </c>
      <c r="L148" s="3" t="s">
        <v>680</v>
      </c>
      <c r="M148" s="3" t="s">
        <v>681</v>
      </c>
      <c r="N148" s="3" t="s">
        <v>35</v>
      </c>
      <c r="O148" s="3" t="s">
        <v>34</v>
      </c>
      <c r="P148" s="3">
        <v>2019</v>
      </c>
      <c r="Q148" s="3" t="s">
        <v>42</v>
      </c>
      <c r="R148" s="3" t="s">
        <v>1360</v>
      </c>
      <c r="S148" s="23">
        <v>45409</v>
      </c>
      <c r="T148" s="3">
        <v>17</v>
      </c>
      <c r="U148" s="20">
        <v>9444444444444440</v>
      </c>
      <c r="V148" s="3" t="s">
        <v>328</v>
      </c>
      <c r="W148" s="20">
        <v>8987100103199170</v>
      </c>
    </row>
    <row r="149" spans="1:23" ht="12.5" x14ac:dyDescent="0.25">
      <c r="A149" s="3" t="s">
        <v>1361</v>
      </c>
      <c r="B149" s="3" t="s">
        <v>674</v>
      </c>
      <c r="C149" s="3" t="s">
        <v>675</v>
      </c>
      <c r="D149" s="3" t="s">
        <v>1362</v>
      </c>
      <c r="E149" s="3" t="s">
        <v>278</v>
      </c>
      <c r="F149" s="3" t="s">
        <v>1357</v>
      </c>
      <c r="G149" s="3" t="s">
        <v>30</v>
      </c>
      <c r="H149" s="3" t="s">
        <v>30</v>
      </c>
      <c r="I149" s="3">
        <v>2014</v>
      </c>
      <c r="J149" s="3" t="s">
        <v>678</v>
      </c>
      <c r="K149" s="3" t="s">
        <v>679</v>
      </c>
      <c r="L149" s="3" t="s">
        <v>680</v>
      </c>
      <c r="M149" s="3" t="s">
        <v>681</v>
      </c>
      <c r="N149" s="3" t="s">
        <v>35</v>
      </c>
      <c r="O149" s="3" t="s">
        <v>34</v>
      </c>
      <c r="P149" s="3">
        <v>2019</v>
      </c>
      <c r="Q149" s="3" t="s">
        <v>42</v>
      </c>
      <c r="R149" s="3">
        <v>20100</v>
      </c>
      <c r="S149" s="23">
        <v>45409</v>
      </c>
      <c r="T149" s="3">
        <v>17</v>
      </c>
      <c r="U149" s="20">
        <v>9444444444444440</v>
      </c>
      <c r="V149" s="3" t="s">
        <v>328</v>
      </c>
      <c r="W149" s="20">
        <v>9727007830996170</v>
      </c>
    </row>
    <row r="150" spans="1:23" ht="12.5" x14ac:dyDescent="0.25">
      <c r="A150" s="3" t="s">
        <v>1363</v>
      </c>
      <c r="B150" s="3" t="s">
        <v>674</v>
      </c>
      <c r="C150" s="3" t="s">
        <v>1364</v>
      </c>
      <c r="D150" s="3" t="s">
        <v>1365</v>
      </c>
      <c r="E150" s="3" t="s">
        <v>278</v>
      </c>
      <c r="F150" s="3" t="s">
        <v>30</v>
      </c>
      <c r="G150" s="3" t="s">
        <v>30</v>
      </c>
      <c r="H150" s="3">
        <v>2014</v>
      </c>
      <c r="I150" s="3">
        <v>1809000</v>
      </c>
      <c r="J150" s="3" t="s">
        <v>1366</v>
      </c>
      <c r="K150" s="3" t="s">
        <v>42</v>
      </c>
      <c r="L150" s="3" t="s">
        <v>42</v>
      </c>
      <c r="M150" s="3" t="s">
        <v>1286</v>
      </c>
      <c r="N150" s="3" t="s">
        <v>897</v>
      </c>
      <c r="O150" s="3" t="s">
        <v>42</v>
      </c>
      <c r="P150" s="3">
        <v>2019</v>
      </c>
      <c r="Q150" s="3" t="s">
        <v>1286</v>
      </c>
      <c r="R150" s="3" t="s">
        <v>42</v>
      </c>
      <c r="S150" s="23">
        <v>45409</v>
      </c>
      <c r="T150" s="3">
        <v>14</v>
      </c>
      <c r="U150" s="20">
        <v>7777777777777770</v>
      </c>
      <c r="V150" s="3" t="s">
        <v>89</v>
      </c>
      <c r="W150" s="20">
        <v>474105718842561</v>
      </c>
    </row>
    <row r="151" spans="1:23" ht="12.5" x14ac:dyDescent="0.25">
      <c r="A151" s="3" t="s">
        <v>1367</v>
      </c>
      <c r="B151" s="3" t="s">
        <v>674</v>
      </c>
      <c r="C151" s="3" t="s">
        <v>675</v>
      </c>
      <c r="D151" s="3" t="s">
        <v>1365</v>
      </c>
      <c r="E151" s="3" t="s">
        <v>278</v>
      </c>
      <c r="F151" s="3" t="s">
        <v>1357</v>
      </c>
      <c r="G151" s="3" t="s">
        <v>30</v>
      </c>
      <c r="H151" s="3" t="s">
        <v>30</v>
      </c>
      <c r="I151" s="3">
        <v>1356</v>
      </c>
      <c r="J151" s="3" t="s">
        <v>1368</v>
      </c>
      <c r="K151" s="3" t="s">
        <v>1369</v>
      </c>
      <c r="L151" s="3" t="s">
        <v>680</v>
      </c>
      <c r="M151" s="3" t="s">
        <v>1286</v>
      </c>
      <c r="N151" s="3" t="s">
        <v>897</v>
      </c>
      <c r="O151" s="3">
        <v>2019</v>
      </c>
      <c r="P151" s="3" t="s">
        <v>42</v>
      </c>
      <c r="Q151" s="3" t="s">
        <v>42</v>
      </c>
      <c r="R151" s="3" t="s">
        <v>42</v>
      </c>
      <c r="S151" s="23">
        <v>45409</v>
      </c>
      <c r="T151" s="3">
        <v>15</v>
      </c>
      <c r="U151" s="20">
        <v>8333333333333330</v>
      </c>
      <c r="V151" s="3" t="s">
        <v>80</v>
      </c>
      <c r="W151" s="20">
        <v>6009563123495010</v>
      </c>
    </row>
    <row r="152" spans="1:23" ht="12.5" x14ac:dyDescent="0.25">
      <c r="A152" s="3" t="s">
        <v>1370</v>
      </c>
      <c r="B152" s="3" t="s">
        <v>674</v>
      </c>
      <c r="C152" s="3" t="s">
        <v>675</v>
      </c>
      <c r="D152" s="3" t="s">
        <v>1371</v>
      </c>
      <c r="E152" s="3" t="s">
        <v>278</v>
      </c>
      <c r="F152" s="3" t="s">
        <v>1357</v>
      </c>
      <c r="G152" s="3" t="s">
        <v>30</v>
      </c>
      <c r="H152" s="3" t="s">
        <v>30</v>
      </c>
      <c r="I152" s="3">
        <v>2014</v>
      </c>
      <c r="J152" s="3" t="s">
        <v>1372</v>
      </c>
      <c r="K152" s="3" t="s">
        <v>680</v>
      </c>
      <c r="L152" s="3" t="s">
        <v>42</v>
      </c>
      <c r="M152" s="3" t="s">
        <v>1373</v>
      </c>
      <c r="N152" s="3">
        <v>2</v>
      </c>
      <c r="O152" s="3">
        <v>2019</v>
      </c>
      <c r="P152" s="3" t="s">
        <v>42</v>
      </c>
      <c r="Q152" s="3" t="s">
        <v>42</v>
      </c>
      <c r="R152" s="3" t="s">
        <v>42</v>
      </c>
      <c r="S152" s="23">
        <v>45409</v>
      </c>
      <c r="T152" s="3">
        <v>14</v>
      </c>
      <c r="U152" s="20">
        <v>7777777777777770</v>
      </c>
      <c r="V152" s="3" t="s">
        <v>89</v>
      </c>
      <c r="W152" s="20">
        <v>6480834439038770</v>
      </c>
    </row>
    <row r="153" spans="1:23" ht="12.5" x14ac:dyDescent="0.25">
      <c r="A153" s="3" t="s">
        <v>1374</v>
      </c>
      <c r="B153" s="3" t="s">
        <v>674</v>
      </c>
      <c r="C153" s="3" t="s">
        <v>675</v>
      </c>
      <c r="D153" s="3" t="s">
        <v>1375</v>
      </c>
      <c r="E153" s="3" t="s">
        <v>278</v>
      </c>
      <c r="F153" s="3" t="s">
        <v>1357</v>
      </c>
      <c r="G153" s="3" t="s">
        <v>30</v>
      </c>
      <c r="H153" s="3" t="s">
        <v>30</v>
      </c>
      <c r="I153" s="3">
        <v>2014</v>
      </c>
      <c r="J153" s="3" t="s">
        <v>678</v>
      </c>
      <c r="K153" s="3" t="s">
        <v>1376</v>
      </c>
      <c r="L153" s="3" t="s">
        <v>1366</v>
      </c>
      <c r="M153" s="3" t="s">
        <v>1286</v>
      </c>
      <c r="N153" s="3" t="s">
        <v>897</v>
      </c>
      <c r="O153" s="3">
        <v>2019</v>
      </c>
      <c r="P153" s="3" t="s">
        <v>42</v>
      </c>
      <c r="Q153" s="3" t="s">
        <v>42</v>
      </c>
      <c r="R153" s="3" t="s">
        <v>42</v>
      </c>
      <c r="S153" s="23">
        <v>45409</v>
      </c>
      <c r="T153" s="3">
        <v>15</v>
      </c>
      <c r="U153" s="20">
        <v>8333333333333330</v>
      </c>
      <c r="V153" s="3" t="s">
        <v>80</v>
      </c>
      <c r="W153" s="20">
        <v>7061632840270610</v>
      </c>
    </row>
    <row r="154" spans="1:23" ht="12.5" x14ac:dyDescent="0.25">
      <c r="A154" s="3" t="s">
        <v>1377</v>
      </c>
      <c r="B154" s="3" t="s">
        <v>674</v>
      </c>
      <c r="C154" s="3" t="s">
        <v>675</v>
      </c>
      <c r="D154" s="3" t="s">
        <v>1378</v>
      </c>
      <c r="E154" s="3" t="s">
        <v>278</v>
      </c>
      <c r="F154" s="3" t="s">
        <v>1357</v>
      </c>
      <c r="G154" s="3" t="s">
        <v>30</v>
      </c>
      <c r="H154" s="3" t="s">
        <v>30</v>
      </c>
      <c r="I154" s="3">
        <v>2014</v>
      </c>
      <c r="J154" s="3" t="s">
        <v>678</v>
      </c>
      <c r="K154" s="3" t="s">
        <v>1379</v>
      </c>
      <c r="L154" s="3" t="s">
        <v>680</v>
      </c>
      <c r="M154" s="3" t="s">
        <v>42</v>
      </c>
      <c r="N154" s="3" t="s">
        <v>42</v>
      </c>
      <c r="O154" s="3">
        <v>2019</v>
      </c>
      <c r="P154" s="3" t="s">
        <v>42</v>
      </c>
      <c r="Q154" s="3" t="s">
        <v>42</v>
      </c>
      <c r="R154" s="3" t="s">
        <v>42</v>
      </c>
      <c r="S154" s="23">
        <v>45409</v>
      </c>
      <c r="T154" s="3">
        <v>13</v>
      </c>
      <c r="U154" s="20">
        <v>7222222222222220</v>
      </c>
      <c r="V154" s="3" t="s">
        <v>140</v>
      </c>
      <c r="W154" s="20">
        <v>8009526077637530</v>
      </c>
    </row>
    <row r="155" spans="1:23" ht="12.5" x14ac:dyDescent="0.25">
      <c r="A155" s="3" t="s">
        <v>1380</v>
      </c>
      <c r="B155" s="3" t="s">
        <v>674</v>
      </c>
      <c r="C155" s="3" t="s">
        <v>675</v>
      </c>
      <c r="D155" s="3" t="s">
        <v>1359</v>
      </c>
      <c r="E155" s="3" t="s">
        <v>278</v>
      </c>
      <c r="F155" s="3" t="s">
        <v>1357</v>
      </c>
      <c r="G155" s="3" t="s">
        <v>30</v>
      </c>
      <c r="H155" s="3" t="s">
        <v>30</v>
      </c>
      <c r="I155" s="3">
        <v>135</v>
      </c>
      <c r="J155" s="3" t="s">
        <v>678</v>
      </c>
      <c r="K155" s="3" t="s">
        <v>1381</v>
      </c>
      <c r="L155" s="3" t="s">
        <v>680</v>
      </c>
      <c r="M155" s="3" t="s">
        <v>681</v>
      </c>
      <c r="N155" s="3" t="s">
        <v>35</v>
      </c>
      <c r="O155" s="3" t="s">
        <v>34</v>
      </c>
      <c r="P155" s="3">
        <v>2019</v>
      </c>
      <c r="Q155" s="3" t="s">
        <v>42</v>
      </c>
      <c r="R155" s="3">
        <v>20100</v>
      </c>
      <c r="S155" s="23">
        <v>45409</v>
      </c>
      <c r="T155" s="3">
        <v>17</v>
      </c>
      <c r="U155" s="20">
        <v>9444444444444440</v>
      </c>
      <c r="V155" s="3" t="s">
        <v>328</v>
      </c>
      <c r="W155" s="20">
        <v>8952498027074600</v>
      </c>
    </row>
    <row r="156" spans="1:23" ht="12.5" x14ac:dyDescent="0.25">
      <c r="A156" s="3" t="s">
        <v>1382</v>
      </c>
      <c r="B156" s="3" t="s">
        <v>674</v>
      </c>
      <c r="C156" s="3" t="s">
        <v>675</v>
      </c>
      <c r="D156" s="3" t="s">
        <v>1362</v>
      </c>
      <c r="E156" s="3" t="s">
        <v>278</v>
      </c>
      <c r="F156" s="3" t="s">
        <v>1357</v>
      </c>
      <c r="G156" s="3" t="s">
        <v>30</v>
      </c>
      <c r="H156" s="3" t="s">
        <v>1383</v>
      </c>
      <c r="I156" s="3">
        <v>135</v>
      </c>
      <c r="J156" s="3" t="s">
        <v>1381</v>
      </c>
      <c r="K156" s="3" t="s">
        <v>680</v>
      </c>
      <c r="L156" s="3" t="s">
        <v>42</v>
      </c>
      <c r="M156" s="3" t="s">
        <v>681</v>
      </c>
      <c r="N156" s="3" t="s">
        <v>35</v>
      </c>
      <c r="O156" s="3" t="s">
        <v>34</v>
      </c>
      <c r="P156" s="3">
        <v>2019</v>
      </c>
      <c r="Q156" s="3" t="s">
        <v>42</v>
      </c>
      <c r="R156" s="3">
        <v>20100</v>
      </c>
      <c r="S156" s="46">
        <v>45043</v>
      </c>
      <c r="T156" s="3">
        <v>16</v>
      </c>
      <c r="U156" s="20">
        <v>8888888888888880</v>
      </c>
      <c r="V156" s="3" t="s">
        <v>44</v>
      </c>
      <c r="W156" s="20">
        <v>7272055891734680</v>
      </c>
    </row>
    <row r="157" spans="1:23" ht="12.5" x14ac:dyDescent="0.25">
      <c r="A157" s="3" t="s">
        <v>1384</v>
      </c>
      <c r="B157" s="3" t="s">
        <v>674</v>
      </c>
      <c r="C157" s="3" t="s">
        <v>675</v>
      </c>
      <c r="D157" s="3" t="s">
        <v>1385</v>
      </c>
      <c r="E157" s="3" t="s">
        <v>278</v>
      </c>
      <c r="F157" s="3" t="s">
        <v>1357</v>
      </c>
      <c r="G157" s="3" t="s">
        <v>30</v>
      </c>
      <c r="H157" s="3" t="s">
        <v>30</v>
      </c>
      <c r="I157" s="3">
        <v>2014</v>
      </c>
      <c r="J157" s="3" t="s">
        <v>678</v>
      </c>
      <c r="K157" s="3" t="s">
        <v>749</v>
      </c>
      <c r="L157" s="3" t="s">
        <v>680</v>
      </c>
      <c r="M157" s="3" t="s">
        <v>681</v>
      </c>
      <c r="N157" s="3" t="s">
        <v>35</v>
      </c>
      <c r="O157" s="3" t="s">
        <v>34</v>
      </c>
      <c r="P157" s="3">
        <v>2019</v>
      </c>
      <c r="Q157" s="3" t="s">
        <v>42</v>
      </c>
      <c r="R157" s="3">
        <v>20100</v>
      </c>
      <c r="S157" s="23">
        <v>45409</v>
      </c>
      <c r="T157" s="3">
        <v>17</v>
      </c>
      <c r="U157" s="20">
        <v>9444444444444440</v>
      </c>
      <c r="V157" s="3" t="s">
        <v>328</v>
      </c>
      <c r="W157" s="20">
        <v>9732198142414860</v>
      </c>
    </row>
    <row r="159" spans="1:23" ht="16.5" customHeight="1" x14ac:dyDescent="0.25">
      <c r="T159" s="13" t="s">
        <v>244</v>
      </c>
    </row>
    <row r="160" spans="1:23" ht="14.5" x14ac:dyDescent="0.35">
      <c r="A160" s="4" t="s">
        <v>690</v>
      </c>
      <c r="B160" s="14">
        <f t="shared" ref="B160:S160" si="0">COUNTIF(B2:B13,B177)</f>
        <v>11</v>
      </c>
      <c r="C160" s="14">
        <f t="shared" si="0"/>
        <v>8</v>
      </c>
      <c r="D160" s="14">
        <f t="shared" si="0"/>
        <v>0</v>
      </c>
      <c r="E160" s="14">
        <f t="shared" si="0"/>
        <v>11</v>
      </c>
      <c r="F160" s="14">
        <f t="shared" si="0"/>
        <v>5</v>
      </c>
      <c r="G160" s="14">
        <f t="shared" si="0"/>
        <v>8</v>
      </c>
      <c r="H160" s="14">
        <f t="shared" si="0"/>
        <v>8</v>
      </c>
      <c r="I160" s="14">
        <f t="shared" si="0"/>
        <v>10</v>
      </c>
      <c r="J160" s="14">
        <f t="shared" si="0"/>
        <v>9</v>
      </c>
      <c r="K160" s="14">
        <f t="shared" si="0"/>
        <v>4</v>
      </c>
      <c r="L160" s="14">
        <f t="shared" si="0"/>
        <v>9</v>
      </c>
      <c r="M160" s="14">
        <f t="shared" si="0"/>
        <v>10</v>
      </c>
      <c r="N160" s="14">
        <f t="shared" si="0"/>
        <v>12</v>
      </c>
      <c r="O160" s="14">
        <f t="shared" si="0"/>
        <v>10</v>
      </c>
      <c r="P160" s="14">
        <f t="shared" si="0"/>
        <v>10</v>
      </c>
      <c r="Q160" s="14">
        <f t="shared" si="0"/>
        <v>0</v>
      </c>
      <c r="R160" s="14">
        <f t="shared" si="0"/>
        <v>0</v>
      </c>
      <c r="S160" s="14">
        <f t="shared" si="0"/>
        <v>5</v>
      </c>
      <c r="T160" s="15">
        <f t="shared" ref="T160:T172" si="1">SUM(B160:S160)</f>
        <v>130</v>
      </c>
    </row>
    <row r="161" spans="1:26" ht="14.5" x14ac:dyDescent="0.35">
      <c r="A161" s="4" t="s">
        <v>696</v>
      </c>
      <c r="B161" s="14">
        <f t="shared" ref="B161:S161" si="2">COUNTIF(B38:B49,B178)</f>
        <v>10</v>
      </c>
      <c r="C161" s="14">
        <f t="shared" si="2"/>
        <v>11</v>
      </c>
      <c r="D161" s="14">
        <f t="shared" si="2"/>
        <v>1</v>
      </c>
      <c r="E161" s="14">
        <f t="shared" si="2"/>
        <v>7</v>
      </c>
      <c r="F161" s="14">
        <f t="shared" si="2"/>
        <v>1</v>
      </c>
      <c r="G161" s="14">
        <f t="shared" si="2"/>
        <v>7</v>
      </c>
      <c r="H161" s="14">
        <f t="shared" si="2"/>
        <v>7</v>
      </c>
      <c r="I161" s="14">
        <f t="shared" si="2"/>
        <v>7</v>
      </c>
      <c r="J161" s="14">
        <f t="shared" si="2"/>
        <v>0</v>
      </c>
      <c r="K161" s="14">
        <f t="shared" si="2"/>
        <v>1</v>
      </c>
      <c r="L161" s="14">
        <f t="shared" si="2"/>
        <v>3</v>
      </c>
      <c r="M161" s="14">
        <f t="shared" si="2"/>
        <v>12</v>
      </c>
      <c r="N161" s="14">
        <f t="shared" si="2"/>
        <v>12</v>
      </c>
      <c r="O161" s="14">
        <f t="shared" si="2"/>
        <v>12</v>
      </c>
      <c r="P161" s="14">
        <f t="shared" si="2"/>
        <v>0</v>
      </c>
      <c r="Q161" s="14">
        <f t="shared" si="2"/>
        <v>12</v>
      </c>
      <c r="R161" s="14">
        <f t="shared" si="2"/>
        <v>0</v>
      </c>
      <c r="S161" s="14">
        <f t="shared" si="2"/>
        <v>11</v>
      </c>
      <c r="T161" s="15">
        <f t="shared" si="1"/>
        <v>114</v>
      </c>
    </row>
    <row r="162" spans="1:26" ht="14.5" x14ac:dyDescent="0.35">
      <c r="A162" s="4" t="s">
        <v>698</v>
      </c>
      <c r="B162" s="14">
        <f t="shared" ref="B162:S162" si="3">COUNTIF(B50:B61,B179)</f>
        <v>10</v>
      </c>
      <c r="C162" s="14">
        <f t="shared" si="3"/>
        <v>9</v>
      </c>
      <c r="D162" s="14">
        <f t="shared" si="3"/>
        <v>0</v>
      </c>
      <c r="E162" s="14">
        <f t="shared" si="3"/>
        <v>9</v>
      </c>
      <c r="F162" s="14">
        <f t="shared" si="3"/>
        <v>8</v>
      </c>
      <c r="G162" s="14">
        <f t="shared" si="3"/>
        <v>8</v>
      </c>
      <c r="H162" s="14">
        <f t="shared" si="3"/>
        <v>7</v>
      </c>
      <c r="I162" s="14">
        <f t="shared" si="3"/>
        <v>9</v>
      </c>
      <c r="J162" s="14">
        <f t="shared" si="3"/>
        <v>2</v>
      </c>
      <c r="K162" s="14">
        <f t="shared" si="3"/>
        <v>3</v>
      </c>
      <c r="L162" s="14">
        <f t="shared" si="3"/>
        <v>6</v>
      </c>
      <c r="M162" s="14">
        <f t="shared" si="3"/>
        <v>0</v>
      </c>
      <c r="N162" s="14">
        <f t="shared" si="3"/>
        <v>10</v>
      </c>
      <c r="O162" s="14">
        <f t="shared" si="3"/>
        <v>3</v>
      </c>
      <c r="P162" s="14">
        <f t="shared" si="3"/>
        <v>6</v>
      </c>
      <c r="Q162" s="14">
        <f t="shared" si="3"/>
        <v>0</v>
      </c>
      <c r="R162" s="14">
        <f t="shared" si="3"/>
        <v>6</v>
      </c>
      <c r="S162" s="14">
        <f t="shared" si="3"/>
        <v>9</v>
      </c>
      <c r="T162" s="15">
        <f t="shared" si="1"/>
        <v>105</v>
      </c>
      <c r="U162" s="12"/>
      <c r="V162" s="12"/>
      <c r="W162" s="12"/>
      <c r="X162" s="12"/>
      <c r="Y162" s="12"/>
      <c r="Z162" s="12"/>
    </row>
    <row r="163" spans="1:26" ht="14.5" x14ac:dyDescent="0.35">
      <c r="A163" s="4" t="s">
        <v>727</v>
      </c>
      <c r="B163" s="14">
        <f t="shared" ref="B163:S163" si="4">COUNTIF(B62:B73,B180)</f>
        <v>6</v>
      </c>
      <c r="C163" s="14">
        <f t="shared" si="4"/>
        <v>8</v>
      </c>
      <c r="D163" s="14">
        <f t="shared" si="4"/>
        <v>0</v>
      </c>
      <c r="E163" s="14">
        <f t="shared" si="4"/>
        <v>12</v>
      </c>
      <c r="F163" s="14">
        <f t="shared" si="4"/>
        <v>11</v>
      </c>
      <c r="G163" s="14">
        <f t="shared" si="4"/>
        <v>10</v>
      </c>
      <c r="H163" s="14">
        <f t="shared" si="4"/>
        <v>1</v>
      </c>
      <c r="I163" s="14">
        <f t="shared" si="4"/>
        <v>10</v>
      </c>
      <c r="J163" s="14">
        <f t="shared" si="4"/>
        <v>6</v>
      </c>
      <c r="K163" s="14">
        <f t="shared" si="4"/>
        <v>2</v>
      </c>
      <c r="L163" s="14">
        <f t="shared" si="4"/>
        <v>5</v>
      </c>
      <c r="M163" s="14">
        <f t="shared" si="4"/>
        <v>12</v>
      </c>
      <c r="N163" s="14">
        <f t="shared" si="4"/>
        <v>11</v>
      </c>
      <c r="O163" s="14">
        <f t="shared" si="4"/>
        <v>11</v>
      </c>
      <c r="P163" s="14">
        <f t="shared" si="4"/>
        <v>11</v>
      </c>
      <c r="Q163" s="14">
        <f t="shared" si="4"/>
        <v>6</v>
      </c>
      <c r="R163" s="14">
        <f t="shared" si="4"/>
        <v>0</v>
      </c>
      <c r="S163" s="14">
        <f t="shared" si="4"/>
        <v>11</v>
      </c>
      <c r="T163" s="15">
        <f t="shared" si="1"/>
        <v>133</v>
      </c>
      <c r="U163" s="12"/>
      <c r="V163" s="12"/>
      <c r="W163" s="12"/>
      <c r="X163" s="12"/>
      <c r="Y163" s="12"/>
      <c r="Z163" s="12"/>
    </row>
    <row r="164" spans="1:26" ht="14.5" x14ac:dyDescent="0.35">
      <c r="A164" s="4" t="s">
        <v>691</v>
      </c>
      <c r="B164" s="14">
        <f t="shared" ref="B164:S164" si="5">COUNTIF(B14:B25,B181)</f>
        <v>4</v>
      </c>
      <c r="C164" s="14">
        <f t="shared" si="5"/>
        <v>7</v>
      </c>
      <c r="D164" s="14">
        <f t="shared" si="5"/>
        <v>0</v>
      </c>
      <c r="E164" s="14">
        <f t="shared" si="5"/>
        <v>10</v>
      </c>
      <c r="F164" s="14">
        <f t="shared" si="5"/>
        <v>6</v>
      </c>
      <c r="G164" s="14">
        <f t="shared" si="5"/>
        <v>9</v>
      </c>
      <c r="H164" s="14">
        <f t="shared" si="5"/>
        <v>9</v>
      </c>
      <c r="I164" s="14">
        <f t="shared" si="5"/>
        <v>10</v>
      </c>
      <c r="J164" s="14">
        <f t="shared" si="5"/>
        <v>0</v>
      </c>
      <c r="K164" s="14">
        <f t="shared" si="5"/>
        <v>9</v>
      </c>
      <c r="L164" s="14">
        <f t="shared" si="5"/>
        <v>10</v>
      </c>
      <c r="M164" s="14">
        <f t="shared" si="5"/>
        <v>12</v>
      </c>
      <c r="N164" s="14">
        <f t="shared" si="5"/>
        <v>12</v>
      </c>
      <c r="O164" s="14">
        <f t="shared" si="5"/>
        <v>12</v>
      </c>
      <c r="P164" s="14">
        <f t="shared" si="5"/>
        <v>10</v>
      </c>
      <c r="Q164" s="14">
        <f t="shared" si="5"/>
        <v>10</v>
      </c>
      <c r="R164" s="14">
        <f t="shared" si="5"/>
        <v>9</v>
      </c>
      <c r="S164" s="14">
        <f t="shared" si="5"/>
        <v>8</v>
      </c>
      <c r="T164" s="15">
        <f t="shared" si="1"/>
        <v>147</v>
      </c>
      <c r="U164" s="12"/>
      <c r="V164" s="12"/>
      <c r="W164" s="12"/>
      <c r="X164" s="12"/>
      <c r="Y164" s="12"/>
      <c r="Z164" s="12"/>
    </row>
    <row r="165" spans="1:26" ht="14.5" x14ac:dyDescent="0.35">
      <c r="A165" s="4" t="s">
        <v>692</v>
      </c>
      <c r="B165" s="14">
        <f t="shared" ref="B165:S165" si="6">COUNTIF(B26:B37,B182)</f>
        <v>2</v>
      </c>
      <c r="C165" s="14">
        <f t="shared" si="6"/>
        <v>3</v>
      </c>
      <c r="D165" s="14">
        <f t="shared" si="6"/>
        <v>0</v>
      </c>
      <c r="E165" s="14">
        <f t="shared" si="6"/>
        <v>9</v>
      </c>
      <c r="F165" s="14">
        <f t="shared" si="6"/>
        <v>1</v>
      </c>
      <c r="G165" s="14">
        <f t="shared" si="6"/>
        <v>8</v>
      </c>
      <c r="H165" s="14">
        <f t="shared" si="6"/>
        <v>3</v>
      </c>
      <c r="I165" s="14">
        <f t="shared" si="6"/>
        <v>10</v>
      </c>
      <c r="J165" s="14">
        <f t="shared" si="6"/>
        <v>9</v>
      </c>
      <c r="K165" s="14">
        <f t="shared" si="6"/>
        <v>4</v>
      </c>
      <c r="L165" s="14">
        <f t="shared" si="6"/>
        <v>8</v>
      </c>
      <c r="M165" s="14">
        <f t="shared" si="6"/>
        <v>8</v>
      </c>
      <c r="N165" s="14">
        <f t="shared" si="6"/>
        <v>8</v>
      </c>
      <c r="O165" s="14">
        <f t="shared" si="6"/>
        <v>1</v>
      </c>
      <c r="P165" s="14">
        <f t="shared" si="6"/>
        <v>4</v>
      </c>
      <c r="Q165" s="14">
        <f t="shared" si="6"/>
        <v>0</v>
      </c>
      <c r="R165" s="14">
        <f t="shared" si="6"/>
        <v>2</v>
      </c>
      <c r="S165" s="14">
        <f t="shared" si="6"/>
        <v>3</v>
      </c>
      <c r="T165" s="15">
        <f t="shared" si="1"/>
        <v>83</v>
      </c>
      <c r="U165" s="47"/>
    </row>
    <row r="166" spans="1:26" ht="14.5" x14ac:dyDescent="0.35">
      <c r="A166" s="4" t="s">
        <v>701</v>
      </c>
      <c r="B166" s="14">
        <f t="shared" ref="B166:S166" si="7">COUNTIF(B86:B97,B183)</f>
        <v>3</v>
      </c>
      <c r="C166" s="14">
        <f t="shared" si="7"/>
        <v>10</v>
      </c>
      <c r="D166" s="14">
        <f t="shared" si="7"/>
        <v>0</v>
      </c>
      <c r="E166" s="14">
        <f t="shared" si="7"/>
        <v>7</v>
      </c>
      <c r="F166" s="14">
        <f t="shared" si="7"/>
        <v>0</v>
      </c>
      <c r="G166" s="14">
        <f t="shared" si="7"/>
        <v>3</v>
      </c>
      <c r="H166" s="14">
        <f t="shared" si="7"/>
        <v>0</v>
      </c>
      <c r="I166" s="14">
        <f t="shared" si="7"/>
        <v>5</v>
      </c>
      <c r="J166" s="14">
        <f t="shared" si="7"/>
        <v>8</v>
      </c>
      <c r="K166" s="14">
        <f t="shared" si="7"/>
        <v>0</v>
      </c>
      <c r="L166" s="14">
        <f t="shared" si="7"/>
        <v>4</v>
      </c>
      <c r="M166" s="14">
        <f t="shared" si="7"/>
        <v>0</v>
      </c>
      <c r="N166" s="14">
        <f t="shared" si="7"/>
        <v>8</v>
      </c>
      <c r="O166" s="14">
        <f t="shared" si="7"/>
        <v>6</v>
      </c>
      <c r="P166" s="14">
        <f t="shared" si="7"/>
        <v>10</v>
      </c>
      <c r="Q166" s="14">
        <f t="shared" si="7"/>
        <v>10</v>
      </c>
      <c r="R166" s="14">
        <f t="shared" si="7"/>
        <v>0</v>
      </c>
      <c r="S166" s="14">
        <f t="shared" si="7"/>
        <v>1</v>
      </c>
      <c r="T166" s="15">
        <f t="shared" si="1"/>
        <v>75</v>
      </c>
    </row>
    <row r="167" spans="1:26" ht="14.5" x14ac:dyDescent="0.35">
      <c r="A167" s="4" t="s">
        <v>709</v>
      </c>
      <c r="B167" s="14">
        <f t="shared" ref="B167:S167" si="8">COUNTIF(B122:B133,B184)</f>
        <v>0</v>
      </c>
      <c r="C167" s="14">
        <f t="shared" si="8"/>
        <v>5</v>
      </c>
      <c r="D167" s="14">
        <f t="shared" si="8"/>
        <v>0</v>
      </c>
      <c r="E167" s="14">
        <f t="shared" si="8"/>
        <v>10</v>
      </c>
      <c r="F167" s="14">
        <f t="shared" si="8"/>
        <v>1</v>
      </c>
      <c r="G167" s="14">
        <f t="shared" si="8"/>
        <v>7</v>
      </c>
      <c r="H167" s="14">
        <f t="shared" si="8"/>
        <v>1</v>
      </c>
      <c r="I167" s="14">
        <f t="shared" si="8"/>
        <v>3</v>
      </c>
      <c r="J167" s="14">
        <f t="shared" si="8"/>
        <v>5</v>
      </c>
      <c r="K167" s="14">
        <f t="shared" si="8"/>
        <v>0</v>
      </c>
      <c r="L167" s="14">
        <f t="shared" si="8"/>
        <v>2</v>
      </c>
      <c r="M167" s="14">
        <f t="shared" si="8"/>
        <v>0</v>
      </c>
      <c r="N167" s="14">
        <f t="shared" si="8"/>
        <v>10</v>
      </c>
      <c r="O167" s="14">
        <f t="shared" si="8"/>
        <v>9</v>
      </c>
      <c r="P167" s="14">
        <f t="shared" si="8"/>
        <v>7</v>
      </c>
      <c r="Q167" s="14">
        <f t="shared" si="8"/>
        <v>0</v>
      </c>
      <c r="R167" s="14">
        <f t="shared" si="8"/>
        <v>0</v>
      </c>
      <c r="S167" s="14">
        <f t="shared" si="8"/>
        <v>9</v>
      </c>
      <c r="T167" s="15">
        <f t="shared" si="1"/>
        <v>69</v>
      </c>
    </row>
    <row r="168" spans="1:26" ht="14.5" x14ac:dyDescent="0.35">
      <c r="A168" s="4" t="s">
        <v>711</v>
      </c>
      <c r="B168" s="14">
        <f t="shared" ref="B168:S168" si="9">COUNTIF(B146:B157,B185)</f>
        <v>11</v>
      </c>
      <c r="C168" s="14">
        <f t="shared" si="9"/>
        <v>10</v>
      </c>
      <c r="D168" s="14">
        <f t="shared" si="9"/>
        <v>0</v>
      </c>
      <c r="E168" s="14">
        <f t="shared" si="9"/>
        <v>11</v>
      </c>
      <c r="F168" s="14">
        <f t="shared" si="9"/>
        <v>0</v>
      </c>
      <c r="G168" s="14">
        <f t="shared" si="9"/>
        <v>12</v>
      </c>
      <c r="H168" s="14">
        <f t="shared" si="9"/>
        <v>10</v>
      </c>
      <c r="I168" s="14">
        <f t="shared" si="9"/>
        <v>8</v>
      </c>
      <c r="J168" s="14">
        <f t="shared" si="9"/>
        <v>7</v>
      </c>
      <c r="K168" s="14">
        <f t="shared" si="9"/>
        <v>3</v>
      </c>
      <c r="L168" s="14">
        <f t="shared" si="9"/>
        <v>7</v>
      </c>
      <c r="M168" s="14">
        <f t="shared" si="9"/>
        <v>6</v>
      </c>
      <c r="N168" s="14">
        <f t="shared" si="9"/>
        <v>6</v>
      </c>
      <c r="O168" s="14">
        <f t="shared" si="9"/>
        <v>6</v>
      </c>
      <c r="P168" s="14">
        <f t="shared" si="9"/>
        <v>7</v>
      </c>
      <c r="Q168" s="14">
        <f t="shared" si="9"/>
        <v>0</v>
      </c>
      <c r="R168" s="14">
        <f t="shared" si="9"/>
        <v>5</v>
      </c>
      <c r="S168" s="14">
        <f t="shared" si="9"/>
        <v>10</v>
      </c>
      <c r="T168" s="15">
        <f t="shared" si="1"/>
        <v>119</v>
      </c>
    </row>
    <row r="169" spans="1:26" ht="14.5" x14ac:dyDescent="0.35">
      <c r="A169" s="4" t="s">
        <v>710</v>
      </c>
      <c r="B169" s="14">
        <f t="shared" ref="B169:S169" si="10">COUNTIF(B134:B145,B186)</f>
        <v>9</v>
      </c>
      <c r="C169" s="14">
        <f t="shared" si="10"/>
        <v>2</v>
      </c>
      <c r="D169" s="14">
        <f t="shared" si="10"/>
        <v>0</v>
      </c>
      <c r="E169" s="14">
        <f t="shared" si="10"/>
        <v>10</v>
      </c>
      <c r="F169" s="14">
        <f t="shared" si="10"/>
        <v>10</v>
      </c>
      <c r="G169" s="14">
        <f t="shared" si="10"/>
        <v>11</v>
      </c>
      <c r="H169" s="14">
        <f t="shared" si="10"/>
        <v>12</v>
      </c>
      <c r="I169" s="14">
        <f t="shared" si="10"/>
        <v>12</v>
      </c>
      <c r="J169" s="14">
        <f t="shared" si="10"/>
        <v>11</v>
      </c>
      <c r="K169" s="14">
        <f t="shared" si="10"/>
        <v>8</v>
      </c>
      <c r="L169" s="14">
        <f t="shared" si="10"/>
        <v>11</v>
      </c>
      <c r="M169" s="14">
        <f t="shared" si="10"/>
        <v>12</v>
      </c>
      <c r="N169" s="14">
        <f t="shared" si="10"/>
        <v>12</v>
      </c>
      <c r="O169" s="14">
        <f t="shared" si="10"/>
        <v>12</v>
      </c>
      <c r="P169" s="14">
        <f t="shared" si="10"/>
        <v>11</v>
      </c>
      <c r="Q169" s="14">
        <f t="shared" si="10"/>
        <v>0</v>
      </c>
      <c r="R169" s="14">
        <f t="shared" si="10"/>
        <v>11</v>
      </c>
      <c r="S169" s="14">
        <f t="shared" si="10"/>
        <v>9</v>
      </c>
      <c r="T169" s="15">
        <f t="shared" si="1"/>
        <v>163</v>
      </c>
    </row>
    <row r="170" spans="1:26" ht="14.5" x14ac:dyDescent="0.35">
      <c r="A170" s="4" t="s">
        <v>705</v>
      </c>
      <c r="B170" s="14">
        <f t="shared" ref="B170:S170" si="11">COUNTIF(B110:B121,B187)</f>
        <v>9</v>
      </c>
      <c r="C170" s="14">
        <f t="shared" si="11"/>
        <v>0</v>
      </c>
      <c r="D170" s="14">
        <f t="shared" si="11"/>
        <v>0</v>
      </c>
      <c r="E170" s="14">
        <f t="shared" si="11"/>
        <v>11</v>
      </c>
      <c r="F170" s="14">
        <f t="shared" si="11"/>
        <v>7</v>
      </c>
      <c r="G170" s="14">
        <f t="shared" si="11"/>
        <v>12</v>
      </c>
      <c r="H170" s="14">
        <f t="shared" si="11"/>
        <v>12</v>
      </c>
      <c r="I170" s="14">
        <f t="shared" si="11"/>
        <v>12</v>
      </c>
      <c r="J170" s="14">
        <f t="shared" si="11"/>
        <v>10</v>
      </c>
      <c r="K170" s="14">
        <f t="shared" si="11"/>
        <v>4</v>
      </c>
      <c r="L170" s="14">
        <f t="shared" si="11"/>
        <v>9</v>
      </c>
      <c r="M170" s="14">
        <f t="shared" si="11"/>
        <v>12</v>
      </c>
      <c r="N170" s="14">
        <f t="shared" si="11"/>
        <v>12</v>
      </c>
      <c r="O170" s="14">
        <f t="shared" si="11"/>
        <v>12</v>
      </c>
      <c r="P170" s="14">
        <f t="shared" si="11"/>
        <v>10</v>
      </c>
      <c r="Q170" s="14">
        <f t="shared" si="11"/>
        <v>0</v>
      </c>
      <c r="R170" s="14">
        <f t="shared" si="11"/>
        <v>7</v>
      </c>
      <c r="S170" s="14">
        <f t="shared" si="11"/>
        <v>10</v>
      </c>
      <c r="T170" s="15">
        <f t="shared" si="1"/>
        <v>149</v>
      </c>
    </row>
    <row r="171" spans="1:26" ht="14.5" x14ac:dyDescent="0.35">
      <c r="A171" s="4" t="s">
        <v>704</v>
      </c>
      <c r="B171" s="14">
        <f t="shared" ref="B171:S171" si="12">COUNTIF(B98:B109,B188)</f>
        <v>1</v>
      </c>
      <c r="C171" s="14">
        <f t="shared" si="12"/>
        <v>5</v>
      </c>
      <c r="D171" s="14">
        <f t="shared" si="12"/>
        <v>0</v>
      </c>
      <c r="E171" s="14">
        <f t="shared" si="12"/>
        <v>11</v>
      </c>
      <c r="F171" s="14">
        <f t="shared" si="12"/>
        <v>4</v>
      </c>
      <c r="G171" s="14">
        <f t="shared" si="12"/>
        <v>9</v>
      </c>
      <c r="H171" s="14">
        <f t="shared" si="12"/>
        <v>11</v>
      </c>
      <c r="I171" s="14">
        <f t="shared" si="12"/>
        <v>9</v>
      </c>
      <c r="J171" s="14">
        <f t="shared" si="12"/>
        <v>2</v>
      </c>
      <c r="K171" s="14">
        <f t="shared" si="12"/>
        <v>0</v>
      </c>
      <c r="L171" s="14">
        <f t="shared" si="12"/>
        <v>2</v>
      </c>
      <c r="M171" s="14">
        <f t="shared" si="12"/>
        <v>12</v>
      </c>
      <c r="N171" s="14">
        <f t="shared" si="12"/>
        <v>11</v>
      </c>
      <c r="O171" s="14">
        <f t="shared" si="12"/>
        <v>12</v>
      </c>
      <c r="P171" s="14">
        <f t="shared" si="12"/>
        <v>11</v>
      </c>
      <c r="Q171" s="14">
        <f t="shared" si="12"/>
        <v>0</v>
      </c>
      <c r="R171" s="14">
        <f t="shared" si="12"/>
        <v>0</v>
      </c>
      <c r="S171" s="14">
        <f t="shared" si="12"/>
        <v>5</v>
      </c>
      <c r="T171" s="15">
        <f t="shared" si="1"/>
        <v>105</v>
      </c>
    </row>
    <row r="172" spans="1:26" ht="14.5" x14ac:dyDescent="0.35">
      <c r="A172" s="4" t="s">
        <v>699</v>
      </c>
      <c r="B172" s="14">
        <f t="shared" ref="B172:S172" si="13">COUNTIF(B74:B85,B189)</f>
        <v>8</v>
      </c>
      <c r="C172" s="14">
        <f t="shared" si="13"/>
        <v>4</v>
      </c>
      <c r="D172" s="14">
        <f t="shared" si="13"/>
        <v>0</v>
      </c>
      <c r="E172" s="14">
        <f t="shared" si="13"/>
        <v>12</v>
      </c>
      <c r="F172" s="14">
        <f t="shared" si="13"/>
        <v>8</v>
      </c>
      <c r="G172" s="14">
        <f t="shared" si="13"/>
        <v>10</v>
      </c>
      <c r="H172" s="14">
        <f t="shared" si="13"/>
        <v>0</v>
      </c>
      <c r="I172" s="14">
        <f t="shared" si="13"/>
        <v>7</v>
      </c>
      <c r="J172" s="14">
        <f t="shared" si="13"/>
        <v>8</v>
      </c>
      <c r="K172" s="14">
        <f t="shared" si="13"/>
        <v>2</v>
      </c>
      <c r="L172" s="14">
        <f t="shared" si="13"/>
        <v>10</v>
      </c>
      <c r="M172" s="14">
        <f t="shared" si="13"/>
        <v>0</v>
      </c>
      <c r="N172" s="14">
        <f t="shared" si="13"/>
        <v>11</v>
      </c>
      <c r="O172" s="14">
        <f t="shared" si="13"/>
        <v>11</v>
      </c>
      <c r="P172" s="14">
        <f t="shared" si="13"/>
        <v>12</v>
      </c>
      <c r="Q172" s="14">
        <f t="shared" si="13"/>
        <v>0</v>
      </c>
      <c r="R172" s="14">
        <f t="shared" si="13"/>
        <v>3</v>
      </c>
      <c r="S172" s="14">
        <f t="shared" si="13"/>
        <v>0</v>
      </c>
      <c r="T172" s="15">
        <f t="shared" si="1"/>
        <v>106</v>
      </c>
    </row>
    <row r="173" spans="1:26" ht="13" x14ac:dyDescent="0.3">
      <c r="S173" s="16" t="s">
        <v>249</v>
      </c>
      <c r="T173" s="17">
        <f>SUM(T160:T172)</f>
        <v>1498</v>
      </c>
    </row>
    <row r="174" spans="1:26" ht="13" x14ac:dyDescent="0.3">
      <c r="S174" s="16" t="s">
        <v>714</v>
      </c>
      <c r="T174" s="28">
        <f>T173/(18*156)*100</f>
        <v>53.347578347578349</v>
      </c>
    </row>
    <row r="175" spans="1:26" ht="13" x14ac:dyDescent="0.3">
      <c r="A175" s="27"/>
      <c r="B175" s="27"/>
      <c r="C175" s="27"/>
      <c r="D175" s="27"/>
    </row>
    <row r="176" spans="1:26" ht="13" x14ac:dyDescent="0.3">
      <c r="A176" s="83" t="s">
        <v>715</v>
      </c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</row>
    <row r="177" spans="1:19" ht="12.5" x14ac:dyDescent="0.25">
      <c r="A177" s="4" t="s">
        <v>690</v>
      </c>
      <c r="B177" s="4" t="s">
        <v>251</v>
      </c>
      <c r="C177" s="4" t="s">
        <v>252</v>
      </c>
      <c r="D177" s="4" t="s">
        <v>716</v>
      </c>
      <c r="E177" s="4" t="s">
        <v>28</v>
      </c>
      <c r="F177" s="4" t="s">
        <v>717</v>
      </c>
      <c r="G177" s="4" t="s">
        <v>30</v>
      </c>
      <c r="H177" s="4" t="s">
        <v>111</v>
      </c>
      <c r="I177" s="4">
        <v>2016</v>
      </c>
      <c r="J177" s="29" t="s">
        <v>718</v>
      </c>
      <c r="K177" s="4" t="s">
        <v>255</v>
      </c>
      <c r="L177" s="4" t="s">
        <v>256</v>
      </c>
      <c r="M177" s="4" t="s">
        <v>257</v>
      </c>
      <c r="N177" s="4" t="s">
        <v>35</v>
      </c>
      <c r="O177" s="4" t="s">
        <v>34</v>
      </c>
      <c r="P177" s="4">
        <v>2017</v>
      </c>
      <c r="Q177" s="4" t="s">
        <v>719</v>
      </c>
      <c r="R177" s="4" t="s">
        <v>720</v>
      </c>
      <c r="S177" s="30">
        <v>46435</v>
      </c>
    </row>
    <row r="178" spans="1:19" ht="12.5" x14ac:dyDescent="0.25">
      <c r="A178" s="4" t="s">
        <v>696</v>
      </c>
      <c r="B178" s="4" t="s">
        <v>367</v>
      </c>
      <c r="C178" s="4" t="s">
        <v>368</v>
      </c>
      <c r="D178" s="4" t="s">
        <v>721</v>
      </c>
      <c r="E178" s="4" t="s">
        <v>370</v>
      </c>
      <c r="F178" s="4" t="s">
        <v>371</v>
      </c>
      <c r="G178" s="4" t="s">
        <v>30</v>
      </c>
      <c r="H178" s="4" t="s">
        <v>372</v>
      </c>
      <c r="I178" s="4">
        <v>2016</v>
      </c>
      <c r="J178" s="4" t="s">
        <v>722</v>
      </c>
      <c r="K178" s="4" t="s">
        <v>723</v>
      </c>
      <c r="L178" s="4" t="s">
        <v>374</v>
      </c>
      <c r="M178" s="4" t="s">
        <v>34</v>
      </c>
      <c r="N178" s="4" t="s">
        <v>35</v>
      </c>
      <c r="O178" s="4" t="s">
        <v>34</v>
      </c>
      <c r="P178" s="4" t="s">
        <v>724</v>
      </c>
      <c r="Q178" s="4" t="s">
        <v>375</v>
      </c>
      <c r="R178" s="31"/>
      <c r="S178" s="32">
        <v>44426</v>
      </c>
    </row>
    <row r="179" spans="1:19" ht="12.5" x14ac:dyDescent="0.25">
      <c r="A179" s="4" t="s">
        <v>698</v>
      </c>
      <c r="B179" s="4" t="s">
        <v>426</v>
      </c>
      <c r="C179" s="4" t="s">
        <v>427</v>
      </c>
      <c r="D179" s="4" t="s">
        <v>725</v>
      </c>
      <c r="E179" s="4" t="s">
        <v>28</v>
      </c>
      <c r="F179" s="4" t="s">
        <v>409</v>
      </c>
      <c r="G179" s="4" t="s">
        <v>30</v>
      </c>
      <c r="H179" s="4" t="s">
        <v>420</v>
      </c>
      <c r="I179" s="4">
        <v>2019</v>
      </c>
      <c r="J179" s="4">
        <v>149.16</v>
      </c>
      <c r="K179" s="4" t="s">
        <v>726</v>
      </c>
      <c r="L179" s="4" t="s">
        <v>422</v>
      </c>
      <c r="M179" s="4" t="s">
        <v>362</v>
      </c>
      <c r="N179" s="4" t="s">
        <v>35</v>
      </c>
      <c r="O179" s="4" t="s">
        <v>34</v>
      </c>
      <c r="P179" s="4">
        <v>2020</v>
      </c>
      <c r="Q179" s="4" t="s">
        <v>414</v>
      </c>
      <c r="R179" s="4">
        <v>309</v>
      </c>
      <c r="S179" s="32">
        <v>45776</v>
      </c>
    </row>
    <row r="180" spans="1:19" ht="12.5" x14ac:dyDescent="0.25">
      <c r="A180" s="4" t="s">
        <v>727</v>
      </c>
      <c r="B180" s="4" t="s">
        <v>728</v>
      </c>
      <c r="C180" s="4" t="s">
        <v>729</v>
      </c>
      <c r="D180" s="4" t="s">
        <v>730</v>
      </c>
      <c r="E180" s="4" t="s">
        <v>278</v>
      </c>
      <c r="F180" s="4" t="s">
        <v>731</v>
      </c>
      <c r="G180" s="4" t="s">
        <v>30</v>
      </c>
      <c r="H180" s="4" t="s">
        <v>111</v>
      </c>
      <c r="I180" s="4">
        <v>2013</v>
      </c>
      <c r="J180" s="4" t="s">
        <v>732</v>
      </c>
      <c r="K180" s="4" t="s">
        <v>733</v>
      </c>
      <c r="L180" s="4" t="s">
        <v>734</v>
      </c>
      <c r="M180" s="4" t="s">
        <v>363</v>
      </c>
      <c r="N180" s="4" t="s">
        <v>35</v>
      </c>
      <c r="O180" s="4" t="s">
        <v>363</v>
      </c>
      <c r="P180" s="4">
        <v>2013</v>
      </c>
      <c r="Q180" s="4" t="s">
        <v>735</v>
      </c>
      <c r="R180" s="4" t="s">
        <v>736</v>
      </c>
      <c r="S180" s="30">
        <v>46870</v>
      </c>
    </row>
    <row r="181" spans="1:19" ht="12.5" x14ac:dyDescent="0.25">
      <c r="A181" s="4" t="s">
        <v>691</v>
      </c>
      <c r="B181" s="4" t="s">
        <v>25</v>
      </c>
      <c r="C181" s="4" t="s">
        <v>26</v>
      </c>
      <c r="D181" s="4" t="s">
        <v>737</v>
      </c>
      <c r="E181" s="4" t="s">
        <v>28</v>
      </c>
      <c r="F181" s="4" t="s">
        <v>29</v>
      </c>
      <c r="G181" s="4" t="s">
        <v>30</v>
      </c>
      <c r="H181" s="4" t="s">
        <v>30</v>
      </c>
      <c r="I181" s="4">
        <v>2019</v>
      </c>
      <c r="J181" s="4" t="s">
        <v>31</v>
      </c>
      <c r="K181" s="4" t="s">
        <v>32</v>
      </c>
      <c r="L181" s="4" t="s">
        <v>33</v>
      </c>
      <c r="M181" s="4" t="s">
        <v>34</v>
      </c>
      <c r="N181" s="4" t="s">
        <v>35</v>
      </c>
      <c r="O181" s="4" t="s">
        <v>34</v>
      </c>
      <c r="P181" s="4">
        <v>2019</v>
      </c>
      <c r="Q181" s="4" t="s">
        <v>36</v>
      </c>
      <c r="R181" s="4">
        <v>10700</v>
      </c>
      <c r="S181" s="32">
        <v>45602</v>
      </c>
    </row>
    <row r="182" spans="1:19" ht="12.5" x14ac:dyDescent="0.25">
      <c r="A182" s="4" t="s">
        <v>692</v>
      </c>
      <c r="B182" s="4" t="s">
        <v>123</v>
      </c>
      <c r="C182" s="4" t="s">
        <v>738</v>
      </c>
      <c r="D182" s="4" t="s">
        <v>739</v>
      </c>
      <c r="E182" s="4" t="s">
        <v>28</v>
      </c>
      <c r="F182" s="4" t="s">
        <v>740</v>
      </c>
      <c r="G182" s="4" t="s">
        <v>30</v>
      </c>
      <c r="H182" s="4" t="s">
        <v>111</v>
      </c>
      <c r="I182" s="4">
        <v>2015</v>
      </c>
      <c r="J182" s="4">
        <v>110</v>
      </c>
      <c r="K182" s="4" t="s">
        <v>741</v>
      </c>
      <c r="L182" s="4" t="s">
        <v>114</v>
      </c>
      <c r="M182" s="4" t="s">
        <v>34</v>
      </c>
      <c r="N182" s="4" t="s">
        <v>35</v>
      </c>
      <c r="O182" s="4" t="s">
        <v>34</v>
      </c>
      <c r="P182" s="4">
        <v>2015</v>
      </c>
      <c r="Q182" s="4" t="s">
        <v>55</v>
      </c>
      <c r="R182" s="4" t="s">
        <v>56</v>
      </c>
      <c r="S182" s="33">
        <v>45972</v>
      </c>
    </row>
    <row r="183" spans="1:19" ht="12.5" x14ac:dyDescent="0.25">
      <c r="A183" s="4" t="s">
        <v>701</v>
      </c>
      <c r="B183" s="4" t="s">
        <v>488</v>
      </c>
      <c r="C183" s="4" t="s">
        <v>176</v>
      </c>
      <c r="D183" s="4" t="s">
        <v>742</v>
      </c>
      <c r="E183" s="4" t="s">
        <v>61</v>
      </c>
      <c r="F183" s="4" t="s">
        <v>743</v>
      </c>
      <c r="G183" s="4" t="s">
        <v>482</v>
      </c>
      <c r="H183" s="4" t="s">
        <v>151</v>
      </c>
      <c r="I183" s="4">
        <v>2021</v>
      </c>
      <c r="J183" s="4">
        <v>1998</v>
      </c>
      <c r="K183" s="4" t="s">
        <v>744</v>
      </c>
      <c r="L183" s="4" t="s">
        <v>152</v>
      </c>
      <c r="M183" s="4" t="s">
        <v>485</v>
      </c>
      <c r="N183" s="4" t="s">
        <v>35</v>
      </c>
      <c r="O183" s="4" t="s">
        <v>34</v>
      </c>
      <c r="P183" s="4">
        <v>2021</v>
      </c>
      <c r="Q183" s="4" t="s">
        <v>69</v>
      </c>
      <c r="R183" s="4" t="s">
        <v>155</v>
      </c>
      <c r="S183" s="30">
        <v>46300</v>
      </c>
    </row>
    <row r="184" spans="1:19" ht="12.5" x14ac:dyDescent="0.25">
      <c r="A184" s="4" t="s">
        <v>709</v>
      </c>
      <c r="B184" s="4" t="s">
        <v>91</v>
      </c>
      <c r="C184" s="4" t="s">
        <v>142</v>
      </c>
      <c r="D184" s="4" t="s">
        <v>745</v>
      </c>
      <c r="E184" s="4" t="s">
        <v>28</v>
      </c>
      <c r="F184" s="4" t="s">
        <v>746</v>
      </c>
      <c r="G184" s="4" t="s">
        <v>30</v>
      </c>
      <c r="H184" s="4" t="s">
        <v>111</v>
      </c>
      <c r="I184" s="4">
        <v>2017</v>
      </c>
      <c r="J184" s="4">
        <v>110</v>
      </c>
      <c r="K184" s="4" t="s">
        <v>747</v>
      </c>
      <c r="L184" s="4" t="s">
        <v>649</v>
      </c>
      <c r="M184" s="4" t="s">
        <v>650</v>
      </c>
      <c r="N184" s="4" t="s">
        <v>35</v>
      </c>
      <c r="O184" s="4" t="s">
        <v>34</v>
      </c>
      <c r="P184" s="4">
        <v>2020</v>
      </c>
      <c r="Q184" s="4" t="s">
        <v>145</v>
      </c>
      <c r="R184" s="4" t="s">
        <v>202</v>
      </c>
      <c r="S184" s="30">
        <v>46442</v>
      </c>
    </row>
    <row r="185" spans="1:19" ht="12.5" x14ac:dyDescent="0.25">
      <c r="A185" s="4" t="s">
        <v>711</v>
      </c>
      <c r="B185" s="4" t="s">
        <v>674</v>
      </c>
      <c r="C185" s="4" t="s">
        <v>675</v>
      </c>
      <c r="D185" s="4" t="s">
        <v>748</v>
      </c>
      <c r="E185" s="4" t="s">
        <v>278</v>
      </c>
      <c r="F185" s="4" t="s">
        <v>677</v>
      </c>
      <c r="G185" s="4" t="s">
        <v>30</v>
      </c>
      <c r="H185" s="4" t="s">
        <v>30</v>
      </c>
      <c r="I185" s="4">
        <v>2014</v>
      </c>
      <c r="J185" s="4" t="s">
        <v>678</v>
      </c>
      <c r="K185" s="4" t="s">
        <v>749</v>
      </c>
      <c r="L185" s="4" t="s">
        <v>680</v>
      </c>
      <c r="M185" s="4" t="s">
        <v>681</v>
      </c>
      <c r="N185" s="4" t="s">
        <v>35</v>
      </c>
      <c r="O185" s="4" t="s">
        <v>34</v>
      </c>
      <c r="P185" s="4">
        <v>2019</v>
      </c>
      <c r="Q185" s="4">
        <v>1</v>
      </c>
      <c r="R185" s="4">
        <v>20100</v>
      </c>
      <c r="S185" s="34">
        <v>45409</v>
      </c>
    </row>
    <row r="186" spans="1:19" ht="12.5" x14ac:dyDescent="0.25">
      <c r="A186" s="4" t="s">
        <v>710</v>
      </c>
      <c r="B186" s="4" t="s">
        <v>665</v>
      </c>
      <c r="C186" s="4" t="s">
        <v>666</v>
      </c>
      <c r="D186" s="4" t="s">
        <v>750</v>
      </c>
      <c r="E186" s="4" t="s">
        <v>278</v>
      </c>
      <c r="F186" s="4" t="s">
        <v>668</v>
      </c>
      <c r="G186" s="4" t="s">
        <v>30</v>
      </c>
      <c r="H186" s="4" t="s">
        <v>30</v>
      </c>
      <c r="I186" s="4">
        <v>2019</v>
      </c>
      <c r="J186" s="4" t="s">
        <v>669</v>
      </c>
      <c r="K186" s="4" t="s">
        <v>670</v>
      </c>
      <c r="L186" s="4" t="s">
        <v>671</v>
      </c>
      <c r="M186" s="4" t="s">
        <v>311</v>
      </c>
      <c r="N186" s="4" t="s">
        <v>35</v>
      </c>
      <c r="O186" s="4" t="s">
        <v>34</v>
      </c>
      <c r="P186" s="4">
        <v>2020</v>
      </c>
      <c r="Q186" s="4" t="s">
        <v>751</v>
      </c>
      <c r="R186" s="4">
        <v>20800</v>
      </c>
      <c r="S186" s="34">
        <v>45706</v>
      </c>
    </row>
    <row r="187" spans="1:19" ht="12.5" x14ac:dyDescent="0.25">
      <c r="A187" s="4" t="s">
        <v>705</v>
      </c>
      <c r="B187" s="4" t="s">
        <v>533</v>
      </c>
      <c r="C187" s="4" t="s">
        <v>534</v>
      </c>
      <c r="D187" s="4" t="s">
        <v>752</v>
      </c>
      <c r="E187" s="4" t="s">
        <v>278</v>
      </c>
      <c r="F187" s="4" t="s">
        <v>536</v>
      </c>
      <c r="G187" s="4" t="s">
        <v>30</v>
      </c>
      <c r="H187" s="4" t="s">
        <v>30</v>
      </c>
      <c r="I187" s="4">
        <v>2007</v>
      </c>
      <c r="J187" s="4" t="s">
        <v>537</v>
      </c>
      <c r="K187" s="4" t="s">
        <v>538</v>
      </c>
      <c r="L187" s="4" t="s">
        <v>539</v>
      </c>
      <c r="M187" s="4" t="s">
        <v>34</v>
      </c>
      <c r="N187" s="4" t="s">
        <v>35</v>
      </c>
      <c r="O187" s="4" t="s">
        <v>34</v>
      </c>
      <c r="P187" s="4">
        <v>2018</v>
      </c>
      <c r="Q187" s="4"/>
      <c r="R187" s="4">
        <v>20110</v>
      </c>
      <c r="S187" s="35">
        <v>45173</v>
      </c>
    </row>
    <row r="188" spans="1:19" ht="12.5" x14ac:dyDescent="0.25">
      <c r="A188" s="4" t="s">
        <v>704</v>
      </c>
      <c r="B188" s="4" t="s">
        <v>753</v>
      </c>
      <c r="C188" s="4" t="s">
        <v>524</v>
      </c>
      <c r="D188" s="4" t="s">
        <v>754</v>
      </c>
      <c r="E188" s="4" t="s">
        <v>28</v>
      </c>
      <c r="F188" s="4" t="s">
        <v>526</v>
      </c>
      <c r="G188" s="4" t="s">
        <v>482</v>
      </c>
      <c r="H188" s="4" t="s">
        <v>527</v>
      </c>
      <c r="I188" s="4">
        <v>2011</v>
      </c>
      <c r="J188" s="4" t="s">
        <v>528</v>
      </c>
      <c r="K188" s="4" t="s">
        <v>755</v>
      </c>
      <c r="L188" s="4" t="s">
        <v>530</v>
      </c>
      <c r="M188" s="4" t="s">
        <v>34</v>
      </c>
      <c r="N188" s="4" t="s">
        <v>35</v>
      </c>
      <c r="O188" s="4" t="s">
        <v>34</v>
      </c>
      <c r="P188" s="4">
        <v>2022</v>
      </c>
      <c r="Q188" s="31"/>
      <c r="R188" s="4" t="s">
        <v>756</v>
      </c>
      <c r="S188" s="30">
        <v>46611</v>
      </c>
    </row>
    <row r="189" spans="1:19" ht="12.5" x14ac:dyDescent="0.25">
      <c r="A189" s="4" t="s">
        <v>699</v>
      </c>
      <c r="B189" s="4" t="s">
        <v>431</v>
      </c>
      <c r="C189" s="4" t="s">
        <v>757</v>
      </c>
      <c r="D189" s="4" t="s">
        <v>758</v>
      </c>
      <c r="E189" s="4" t="s">
        <v>28</v>
      </c>
      <c r="F189" s="4" t="s">
        <v>434</v>
      </c>
      <c r="G189" s="4" t="s">
        <v>30</v>
      </c>
      <c r="H189" s="4" t="s">
        <v>111</v>
      </c>
      <c r="I189" s="4">
        <v>2011</v>
      </c>
      <c r="J189" s="4">
        <v>125</v>
      </c>
      <c r="K189" s="4" t="s">
        <v>452</v>
      </c>
      <c r="L189" s="4" t="s">
        <v>437</v>
      </c>
      <c r="M189" s="4" t="s">
        <v>438</v>
      </c>
      <c r="N189" s="4" t="s">
        <v>35</v>
      </c>
      <c r="O189" s="4" t="s">
        <v>34</v>
      </c>
      <c r="P189" s="4">
        <v>2016</v>
      </c>
      <c r="Q189" s="4"/>
      <c r="R189" s="4" t="s">
        <v>759</v>
      </c>
      <c r="S189" s="33">
        <v>46313</v>
      </c>
    </row>
    <row r="212" spans="20:26" ht="12.5" x14ac:dyDescent="0.25">
      <c r="T212" s="12"/>
      <c r="U212" s="12"/>
      <c r="V212" s="12"/>
      <c r="W212" s="12"/>
      <c r="X212" s="12"/>
      <c r="Y212" s="12"/>
      <c r="Z212" s="12"/>
    </row>
    <row r="213" spans="20:26" ht="12.5" x14ac:dyDescent="0.25">
      <c r="T213" s="48"/>
      <c r="U213" s="12"/>
      <c r="V213" s="12"/>
      <c r="W213" s="12"/>
      <c r="X213" s="12"/>
      <c r="Y213" s="12"/>
      <c r="Z213" s="12"/>
    </row>
    <row r="214" spans="20:26" ht="12.5" x14ac:dyDescent="0.25">
      <c r="T214" s="12"/>
      <c r="U214" s="12"/>
      <c r="V214" s="12"/>
      <c r="W214" s="12"/>
      <c r="X214" s="12"/>
      <c r="Y214" s="12"/>
      <c r="Z214" s="12"/>
    </row>
    <row r="215" spans="20:26" ht="12.5" x14ac:dyDescent="0.25">
      <c r="T215" s="12"/>
      <c r="U215" s="12"/>
      <c r="V215" s="12"/>
      <c r="W215" s="12"/>
      <c r="X215" s="12"/>
      <c r="Y215" s="12"/>
      <c r="Z215" s="12"/>
    </row>
    <row r="216" spans="20:26" ht="12.5" x14ac:dyDescent="0.25">
      <c r="T216" s="12"/>
      <c r="U216" s="12"/>
      <c r="V216" s="12"/>
      <c r="W216" s="12"/>
      <c r="X216" s="12"/>
      <c r="Y216" s="12"/>
      <c r="Z216" s="12"/>
    </row>
    <row r="217" spans="20:26" ht="12.5" x14ac:dyDescent="0.25">
      <c r="T217" s="12"/>
      <c r="U217" s="12"/>
      <c r="V217" s="12"/>
      <c r="W217" s="12"/>
      <c r="X217" s="12"/>
      <c r="Y217" s="12"/>
      <c r="Z217" s="12"/>
    </row>
    <row r="218" spans="20:26" ht="12.5" x14ac:dyDescent="0.25">
      <c r="T218" s="12"/>
      <c r="U218" s="12"/>
      <c r="V218" s="12"/>
      <c r="W218" s="12"/>
      <c r="X218" s="12"/>
      <c r="Y218" s="12"/>
      <c r="Z218" s="12"/>
    </row>
    <row r="219" spans="20:26" ht="12.5" x14ac:dyDescent="0.25">
      <c r="T219" s="12"/>
      <c r="U219" s="12"/>
      <c r="V219" s="12"/>
      <c r="W219" s="12"/>
      <c r="X219" s="12"/>
      <c r="Y219" s="12"/>
      <c r="Z219" s="12"/>
    </row>
    <row r="220" spans="20:26" ht="12.5" x14ac:dyDescent="0.25">
      <c r="T220" s="12"/>
      <c r="U220" s="12"/>
      <c r="V220" s="12"/>
      <c r="W220" s="12"/>
      <c r="X220" s="12"/>
      <c r="Y220" s="12"/>
      <c r="Z220" s="12"/>
    </row>
    <row r="221" spans="20:26" ht="12.5" x14ac:dyDescent="0.25">
      <c r="T221" s="12"/>
      <c r="U221" s="12"/>
      <c r="V221" s="12"/>
      <c r="W221" s="12"/>
      <c r="X221" s="12"/>
      <c r="Y221" s="12"/>
      <c r="Z221" s="12"/>
    </row>
    <row r="222" spans="20:26" ht="12.5" x14ac:dyDescent="0.25">
      <c r="T222" s="12"/>
      <c r="U222" s="12"/>
      <c r="V222" s="12"/>
      <c r="W222" s="12"/>
      <c r="X222" s="12"/>
      <c r="Y222" s="12"/>
      <c r="Z222" s="12"/>
    </row>
    <row r="223" spans="20:26" ht="12.5" x14ac:dyDescent="0.25">
      <c r="T223" s="12"/>
      <c r="U223" s="12"/>
      <c r="V223" s="12"/>
      <c r="W223" s="12"/>
      <c r="X223" s="12"/>
      <c r="Y223" s="12"/>
      <c r="Z223" s="12"/>
    </row>
    <row r="224" spans="20:26" ht="12.5" x14ac:dyDescent="0.25">
      <c r="T224" s="12"/>
      <c r="U224" s="12"/>
      <c r="V224" s="12"/>
      <c r="W224" s="12"/>
      <c r="X224" s="12"/>
      <c r="Y224" s="12"/>
      <c r="Z224" s="12"/>
    </row>
    <row r="242" spans="1:1" ht="12.5" x14ac:dyDescent="0.25">
      <c r="A242" s="49"/>
    </row>
  </sheetData>
  <autoFilter ref="A1:W157"/>
  <mergeCells count="1">
    <mergeCell ref="A176:S1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56"/>
  <sheetViews>
    <sheetView workbookViewId="0"/>
  </sheetViews>
  <sheetFormatPr defaultColWidth="12.6328125" defaultRowHeight="15.75" customHeight="1" x14ac:dyDescent="0.25"/>
  <sheetData>
    <row r="1" spans="1:23" ht="15.7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</row>
    <row r="2" spans="1:23" ht="15.75" customHeight="1" x14ac:dyDescent="0.25">
      <c r="A2" s="3" t="s">
        <v>85</v>
      </c>
      <c r="B2" s="3" t="s">
        <v>1386</v>
      </c>
      <c r="C2" s="3" t="s">
        <v>1387</v>
      </c>
      <c r="D2" s="3" t="s">
        <v>28</v>
      </c>
      <c r="E2" s="3" t="s">
        <v>1388</v>
      </c>
      <c r="F2" s="3" t="s">
        <v>30</v>
      </c>
      <c r="G2" s="3" t="s">
        <v>30</v>
      </c>
      <c r="H2" s="3">
        <v>2019</v>
      </c>
      <c r="I2" s="3" t="s">
        <v>1389</v>
      </c>
      <c r="J2" s="3" t="s">
        <v>1390</v>
      </c>
      <c r="K2" s="3" t="s">
        <v>33</v>
      </c>
      <c r="L2" s="3" t="s">
        <v>34</v>
      </c>
      <c r="M2" s="3" t="s">
        <v>35</v>
      </c>
      <c r="N2" s="3" t="s">
        <v>34</v>
      </c>
      <c r="O2" s="3" t="s">
        <v>36</v>
      </c>
      <c r="P2" s="3">
        <v>10700</v>
      </c>
      <c r="Q2" s="45"/>
      <c r="R2" s="45"/>
      <c r="S2" s="45"/>
      <c r="T2" s="3">
        <v>18</v>
      </c>
      <c r="U2" s="3" t="s">
        <v>260</v>
      </c>
      <c r="V2" s="3" t="s">
        <v>38</v>
      </c>
      <c r="W2" s="20">
        <v>8425447101917690</v>
      </c>
    </row>
    <row r="3" spans="1:23" ht="15.75" customHeight="1" x14ac:dyDescent="0.25">
      <c r="A3" s="3" t="s">
        <v>220</v>
      </c>
      <c r="B3" s="3" t="s">
        <v>1391</v>
      </c>
      <c r="C3" s="3" t="s">
        <v>1392</v>
      </c>
      <c r="D3" s="3" t="s">
        <v>28</v>
      </c>
      <c r="E3" s="3" t="s">
        <v>29</v>
      </c>
      <c r="F3" s="3" t="s">
        <v>30</v>
      </c>
      <c r="G3" s="3" t="s">
        <v>30</v>
      </c>
      <c r="H3" s="3">
        <v>2019</v>
      </c>
      <c r="I3" s="45"/>
      <c r="J3" s="3" t="s">
        <v>32</v>
      </c>
      <c r="K3" s="3" t="s">
        <v>33</v>
      </c>
      <c r="L3" s="3" t="s">
        <v>34</v>
      </c>
      <c r="M3" s="3" t="s">
        <v>35</v>
      </c>
      <c r="N3" s="3" t="s">
        <v>34</v>
      </c>
      <c r="O3" s="3" t="s">
        <v>36</v>
      </c>
      <c r="P3" s="3" t="s">
        <v>1393</v>
      </c>
      <c r="Q3" s="3" t="s">
        <v>837</v>
      </c>
      <c r="R3" s="3">
        <v>2019</v>
      </c>
      <c r="S3" s="5">
        <v>45602</v>
      </c>
      <c r="T3" s="3">
        <v>18</v>
      </c>
      <c r="U3" s="3" t="s">
        <v>260</v>
      </c>
      <c r="V3" s="3" t="s">
        <v>38</v>
      </c>
      <c r="W3" s="20">
        <v>8326088943736000</v>
      </c>
    </row>
    <row r="4" spans="1:23" ht="15.75" customHeight="1" x14ac:dyDescent="0.25">
      <c r="A4" s="3" t="s">
        <v>24</v>
      </c>
      <c r="B4" s="3" t="s">
        <v>857</v>
      </c>
      <c r="C4" s="3" t="s">
        <v>1394</v>
      </c>
      <c r="D4" s="3" t="s">
        <v>28</v>
      </c>
      <c r="E4" s="3" t="s">
        <v>29</v>
      </c>
      <c r="F4" s="3" t="s">
        <v>30</v>
      </c>
      <c r="G4" s="3" t="s">
        <v>30</v>
      </c>
      <c r="H4" s="3">
        <v>2019</v>
      </c>
      <c r="I4" s="45"/>
      <c r="J4" s="3" t="s">
        <v>32</v>
      </c>
      <c r="K4" s="3" t="s">
        <v>33</v>
      </c>
      <c r="L4" s="3" t="s">
        <v>34</v>
      </c>
      <c r="M4" s="3" t="s">
        <v>35</v>
      </c>
      <c r="N4" s="45"/>
      <c r="O4" s="3" t="s">
        <v>36</v>
      </c>
      <c r="P4" s="3">
        <v>10700</v>
      </c>
      <c r="Q4" s="3" t="s">
        <v>262</v>
      </c>
      <c r="R4" s="3">
        <v>2019</v>
      </c>
      <c r="S4" s="5">
        <v>45602</v>
      </c>
      <c r="T4" s="3">
        <v>18</v>
      </c>
      <c r="U4" s="3" t="s">
        <v>260</v>
      </c>
      <c r="V4" s="3" t="s">
        <v>38</v>
      </c>
      <c r="W4" s="20">
        <v>9023298596828000</v>
      </c>
    </row>
    <row r="5" spans="1:23" ht="15.75" customHeight="1" x14ac:dyDescent="0.25">
      <c r="A5" s="3" t="s">
        <v>222</v>
      </c>
      <c r="B5" s="3" t="s">
        <v>857</v>
      </c>
      <c r="C5" s="3" t="s">
        <v>1395</v>
      </c>
      <c r="D5" s="3" t="s">
        <v>28</v>
      </c>
      <c r="E5" s="3" t="s">
        <v>29</v>
      </c>
      <c r="F5" s="45"/>
      <c r="G5" s="3" t="s">
        <v>30</v>
      </c>
      <c r="H5" s="45"/>
      <c r="I5" s="45"/>
      <c r="J5" s="45"/>
      <c r="K5" s="3" t="s">
        <v>33</v>
      </c>
      <c r="L5" s="3" t="s">
        <v>34</v>
      </c>
      <c r="M5" s="3" t="s">
        <v>35</v>
      </c>
      <c r="N5" s="3" t="s">
        <v>34</v>
      </c>
      <c r="O5" s="3" t="s">
        <v>36</v>
      </c>
      <c r="P5" s="3">
        <v>10700</v>
      </c>
      <c r="Q5" s="45"/>
      <c r="R5" s="45"/>
      <c r="S5" s="5">
        <v>45602</v>
      </c>
      <c r="T5" s="3">
        <v>18</v>
      </c>
      <c r="U5" s="3" t="s">
        <v>260</v>
      </c>
      <c r="V5" s="3" t="s">
        <v>38</v>
      </c>
      <c r="W5" s="20">
        <v>9073026646556050</v>
      </c>
    </row>
    <row r="6" spans="1:23" ht="15.75" customHeight="1" x14ac:dyDescent="0.25">
      <c r="A6" s="3" t="s">
        <v>39</v>
      </c>
      <c r="B6" s="3" t="s">
        <v>1396</v>
      </c>
      <c r="C6" s="3" t="s">
        <v>1397</v>
      </c>
      <c r="D6" s="45"/>
      <c r="E6" s="3" t="s">
        <v>1398</v>
      </c>
      <c r="F6" s="3" t="s">
        <v>30</v>
      </c>
      <c r="G6" s="3" t="s">
        <v>1399</v>
      </c>
      <c r="H6" s="3" t="s">
        <v>1400</v>
      </c>
      <c r="I6" s="45"/>
      <c r="J6" s="3" t="s">
        <v>1401</v>
      </c>
      <c r="K6" s="3" t="s">
        <v>862</v>
      </c>
      <c r="L6" s="3" t="s">
        <v>34</v>
      </c>
      <c r="M6" s="3" t="s">
        <v>35</v>
      </c>
      <c r="N6" s="45"/>
      <c r="O6" s="3" t="s">
        <v>36</v>
      </c>
      <c r="P6" s="3">
        <v>10700</v>
      </c>
      <c r="Q6" s="45"/>
      <c r="R6" s="3">
        <v>2019</v>
      </c>
      <c r="S6" s="45"/>
      <c r="T6" s="3">
        <v>18</v>
      </c>
      <c r="U6" s="3" t="s">
        <v>260</v>
      </c>
      <c r="V6" s="3" t="s">
        <v>38</v>
      </c>
      <c r="W6" s="20">
        <v>8379360291124990</v>
      </c>
    </row>
    <row r="7" spans="1:23" ht="15.75" customHeight="1" x14ac:dyDescent="0.25">
      <c r="A7" s="3" t="s">
        <v>72</v>
      </c>
      <c r="B7" s="3" t="s">
        <v>1402</v>
      </c>
      <c r="C7" s="3" t="s">
        <v>1403</v>
      </c>
      <c r="D7" s="3" t="s">
        <v>28</v>
      </c>
      <c r="E7" s="3" t="s">
        <v>1404</v>
      </c>
      <c r="F7" s="3" t="s">
        <v>30</v>
      </c>
      <c r="G7" s="3" t="s">
        <v>30</v>
      </c>
      <c r="H7" s="3">
        <v>2019</v>
      </c>
      <c r="I7" s="3" t="s">
        <v>264</v>
      </c>
      <c r="J7" s="3" t="s">
        <v>1405</v>
      </c>
      <c r="K7" s="3" t="s">
        <v>33</v>
      </c>
      <c r="L7" s="3" t="s">
        <v>1406</v>
      </c>
      <c r="M7" s="3" t="s">
        <v>35</v>
      </c>
      <c r="N7" s="45"/>
      <c r="O7" s="3" t="s">
        <v>1407</v>
      </c>
      <c r="P7" s="3">
        <v>10700</v>
      </c>
      <c r="Q7" s="45"/>
      <c r="R7" s="45"/>
      <c r="S7" s="45"/>
      <c r="T7" s="3">
        <v>18</v>
      </c>
      <c r="U7" s="3" t="s">
        <v>260</v>
      </c>
      <c r="V7" s="3" t="s">
        <v>38</v>
      </c>
      <c r="W7" s="20">
        <v>8065207849521570</v>
      </c>
    </row>
    <row r="8" spans="1:23" ht="15.75" customHeight="1" x14ac:dyDescent="0.25">
      <c r="A8" s="3" t="s">
        <v>223</v>
      </c>
      <c r="B8" s="3" t="s">
        <v>1408</v>
      </c>
      <c r="C8" s="3" t="s">
        <v>1409</v>
      </c>
      <c r="D8" s="45"/>
      <c r="E8" s="3" t="s">
        <v>859</v>
      </c>
      <c r="F8" s="45"/>
      <c r="G8" s="3" t="s">
        <v>1410</v>
      </c>
      <c r="H8" s="45"/>
      <c r="I8" s="45"/>
      <c r="J8" s="45"/>
      <c r="K8" s="45"/>
      <c r="L8" s="3" t="s">
        <v>1411</v>
      </c>
      <c r="M8" s="3" t="s">
        <v>35</v>
      </c>
      <c r="N8" s="45"/>
      <c r="O8" s="3" t="s">
        <v>36</v>
      </c>
      <c r="P8" s="3">
        <v>10700</v>
      </c>
      <c r="Q8" s="45"/>
      <c r="R8" s="3">
        <v>2019</v>
      </c>
      <c r="S8" s="5">
        <v>45602</v>
      </c>
      <c r="T8" s="3">
        <v>18</v>
      </c>
      <c r="U8" s="3" t="s">
        <v>260</v>
      </c>
      <c r="V8" s="3" t="s">
        <v>38</v>
      </c>
      <c r="W8" s="20">
        <v>8300854918501970</v>
      </c>
    </row>
    <row r="9" spans="1:23" ht="15.75" customHeight="1" x14ac:dyDescent="0.25">
      <c r="A9" s="3" t="s">
        <v>98</v>
      </c>
      <c r="B9" s="45"/>
      <c r="C9" s="3" t="s">
        <v>1412</v>
      </c>
      <c r="D9" s="3" t="s">
        <v>28</v>
      </c>
      <c r="E9" s="3" t="s">
        <v>29</v>
      </c>
      <c r="F9" s="3" t="s">
        <v>30</v>
      </c>
      <c r="G9" s="3" t="s">
        <v>30</v>
      </c>
      <c r="H9" s="3">
        <v>2019</v>
      </c>
      <c r="I9" s="3" t="s">
        <v>264</v>
      </c>
      <c r="J9" s="3" t="s">
        <v>1413</v>
      </c>
      <c r="K9" s="3" t="s">
        <v>1414</v>
      </c>
      <c r="L9" s="3" t="s">
        <v>34</v>
      </c>
      <c r="M9" s="3" t="s">
        <v>35</v>
      </c>
      <c r="N9" s="45"/>
      <c r="O9" s="3" t="s">
        <v>1415</v>
      </c>
      <c r="P9" s="3">
        <v>10700</v>
      </c>
      <c r="Q9" s="3" t="s">
        <v>852</v>
      </c>
      <c r="R9" s="3">
        <v>2019</v>
      </c>
      <c r="S9" s="21">
        <v>45236</v>
      </c>
      <c r="T9" s="3">
        <v>18</v>
      </c>
      <c r="U9" s="3" t="s">
        <v>260</v>
      </c>
      <c r="V9" s="3" t="s">
        <v>38</v>
      </c>
      <c r="W9" s="20">
        <v>802437649496473</v>
      </c>
    </row>
    <row r="10" spans="1:23" ht="15.75" customHeight="1" x14ac:dyDescent="0.25">
      <c r="A10" s="3" t="s">
        <v>224</v>
      </c>
      <c r="B10" s="3" t="s">
        <v>73</v>
      </c>
      <c r="C10" s="3" t="s">
        <v>1416</v>
      </c>
      <c r="D10" s="3" t="s">
        <v>28</v>
      </c>
      <c r="E10" s="3" t="s">
        <v>859</v>
      </c>
      <c r="F10" s="3" t="s">
        <v>582</v>
      </c>
      <c r="G10" s="3" t="s">
        <v>582</v>
      </c>
      <c r="H10" s="3">
        <v>2019</v>
      </c>
      <c r="I10" s="3" t="s">
        <v>264</v>
      </c>
      <c r="J10" s="3" t="s">
        <v>1417</v>
      </c>
      <c r="K10" s="3" t="s">
        <v>33</v>
      </c>
      <c r="L10" s="3" t="s">
        <v>1418</v>
      </c>
      <c r="M10" s="3" t="s">
        <v>35</v>
      </c>
      <c r="N10" s="3" t="s">
        <v>34</v>
      </c>
      <c r="O10" s="3" t="s">
        <v>36</v>
      </c>
      <c r="P10" s="45"/>
      <c r="Q10" s="3" t="s">
        <v>852</v>
      </c>
      <c r="R10" s="45"/>
      <c r="S10" s="5">
        <v>45602</v>
      </c>
      <c r="T10" s="3">
        <v>18</v>
      </c>
      <c r="U10" s="3" t="s">
        <v>260</v>
      </c>
      <c r="V10" s="3" t="s">
        <v>38</v>
      </c>
      <c r="W10" s="20">
        <v>8375218463453750</v>
      </c>
    </row>
    <row r="11" spans="1:23" ht="15.75" customHeight="1" x14ac:dyDescent="0.25">
      <c r="A11" s="3" t="s">
        <v>81</v>
      </c>
      <c r="B11" s="3" t="s">
        <v>26</v>
      </c>
      <c r="C11" s="3" t="s">
        <v>1419</v>
      </c>
      <c r="D11" s="3" t="s">
        <v>1420</v>
      </c>
      <c r="E11" s="3" t="s">
        <v>1421</v>
      </c>
      <c r="F11" s="3" t="s">
        <v>1422</v>
      </c>
      <c r="G11" s="3" t="s">
        <v>1423</v>
      </c>
      <c r="H11" s="45"/>
      <c r="I11" s="45"/>
      <c r="J11" s="45"/>
      <c r="K11" s="45"/>
      <c r="L11" s="3" t="s">
        <v>34</v>
      </c>
      <c r="M11" s="3" t="s">
        <v>35</v>
      </c>
      <c r="N11" s="45"/>
      <c r="O11" s="3" t="s">
        <v>1424</v>
      </c>
      <c r="P11" s="3">
        <v>10700</v>
      </c>
      <c r="Q11" s="3" t="s">
        <v>25</v>
      </c>
      <c r="R11" s="3">
        <v>2019</v>
      </c>
      <c r="S11" s="3">
        <v>6</v>
      </c>
      <c r="T11" s="3">
        <v>18</v>
      </c>
      <c r="U11" s="3" t="s">
        <v>260</v>
      </c>
      <c r="V11" s="3" t="s">
        <v>38</v>
      </c>
      <c r="W11" s="20">
        <v>786742578409245</v>
      </c>
    </row>
    <row r="12" spans="1:23" ht="15.75" customHeight="1" x14ac:dyDescent="0.25">
      <c r="A12" s="3" t="s">
        <v>225</v>
      </c>
      <c r="B12" s="45"/>
      <c r="C12" s="3" t="s">
        <v>1425</v>
      </c>
      <c r="D12" s="3" t="s">
        <v>1426</v>
      </c>
      <c r="E12" s="3" t="s">
        <v>1427</v>
      </c>
      <c r="F12" s="3" t="s">
        <v>1428</v>
      </c>
      <c r="G12" s="3" t="s">
        <v>1423</v>
      </c>
      <c r="H12" s="3" t="s">
        <v>1429</v>
      </c>
      <c r="I12" s="3" t="s">
        <v>1430</v>
      </c>
      <c r="J12" s="3" t="s">
        <v>1431</v>
      </c>
      <c r="K12" s="45"/>
      <c r="L12" s="3" t="s">
        <v>34</v>
      </c>
      <c r="M12" s="3" t="s">
        <v>35</v>
      </c>
      <c r="N12" s="3" t="s">
        <v>34</v>
      </c>
      <c r="O12" s="3" t="s">
        <v>36</v>
      </c>
      <c r="P12" s="3">
        <v>10700</v>
      </c>
      <c r="Q12" s="45"/>
      <c r="R12" s="3">
        <v>2019</v>
      </c>
      <c r="S12" s="5">
        <v>45602</v>
      </c>
      <c r="T12" s="3">
        <v>18</v>
      </c>
      <c r="U12" s="3" t="s">
        <v>260</v>
      </c>
      <c r="V12" s="3" t="s">
        <v>38</v>
      </c>
      <c r="W12" s="20">
        <v>6541835071246830</v>
      </c>
    </row>
    <row r="13" spans="1:23" ht="15.75" customHeight="1" x14ac:dyDescent="0.25">
      <c r="A13" s="3" t="s">
        <v>212</v>
      </c>
      <c r="B13" s="3" t="s">
        <v>26</v>
      </c>
      <c r="C13" s="3" t="s">
        <v>1432</v>
      </c>
      <c r="D13" s="3" t="s">
        <v>28</v>
      </c>
      <c r="E13" s="3" t="s">
        <v>29</v>
      </c>
      <c r="F13" s="3" t="s">
        <v>30</v>
      </c>
      <c r="G13" s="3" t="s">
        <v>30</v>
      </c>
      <c r="H13" s="3">
        <v>2019</v>
      </c>
      <c r="I13" s="3" t="s">
        <v>264</v>
      </c>
      <c r="J13" s="3" t="s">
        <v>32</v>
      </c>
      <c r="K13" s="3" t="s">
        <v>1433</v>
      </c>
      <c r="L13" s="3" t="s">
        <v>34</v>
      </c>
      <c r="M13" s="3" t="s">
        <v>35</v>
      </c>
      <c r="N13" s="45"/>
      <c r="O13" s="3" t="s">
        <v>36</v>
      </c>
      <c r="P13" s="3">
        <v>10700</v>
      </c>
      <c r="Q13" s="45"/>
      <c r="R13" s="3">
        <v>2019</v>
      </c>
      <c r="S13" s="5">
        <v>45602</v>
      </c>
      <c r="T13" s="3">
        <v>18</v>
      </c>
      <c r="U13" s="3" t="s">
        <v>260</v>
      </c>
      <c r="V13" s="3" t="s">
        <v>38</v>
      </c>
      <c r="W13" s="20">
        <v>8879759129759120</v>
      </c>
    </row>
    <row r="14" spans="1:23" ht="15.75" customHeight="1" x14ac:dyDescent="0.25">
      <c r="A14" s="3" t="s">
        <v>122</v>
      </c>
      <c r="B14" s="3" t="s">
        <v>1434</v>
      </c>
      <c r="C14" s="3" t="s">
        <v>1435</v>
      </c>
      <c r="D14" s="3" t="s">
        <v>1436</v>
      </c>
      <c r="E14" s="3" t="s">
        <v>1437</v>
      </c>
      <c r="F14" s="3" t="s">
        <v>1438</v>
      </c>
      <c r="G14" s="3" t="s">
        <v>1439</v>
      </c>
      <c r="H14" s="3" t="s">
        <v>1440</v>
      </c>
      <c r="I14" s="45"/>
      <c r="J14" s="3" t="s">
        <v>1441</v>
      </c>
      <c r="K14" s="3" t="s">
        <v>1442</v>
      </c>
      <c r="L14" s="3" t="s">
        <v>1443</v>
      </c>
      <c r="M14" s="3" t="s">
        <v>1444</v>
      </c>
      <c r="N14" s="3" t="s">
        <v>1445</v>
      </c>
      <c r="O14" s="45"/>
      <c r="P14" s="3" t="s">
        <v>872</v>
      </c>
      <c r="Q14" s="3" t="s">
        <v>864</v>
      </c>
      <c r="R14" s="3">
        <v>2015</v>
      </c>
      <c r="S14" s="3" t="s">
        <v>1446</v>
      </c>
      <c r="T14" s="3">
        <v>18</v>
      </c>
      <c r="U14" s="3" t="s">
        <v>260</v>
      </c>
      <c r="V14" s="3" t="s">
        <v>38</v>
      </c>
      <c r="W14" s="20">
        <v>4298514637523920</v>
      </c>
    </row>
    <row r="15" spans="1:23" ht="15.75" customHeight="1" x14ac:dyDescent="0.25">
      <c r="A15" s="3" t="s">
        <v>226</v>
      </c>
      <c r="B15" s="45"/>
      <c r="C15" s="3" t="s">
        <v>1447</v>
      </c>
      <c r="D15" s="3" t="s">
        <v>28</v>
      </c>
      <c r="E15" s="3" t="s">
        <v>1448</v>
      </c>
      <c r="F15" s="3" t="s">
        <v>126</v>
      </c>
      <c r="G15" s="3" t="s">
        <v>111</v>
      </c>
      <c r="H15" s="45"/>
      <c r="I15" s="45"/>
      <c r="J15" s="45"/>
      <c r="K15" s="3" t="s">
        <v>114</v>
      </c>
      <c r="L15" s="3" t="s">
        <v>34</v>
      </c>
      <c r="M15" s="3" t="s">
        <v>35</v>
      </c>
      <c r="N15" s="3" t="s">
        <v>1449</v>
      </c>
      <c r="O15" s="45"/>
      <c r="P15" s="3" t="s">
        <v>898</v>
      </c>
      <c r="Q15" s="45"/>
      <c r="R15" s="45"/>
      <c r="S15" s="45"/>
      <c r="T15" s="3">
        <v>18</v>
      </c>
      <c r="U15" s="3" t="s">
        <v>260</v>
      </c>
      <c r="V15" s="3" t="s">
        <v>38</v>
      </c>
      <c r="W15" s="20">
        <v>8818962627786150</v>
      </c>
    </row>
    <row r="16" spans="1:23" ht="15.75" customHeight="1" x14ac:dyDescent="0.25">
      <c r="A16" s="3" t="s">
        <v>227</v>
      </c>
      <c r="B16" s="3" t="s">
        <v>1450</v>
      </c>
      <c r="C16" s="3" t="s">
        <v>1451</v>
      </c>
      <c r="D16" s="3" t="s">
        <v>28</v>
      </c>
      <c r="E16" s="3" t="s">
        <v>170</v>
      </c>
      <c r="F16" s="3" t="s">
        <v>30</v>
      </c>
      <c r="G16" s="3" t="s">
        <v>111</v>
      </c>
      <c r="H16" s="3">
        <v>2015</v>
      </c>
      <c r="I16" s="45"/>
      <c r="J16" s="45"/>
      <c r="K16" s="3" t="s">
        <v>114</v>
      </c>
      <c r="L16" s="3" t="s">
        <v>34</v>
      </c>
      <c r="M16" s="3" t="s">
        <v>35</v>
      </c>
      <c r="N16" s="3" t="s">
        <v>1452</v>
      </c>
      <c r="O16" s="3">
        <v>102029195</v>
      </c>
      <c r="P16" s="3" t="s">
        <v>881</v>
      </c>
      <c r="Q16" s="45"/>
      <c r="R16" s="45"/>
      <c r="S16" s="3">
        <v>-2025</v>
      </c>
      <c r="T16" s="3">
        <v>18</v>
      </c>
      <c r="U16" s="3" t="s">
        <v>260</v>
      </c>
      <c r="V16" s="3" t="s">
        <v>38</v>
      </c>
      <c r="W16" s="20">
        <v>8406484201117840</v>
      </c>
    </row>
    <row r="17" spans="1:23" ht="15.75" customHeight="1" x14ac:dyDescent="0.25">
      <c r="A17" s="3" t="s">
        <v>228</v>
      </c>
      <c r="B17" s="45"/>
      <c r="C17" s="3" t="s">
        <v>1453</v>
      </c>
      <c r="D17" s="3" t="s">
        <v>1436</v>
      </c>
      <c r="E17" s="3" t="s">
        <v>170</v>
      </c>
      <c r="F17" s="3" t="s">
        <v>30</v>
      </c>
      <c r="G17" s="3" t="s">
        <v>111</v>
      </c>
      <c r="H17" s="3">
        <v>2015</v>
      </c>
      <c r="I17" s="3">
        <v>110</v>
      </c>
      <c r="J17" s="3" t="s">
        <v>1454</v>
      </c>
      <c r="K17" s="3" t="s">
        <v>114</v>
      </c>
      <c r="L17" s="3" t="s">
        <v>34</v>
      </c>
      <c r="M17" s="45"/>
      <c r="N17" s="45"/>
      <c r="O17" s="45"/>
      <c r="P17" s="3" t="s">
        <v>1455</v>
      </c>
      <c r="Q17" s="3" t="s">
        <v>123</v>
      </c>
      <c r="R17" s="45"/>
      <c r="S17" s="8">
        <v>45972</v>
      </c>
      <c r="T17" s="3">
        <v>18</v>
      </c>
      <c r="U17" s="3" t="s">
        <v>260</v>
      </c>
      <c r="V17" s="3" t="s">
        <v>38</v>
      </c>
      <c r="W17" s="20">
        <v>9215183509301150</v>
      </c>
    </row>
    <row r="18" spans="1:23" ht="15.75" customHeight="1" x14ac:dyDescent="0.25">
      <c r="A18" s="3" t="s">
        <v>229</v>
      </c>
      <c r="B18" s="3" t="s">
        <v>1456</v>
      </c>
      <c r="C18" s="3" t="s">
        <v>1457</v>
      </c>
      <c r="D18" s="45"/>
      <c r="E18" s="3" t="s">
        <v>1458</v>
      </c>
      <c r="F18" s="3" t="s">
        <v>30</v>
      </c>
      <c r="G18" s="3" t="s">
        <v>1459</v>
      </c>
      <c r="H18" s="3">
        <v>2015</v>
      </c>
      <c r="I18" s="45"/>
      <c r="J18" s="3" t="s">
        <v>1460</v>
      </c>
      <c r="K18" s="45"/>
      <c r="L18" s="3" t="s">
        <v>1461</v>
      </c>
      <c r="M18" s="3" t="s">
        <v>1462</v>
      </c>
      <c r="N18" s="45"/>
      <c r="O18" s="45"/>
      <c r="P18" s="45"/>
      <c r="Q18" s="45"/>
      <c r="R18" s="3" t="s">
        <v>1463</v>
      </c>
      <c r="S18" s="3" t="s">
        <v>1464</v>
      </c>
      <c r="T18" s="3">
        <v>18</v>
      </c>
      <c r="U18" s="3" t="s">
        <v>260</v>
      </c>
      <c r="V18" s="3" t="s">
        <v>38</v>
      </c>
      <c r="W18" s="20">
        <v>659211849382128</v>
      </c>
    </row>
    <row r="19" spans="1:23" ht="15.75" customHeight="1" x14ac:dyDescent="0.25">
      <c r="A19" s="3" t="s">
        <v>132</v>
      </c>
      <c r="B19" s="3">
        <v>3352</v>
      </c>
      <c r="C19" s="3" t="s">
        <v>1465</v>
      </c>
      <c r="D19" s="45"/>
      <c r="E19" s="3" t="s">
        <v>1466</v>
      </c>
      <c r="F19" s="3" t="s">
        <v>30</v>
      </c>
      <c r="G19" s="3" t="s">
        <v>895</v>
      </c>
      <c r="H19" s="3">
        <v>2015</v>
      </c>
      <c r="I19" s="45"/>
      <c r="J19" s="3" t="s">
        <v>915</v>
      </c>
      <c r="K19" s="3" t="s">
        <v>114</v>
      </c>
      <c r="L19" s="3" t="s">
        <v>34</v>
      </c>
      <c r="M19" s="45"/>
      <c r="N19" s="45"/>
      <c r="O19" s="45"/>
      <c r="P19" s="3" t="s">
        <v>1467</v>
      </c>
      <c r="Q19" s="45"/>
      <c r="R19" s="3" t="s">
        <v>1468</v>
      </c>
      <c r="S19" s="3" t="s">
        <v>1469</v>
      </c>
      <c r="T19" s="3">
        <v>18</v>
      </c>
      <c r="U19" s="3" t="s">
        <v>260</v>
      </c>
      <c r="V19" s="3" t="s">
        <v>38</v>
      </c>
      <c r="W19" s="20">
        <v>7528657616892910</v>
      </c>
    </row>
    <row r="20" spans="1:23" ht="15.75" customHeight="1" x14ac:dyDescent="0.25">
      <c r="A20" s="3" t="s">
        <v>230</v>
      </c>
      <c r="B20" s="3" t="s">
        <v>864</v>
      </c>
      <c r="C20" s="3" t="s">
        <v>1470</v>
      </c>
      <c r="D20" s="3" t="s">
        <v>28</v>
      </c>
      <c r="E20" s="3" t="s">
        <v>1471</v>
      </c>
      <c r="F20" s="3" t="s">
        <v>30</v>
      </c>
      <c r="G20" s="3" t="s">
        <v>895</v>
      </c>
      <c r="H20" s="3">
        <v>2015</v>
      </c>
      <c r="I20" s="3">
        <v>110</v>
      </c>
      <c r="J20" s="45"/>
      <c r="K20" s="3" t="s">
        <v>1472</v>
      </c>
      <c r="L20" s="3" t="s">
        <v>34</v>
      </c>
      <c r="M20" s="45"/>
      <c r="N20" s="45"/>
      <c r="O20" s="45"/>
      <c r="P20" s="3" t="s">
        <v>1473</v>
      </c>
      <c r="Q20" s="3" t="s">
        <v>864</v>
      </c>
      <c r="R20" s="3">
        <v>2015</v>
      </c>
      <c r="S20" s="3" t="s">
        <v>1474</v>
      </c>
      <c r="T20" s="3">
        <v>18</v>
      </c>
      <c r="U20" s="3" t="s">
        <v>260</v>
      </c>
      <c r="V20" s="3" t="s">
        <v>38</v>
      </c>
      <c r="W20" s="20">
        <v>7863997600839700</v>
      </c>
    </row>
    <row r="21" spans="1:23" ht="15.75" customHeight="1" x14ac:dyDescent="0.25">
      <c r="A21" s="3" t="s">
        <v>231</v>
      </c>
      <c r="B21" s="45"/>
      <c r="C21" s="3" t="s">
        <v>1475</v>
      </c>
      <c r="D21" s="45"/>
      <c r="E21" s="3" t="s">
        <v>1476</v>
      </c>
      <c r="F21" s="3" t="s">
        <v>30</v>
      </c>
      <c r="G21" s="3" t="s">
        <v>126</v>
      </c>
      <c r="H21" s="3">
        <v>2015</v>
      </c>
      <c r="I21" s="3">
        <v>110</v>
      </c>
      <c r="J21" s="3" t="s">
        <v>1477</v>
      </c>
      <c r="K21" s="3" t="s">
        <v>1478</v>
      </c>
      <c r="L21" s="3" t="s">
        <v>1479</v>
      </c>
      <c r="M21" s="45"/>
      <c r="N21" s="45"/>
      <c r="O21" s="3">
        <v>2029195</v>
      </c>
      <c r="P21" s="3" t="s">
        <v>1480</v>
      </c>
      <c r="Q21" s="3" t="s">
        <v>1481</v>
      </c>
      <c r="R21" s="45"/>
      <c r="S21" s="8">
        <v>45972</v>
      </c>
      <c r="T21" s="3">
        <v>18</v>
      </c>
      <c r="U21" s="3" t="s">
        <v>260</v>
      </c>
      <c r="V21" s="3" t="s">
        <v>38</v>
      </c>
      <c r="W21" s="20">
        <v>7819688844198640</v>
      </c>
    </row>
    <row r="22" spans="1:23" ht="12.5" x14ac:dyDescent="0.25">
      <c r="A22" s="3" t="s">
        <v>166</v>
      </c>
      <c r="B22" s="45"/>
      <c r="C22" s="3" t="s">
        <v>1475</v>
      </c>
      <c r="D22" s="45"/>
      <c r="E22" s="3" t="s">
        <v>1476</v>
      </c>
      <c r="F22" s="3" t="s">
        <v>30</v>
      </c>
      <c r="G22" s="3" t="s">
        <v>126</v>
      </c>
      <c r="H22" s="3">
        <v>2015</v>
      </c>
      <c r="I22" s="3">
        <v>110</v>
      </c>
      <c r="J22" s="3" t="s">
        <v>1477</v>
      </c>
      <c r="K22" s="3" t="s">
        <v>1478</v>
      </c>
      <c r="L22" s="3" t="s">
        <v>1479</v>
      </c>
      <c r="M22" s="45"/>
      <c r="N22" s="45"/>
      <c r="O22" s="3">
        <v>2029195</v>
      </c>
      <c r="P22" s="3" t="s">
        <v>1480</v>
      </c>
      <c r="Q22" s="3" t="s">
        <v>1481</v>
      </c>
      <c r="R22" s="45"/>
      <c r="S22" s="8">
        <v>45972</v>
      </c>
      <c r="T22" s="3">
        <v>18</v>
      </c>
      <c r="U22" s="3" t="s">
        <v>260</v>
      </c>
      <c r="V22" s="3" t="s">
        <v>38</v>
      </c>
      <c r="W22" s="20">
        <v>7819688844198640</v>
      </c>
    </row>
    <row r="23" spans="1:23" ht="12.5" x14ac:dyDescent="0.25">
      <c r="A23" s="3" t="s">
        <v>193</v>
      </c>
      <c r="B23" s="3" t="s">
        <v>1482</v>
      </c>
      <c r="C23" s="3" t="s">
        <v>1483</v>
      </c>
      <c r="D23" s="3" t="s">
        <v>28</v>
      </c>
      <c r="E23" s="3" t="s">
        <v>170</v>
      </c>
      <c r="F23" s="3" t="s">
        <v>1484</v>
      </c>
      <c r="G23" s="3" t="s">
        <v>646</v>
      </c>
      <c r="H23" s="3" t="s">
        <v>1440</v>
      </c>
      <c r="I23" s="45"/>
      <c r="J23" s="3" t="s">
        <v>1485</v>
      </c>
      <c r="K23" s="45"/>
      <c r="L23" s="3" t="s">
        <v>1486</v>
      </c>
      <c r="M23" s="45"/>
      <c r="N23" s="3" t="s">
        <v>1487</v>
      </c>
      <c r="O23" s="3" t="s">
        <v>1488</v>
      </c>
      <c r="P23" s="3">
        <v>9049061122101</v>
      </c>
      <c r="Q23" s="3" t="s">
        <v>1489</v>
      </c>
      <c r="R23" s="45"/>
      <c r="S23" s="45"/>
      <c r="T23" s="3">
        <v>18</v>
      </c>
      <c r="U23" s="3" t="s">
        <v>260</v>
      </c>
      <c r="V23" s="3" t="s">
        <v>38</v>
      </c>
      <c r="W23" s="20">
        <v>5386377267956210</v>
      </c>
    </row>
    <row r="24" spans="1:23" ht="12.5" x14ac:dyDescent="0.25">
      <c r="A24" s="3" t="s">
        <v>106</v>
      </c>
      <c r="B24" s="3" t="s">
        <v>864</v>
      </c>
      <c r="C24" s="3" t="s">
        <v>1490</v>
      </c>
      <c r="D24" s="45"/>
      <c r="E24" s="3" t="s">
        <v>28</v>
      </c>
      <c r="F24" s="3" t="s">
        <v>1491</v>
      </c>
      <c r="G24" s="3" t="s">
        <v>1492</v>
      </c>
      <c r="H24" s="3">
        <v>2015</v>
      </c>
      <c r="I24" s="3" t="s">
        <v>925</v>
      </c>
      <c r="J24" s="3" t="s">
        <v>1493</v>
      </c>
      <c r="K24" s="3" t="s">
        <v>114</v>
      </c>
      <c r="L24" s="3" t="s">
        <v>1494</v>
      </c>
      <c r="M24" s="3" t="s">
        <v>1486</v>
      </c>
      <c r="N24" s="3" t="s">
        <v>1495</v>
      </c>
      <c r="O24" s="45"/>
      <c r="P24" s="3" t="s">
        <v>1496</v>
      </c>
      <c r="Q24" s="45"/>
      <c r="R24" s="3" t="s">
        <v>920</v>
      </c>
      <c r="S24" s="45"/>
      <c r="T24" s="3">
        <v>18</v>
      </c>
      <c r="U24" s="3" t="s">
        <v>260</v>
      </c>
      <c r="V24" s="3" t="s">
        <v>38</v>
      </c>
      <c r="W24" s="20">
        <v>4671773702733450</v>
      </c>
    </row>
    <row r="25" spans="1:23" ht="12.5" x14ac:dyDescent="0.25">
      <c r="A25" s="3" t="s">
        <v>45</v>
      </c>
      <c r="B25" s="45"/>
      <c r="C25" s="3" t="s">
        <v>1497</v>
      </c>
      <c r="D25" s="3" t="s">
        <v>28</v>
      </c>
      <c r="E25" s="3" t="s">
        <v>170</v>
      </c>
      <c r="F25" s="45"/>
      <c r="G25" s="3" t="s">
        <v>1498</v>
      </c>
      <c r="H25" s="3">
        <v>2015</v>
      </c>
      <c r="I25" s="3">
        <v>110</v>
      </c>
      <c r="J25" s="3" t="s">
        <v>1499</v>
      </c>
      <c r="K25" s="3" t="s">
        <v>1478</v>
      </c>
      <c r="L25" s="3" t="s">
        <v>34</v>
      </c>
      <c r="M25" s="45"/>
      <c r="N25" s="45"/>
      <c r="O25" s="45"/>
      <c r="P25" s="45"/>
      <c r="Q25" s="3" t="s">
        <v>46</v>
      </c>
      <c r="R25" s="45"/>
      <c r="S25" s="45"/>
      <c r="T25" s="3">
        <v>18</v>
      </c>
      <c r="U25" s="3" t="s">
        <v>260</v>
      </c>
      <c r="V25" s="3" t="s">
        <v>38</v>
      </c>
      <c r="W25" s="20">
        <v>8979596111949050</v>
      </c>
    </row>
    <row r="26" spans="1:23" ht="12.5" x14ac:dyDescent="0.25">
      <c r="A26" s="3" t="s">
        <v>232</v>
      </c>
      <c r="B26" s="3" t="s">
        <v>1500</v>
      </c>
      <c r="C26" s="3" t="s">
        <v>1501</v>
      </c>
      <c r="D26" s="45"/>
      <c r="E26" s="3" t="s">
        <v>1502</v>
      </c>
      <c r="F26" s="3" t="s">
        <v>1503</v>
      </c>
      <c r="G26" s="45"/>
      <c r="H26" s="3">
        <v>1998</v>
      </c>
      <c r="I26" s="3" t="s">
        <v>1504</v>
      </c>
      <c r="J26" s="3" t="s">
        <v>1505</v>
      </c>
      <c r="K26" s="45"/>
      <c r="L26" s="3" t="s">
        <v>1506</v>
      </c>
      <c r="M26" s="45"/>
      <c r="N26" s="3" t="s">
        <v>191</v>
      </c>
      <c r="O26" s="3" t="s">
        <v>69</v>
      </c>
      <c r="P26" s="3" t="s">
        <v>1507</v>
      </c>
      <c r="Q26" s="45"/>
      <c r="R26" s="3">
        <v>2021</v>
      </c>
      <c r="S26" s="3" t="s">
        <v>1508</v>
      </c>
      <c r="T26" s="3">
        <v>18</v>
      </c>
      <c r="U26" s="3" t="s">
        <v>260</v>
      </c>
      <c r="V26" s="3" t="s">
        <v>38</v>
      </c>
      <c r="W26" s="20">
        <v>5657275730805140</v>
      </c>
    </row>
    <row r="27" spans="1:23" ht="12.5" x14ac:dyDescent="0.25">
      <c r="A27" s="3" t="s">
        <v>233</v>
      </c>
      <c r="B27" s="45"/>
      <c r="C27" s="3" t="s">
        <v>1509</v>
      </c>
      <c r="D27" s="3" t="s">
        <v>61</v>
      </c>
      <c r="E27" s="3" t="s">
        <v>1510</v>
      </c>
      <c r="F27" s="3" t="s">
        <v>1511</v>
      </c>
      <c r="G27" s="3" t="s">
        <v>1512</v>
      </c>
      <c r="H27" s="3">
        <v>2021</v>
      </c>
      <c r="I27" s="3">
        <v>1998</v>
      </c>
      <c r="J27" s="3" t="s">
        <v>1513</v>
      </c>
      <c r="K27" s="3" t="s">
        <v>1514</v>
      </c>
      <c r="L27" s="3" t="s">
        <v>485</v>
      </c>
      <c r="M27" s="3" t="s">
        <v>35</v>
      </c>
      <c r="N27" s="45"/>
      <c r="O27" s="3" t="s">
        <v>1120</v>
      </c>
      <c r="P27" s="3" t="s">
        <v>1515</v>
      </c>
      <c r="Q27" s="45"/>
      <c r="R27" s="3">
        <v>2021</v>
      </c>
      <c r="S27" s="3" t="s">
        <v>156</v>
      </c>
      <c r="T27" s="3">
        <v>18</v>
      </c>
      <c r="U27" s="3" t="s">
        <v>260</v>
      </c>
      <c r="V27" s="3" t="s">
        <v>38</v>
      </c>
      <c r="W27" s="20">
        <v>8782128093402600</v>
      </c>
    </row>
    <row r="28" spans="1:23" ht="12.5" x14ac:dyDescent="0.25">
      <c r="A28" s="3" t="s">
        <v>175</v>
      </c>
      <c r="B28" s="3" t="s">
        <v>176</v>
      </c>
      <c r="C28" s="3" t="s">
        <v>1516</v>
      </c>
      <c r="D28" s="45"/>
      <c r="E28" s="3" t="s">
        <v>1517</v>
      </c>
      <c r="F28" s="3" t="s">
        <v>482</v>
      </c>
      <c r="G28" s="3" t="s">
        <v>483</v>
      </c>
      <c r="H28" s="3">
        <v>2021</v>
      </c>
      <c r="I28" s="3">
        <v>1998</v>
      </c>
      <c r="J28" s="3" t="s">
        <v>1518</v>
      </c>
      <c r="K28" s="3" t="s">
        <v>152</v>
      </c>
      <c r="L28" s="3" t="s">
        <v>485</v>
      </c>
      <c r="M28" s="3" t="s">
        <v>35</v>
      </c>
      <c r="N28" s="3" t="s">
        <v>423</v>
      </c>
      <c r="O28" s="3" t="s">
        <v>69</v>
      </c>
      <c r="P28" s="3" t="s">
        <v>1519</v>
      </c>
      <c r="Q28" s="3" t="s">
        <v>1520</v>
      </c>
      <c r="R28" s="3">
        <v>2021</v>
      </c>
      <c r="S28" s="25">
        <v>46300</v>
      </c>
      <c r="T28" s="3">
        <v>18</v>
      </c>
      <c r="U28" s="3" t="s">
        <v>260</v>
      </c>
      <c r="V28" s="3" t="s">
        <v>38</v>
      </c>
      <c r="W28" s="20">
        <v>8580945198592250</v>
      </c>
    </row>
    <row r="29" spans="1:23" ht="12.5" x14ac:dyDescent="0.25">
      <c r="A29" s="3" t="s">
        <v>148</v>
      </c>
      <c r="B29" s="3" t="s">
        <v>1521</v>
      </c>
      <c r="C29" s="3" t="s">
        <v>1522</v>
      </c>
      <c r="D29" s="3" t="s">
        <v>61</v>
      </c>
      <c r="E29" s="3" t="s">
        <v>481</v>
      </c>
      <c r="F29" s="3" t="s">
        <v>1145</v>
      </c>
      <c r="G29" s="3" t="s">
        <v>483</v>
      </c>
      <c r="H29" s="45"/>
      <c r="I29" s="3">
        <v>1998</v>
      </c>
      <c r="J29" s="3" t="s">
        <v>1523</v>
      </c>
      <c r="K29" s="3" t="s">
        <v>1524</v>
      </c>
      <c r="L29" s="3" t="s">
        <v>1525</v>
      </c>
      <c r="M29" s="45"/>
      <c r="N29" s="45"/>
      <c r="O29" s="3" t="s">
        <v>69</v>
      </c>
      <c r="P29" s="3" t="s">
        <v>1526</v>
      </c>
      <c r="Q29" s="3" t="s">
        <v>1527</v>
      </c>
      <c r="R29" s="3">
        <v>2021</v>
      </c>
      <c r="S29" s="25">
        <v>46300</v>
      </c>
      <c r="T29" s="3">
        <v>18</v>
      </c>
      <c r="U29" s="3" t="s">
        <v>260</v>
      </c>
      <c r="V29" s="3" t="s">
        <v>38</v>
      </c>
      <c r="W29" s="20">
        <v>8022980559745260</v>
      </c>
    </row>
    <row r="30" spans="1:23" ht="12.5" x14ac:dyDescent="0.25">
      <c r="A30" s="3" t="s">
        <v>234</v>
      </c>
      <c r="B30" s="45"/>
      <c r="C30" s="3" t="s">
        <v>1528</v>
      </c>
      <c r="D30" s="3" t="s">
        <v>1529</v>
      </c>
      <c r="E30" s="3" t="s">
        <v>1530</v>
      </c>
      <c r="F30" s="3" t="s">
        <v>1531</v>
      </c>
      <c r="G30" s="45"/>
      <c r="H30" s="45"/>
      <c r="I30" s="45"/>
      <c r="J30" s="45"/>
      <c r="K30" s="45"/>
      <c r="L30" s="3" t="s">
        <v>1532</v>
      </c>
      <c r="M30" s="3" t="s">
        <v>1533</v>
      </c>
      <c r="N30" s="45"/>
      <c r="O30" s="45"/>
      <c r="P30" s="3">
        <v>304</v>
      </c>
      <c r="Q30" s="3">
        <v>123</v>
      </c>
      <c r="R30" s="45"/>
      <c r="S30" s="3" t="s">
        <v>1534</v>
      </c>
      <c r="T30" s="3">
        <v>18</v>
      </c>
      <c r="U30" s="3" t="s">
        <v>260</v>
      </c>
      <c r="V30" s="3" t="s">
        <v>38</v>
      </c>
      <c r="W30" s="20">
        <v>5308626014508360</v>
      </c>
    </row>
    <row r="31" spans="1:23" ht="12.5" x14ac:dyDescent="0.25">
      <c r="A31" s="3" t="s">
        <v>183</v>
      </c>
      <c r="B31" s="3" t="s">
        <v>1535</v>
      </c>
      <c r="C31" s="3" t="s">
        <v>1536</v>
      </c>
      <c r="D31" s="3" t="s">
        <v>186</v>
      </c>
      <c r="E31" s="3" t="s">
        <v>1537</v>
      </c>
      <c r="F31" s="3" t="s">
        <v>1538</v>
      </c>
      <c r="G31" s="3" t="s">
        <v>1539</v>
      </c>
      <c r="H31" s="3" t="s">
        <v>1540</v>
      </c>
      <c r="I31" s="45"/>
      <c r="J31" s="3" t="s">
        <v>1541</v>
      </c>
      <c r="K31" s="45"/>
      <c r="L31" s="3" t="s">
        <v>1542</v>
      </c>
      <c r="M31" s="45"/>
      <c r="N31" s="3" t="s">
        <v>191</v>
      </c>
      <c r="O31" s="3">
        <v>11352858</v>
      </c>
      <c r="P31" s="3" t="s">
        <v>1543</v>
      </c>
      <c r="Q31" s="45"/>
      <c r="R31" s="3">
        <v>2021</v>
      </c>
      <c r="S31" s="3">
        <v>-2026</v>
      </c>
      <c r="T31" s="3">
        <v>18</v>
      </c>
      <c r="U31" s="3" t="s">
        <v>260</v>
      </c>
      <c r="V31" s="3" t="s">
        <v>38</v>
      </c>
      <c r="W31" s="20">
        <v>5445338249259810</v>
      </c>
    </row>
    <row r="32" spans="1:23" ht="12.5" x14ac:dyDescent="0.25">
      <c r="A32" s="3" t="s">
        <v>57</v>
      </c>
      <c r="B32" s="45"/>
      <c r="C32" s="3" t="s">
        <v>1544</v>
      </c>
      <c r="D32" s="45"/>
      <c r="E32" s="3" t="s">
        <v>1545</v>
      </c>
      <c r="F32" s="3" t="s">
        <v>1546</v>
      </c>
      <c r="G32" s="3" t="s">
        <v>1547</v>
      </c>
      <c r="H32" s="45"/>
      <c r="I32" s="45"/>
      <c r="J32" s="45"/>
      <c r="K32" s="3" t="s">
        <v>1139</v>
      </c>
      <c r="L32" s="3" t="s">
        <v>1548</v>
      </c>
      <c r="M32" s="45"/>
      <c r="N32" s="45"/>
      <c r="O32" s="3" t="s">
        <v>69</v>
      </c>
      <c r="P32" s="3" t="s">
        <v>1515</v>
      </c>
      <c r="Q32" s="45"/>
      <c r="R32" s="3">
        <v>2021</v>
      </c>
      <c r="S32" s="3" t="s">
        <v>1549</v>
      </c>
      <c r="T32" s="3">
        <v>18</v>
      </c>
      <c r="U32" s="3" t="s">
        <v>260</v>
      </c>
      <c r="V32" s="3" t="s">
        <v>38</v>
      </c>
      <c r="W32" s="20">
        <v>6837032248796950</v>
      </c>
    </row>
    <row r="33" spans="1:23" ht="12.5" x14ac:dyDescent="0.25">
      <c r="A33" s="3" t="s">
        <v>157</v>
      </c>
      <c r="B33" s="3" t="s">
        <v>176</v>
      </c>
      <c r="C33" s="3" t="s">
        <v>1550</v>
      </c>
      <c r="D33" s="3" t="s">
        <v>1151</v>
      </c>
      <c r="E33" s="3" t="s">
        <v>1152</v>
      </c>
      <c r="F33" s="3" t="s">
        <v>1551</v>
      </c>
      <c r="G33" s="3" t="s">
        <v>1552</v>
      </c>
      <c r="H33" s="45"/>
      <c r="I33" s="45"/>
      <c r="J33" s="3" t="s">
        <v>1553</v>
      </c>
      <c r="K33" s="3" t="s">
        <v>1155</v>
      </c>
      <c r="L33" s="3" t="s">
        <v>1554</v>
      </c>
      <c r="M33" s="3" t="s">
        <v>35</v>
      </c>
      <c r="N33" s="45"/>
      <c r="O33" s="3" t="s">
        <v>1555</v>
      </c>
      <c r="P33" s="3" t="s">
        <v>1556</v>
      </c>
      <c r="Q33" s="45"/>
      <c r="R33" s="3" t="s">
        <v>1557</v>
      </c>
      <c r="S33" s="3">
        <v>2026</v>
      </c>
      <c r="T33" s="3">
        <v>18</v>
      </c>
      <c r="U33" s="3" t="s">
        <v>260</v>
      </c>
      <c r="V33" s="3" t="s">
        <v>38</v>
      </c>
      <c r="W33" s="20">
        <v>6415451650745760</v>
      </c>
    </row>
    <row r="34" spans="1:23" ht="12.5" x14ac:dyDescent="0.25">
      <c r="A34" s="3" t="s">
        <v>235</v>
      </c>
      <c r="B34" s="3" t="s">
        <v>176</v>
      </c>
      <c r="C34" s="3" t="s">
        <v>1558</v>
      </c>
      <c r="D34" s="45"/>
      <c r="E34" s="45"/>
      <c r="F34" s="45"/>
      <c r="G34" s="3" t="s">
        <v>1559</v>
      </c>
      <c r="H34" s="45"/>
      <c r="I34" s="45"/>
      <c r="J34" s="45"/>
      <c r="K34" s="3" t="s">
        <v>1560</v>
      </c>
      <c r="L34" s="3" t="s">
        <v>1561</v>
      </c>
      <c r="M34" s="45"/>
      <c r="N34" s="45"/>
      <c r="O34" s="3" t="s">
        <v>69</v>
      </c>
      <c r="P34" s="3" t="s">
        <v>1562</v>
      </c>
      <c r="Q34" s="45"/>
      <c r="R34" s="3">
        <v>21</v>
      </c>
      <c r="S34" s="3">
        <v>2026</v>
      </c>
      <c r="T34" s="3">
        <v>18</v>
      </c>
      <c r="U34" s="3" t="s">
        <v>260</v>
      </c>
      <c r="V34" s="3" t="s">
        <v>38</v>
      </c>
      <c r="W34" s="20">
        <v>7557692307692300</v>
      </c>
    </row>
    <row r="35" spans="1:23" ht="12.5" x14ac:dyDescent="0.25">
      <c r="A35" s="3" t="s">
        <v>236</v>
      </c>
      <c r="B35" s="45"/>
      <c r="C35" s="3" t="s">
        <v>1563</v>
      </c>
      <c r="D35" s="3" t="s">
        <v>61</v>
      </c>
      <c r="E35" s="45"/>
      <c r="F35" s="3" t="s">
        <v>1564</v>
      </c>
      <c r="G35" s="3" t="s">
        <v>1565</v>
      </c>
      <c r="H35" s="3" t="s">
        <v>491</v>
      </c>
      <c r="I35" s="3" t="s">
        <v>1566</v>
      </c>
      <c r="J35" s="3" t="s">
        <v>1567</v>
      </c>
      <c r="K35" s="45"/>
      <c r="L35" s="3" t="s">
        <v>485</v>
      </c>
      <c r="M35" s="3" t="s">
        <v>35</v>
      </c>
      <c r="N35" s="45"/>
      <c r="O35" s="3" t="s">
        <v>1568</v>
      </c>
      <c r="P35" s="3" t="s">
        <v>1569</v>
      </c>
      <c r="Q35" s="3" t="s">
        <v>488</v>
      </c>
      <c r="R35" s="3">
        <v>2021</v>
      </c>
      <c r="S35" s="3" t="s">
        <v>1570</v>
      </c>
      <c r="T35" s="3">
        <v>18</v>
      </c>
      <c r="U35" s="3" t="s">
        <v>260</v>
      </c>
      <c r="V35" s="3" t="s">
        <v>38</v>
      </c>
      <c r="W35" s="20">
        <v>6575505558348690</v>
      </c>
    </row>
    <row r="36" spans="1:23" ht="12.5" x14ac:dyDescent="0.25">
      <c r="A36" s="3" t="s">
        <v>237</v>
      </c>
      <c r="B36" s="3" t="s">
        <v>176</v>
      </c>
      <c r="C36" s="45"/>
      <c r="D36" s="3" t="s">
        <v>61</v>
      </c>
      <c r="E36" s="3" t="s">
        <v>481</v>
      </c>
      <c r="F36" s="3" t="s">
        <v>1571</v>
      </c>
      <c r="G36" s="3" t="s">
        <v>483</v>
      </c>
      <c r="H36" s="3" t="s">
        <v>1572</v>
      </c>
      <c r="I36" s="3" t="s">
        <v>1573</v>
      </c>
      <c r="J36" s="3" t="s">
        <v>1574</v>
      </c>
      <c r="K36" s="45"/>
      <c r="L36" s="3" t="s">
        <v>485</v>
      </c>
      <c r="M36" s="3" t="s">
        <v>35</v>
      </c>
      <c r="N36" s="45"/>
      <c r="O36" s="3" t="s">
        <v>1575</v>
      </c>
      <c r="P36" s="3" t="s">
        <v>1576</v>
      </c>
      <c r="Q36" s="45"/>
      <c r="R36" s="3">
        <v>2021</v>
      </c>
      <c r="S36" s="43">
        <v>45204</v>
      </c>
      <c r="T36" s="3">
        <v>18</v>
      </c>
      <c r="U36" s="3" t="s">
        <v>260</v>
      </c>
      <c r="V36" s="3" t="s">
        <v>38</v>
      </c>
      <c r="W36" s="20">
        <v>726465001955198</v>
      </c>
    </row>
    <row r="37" spans="1:23" ht="12.5" x14ac:dyDescent="0.25">
      <c r="A37" s="3" t="s">
        <v>238</v>
      </c>
      <c r="B37" s="3" t="s">
        <v>176</v>
      </c>
      <c r="C37" s="3" t="s">
        <v>1577</v>
      </c>
      <c r="D37" s="3" t="s">
        <v>61</v>
      </c>
      <c r="E37" s="3" t="s">
        <v>481</v>
      </c>
      <c r="F37" s="3" t="s">
        <v>1578</v>
      </c>
      <c r="G37" s="3" t="s">
        <v>1579</v>
      </c>
      <c r="H37" s="45"/>
      <c r="I37" s="3">
        <v>1998</v>
      </c>
      <c r="J37" s="45"/>
      <c r="K37" s="3" t="s">
        <v>1580</v>
      </c>
      <c r="L37" s="3" t="s">
        <v>485</v>
      </c>
      <c r="M37" s="45"/>
      <c r="N37" s="45"/>
      <c r="O37" s="3" t="s">
        <v>69</v>
      </c>
      <c r="P37" s="3" t="s">
        <v>1515</v>
      </c>
      <c r="Q37" s="45"/>
      <c r="R37" s="3" t="s">
        <v>1581</v>
      </c>
      <c r="S37" s="25">
        <v>46300</v>
      </c>
      <c r="T37" s="3">
        <v>18</v>
      </c>
      <c r="U37" s="3" t="s">
        <v>260</v>
      </c>
      <c r="V37" s="3" t="s">
        <v>38</v>
      </c>
      <c r="W37" s="20">
        <v>9171107759343050</v>
      </c>
    </row>
    <row r="38" spans="1:23" ht="12.5" x14ac:dyDescent="0.25">
      <c r="A38" s="3" t="s">
        <v>216</v>
      </c>
      <c r="B38" s="3" t="s">
        <v>1272</v>
      </c>
      <c r="C38" s="3" t="s">
        <v>1582</v>
      </c>
      <c r="D38" s="3" t="s">
        <v>1583</v>
      </c>
      <c r="E38" s="3" t="s">
        <v>1584</v>
      </c>
      <c r="F38" s="45"/>
      <c r="G38" s="45"/>
      <c r="H38" s="45"/>
      <c r="I38" s="45"/>
      <c r="J38" s="45"/>
      <c r="K38" s="45"/>
      <c r="L38" s="3" t="s">
        <v>1585</v>
      </c>
      <c r="M38" s="3" t="s">
        <v>35</v>
      </c>
      <c r="N38" s="3" t="s">
        <v>34</v>
      </c>
      <c r="O38" s="3" t="s">
        <v>1586</v>
      </c>
      <c r="P38" s="3" t="s">
        <v>1278</v>
      </c>
      <c r="Q38" s="45"/>
      <c r="R38" s="3" t="s">
        <v>1587</v>
      </c>
      <c r="S38" s="10">
        <v>46442</v>
      </c>
      <c r="T38" s="3">
        <v>18</v>
      </c>
      <c r="U38" s="3" t="s">
        <v>260</v>
      </c>
      <c r="V38" s="3" t="s">
        <v>38</v>
      </c>
      <c r="W38" s="20">
        <v>6937667271000600</v>
      </c>
    </row>
    <row r="39" spans="1:23" ht="12.5" x14ac:dyDescent="0.25">
      <c r="A39" s="3" t="s">
        <v>141</v>
      </c>
      <c r="B39" s="3" t="s">
        <v>142</v>
      </c>
      <c r="C39" s="3" t="s">
        <v>1588</v>
      </c>
      <c r="D39" s="3" t="s">
        <v>28</v>
      </c>
      <c r="E39" s="3" t="s">
        <v>644</v>
      </c>
      <c r="F39" s="3" t="s">
        <v>30</v>
      </c>
      <c r="G39" s="3" t="s">
        <v>93</v>
      </c>
      <c r="H39" s="3">
        <v>201</v>
      </c>
      <c r="I39" s="45"/>
      <c r="J39" s="45"/>
      <c r="K39" s="3" t="s">
        <v>663</v>
      </c>
      <c r="L39" s="3" t="s">
        <v>650</v>
      </c>
      <c r="M39" s="3" t="s">
        <v>35</v>
      </c>
      <c r="N39" s="45"/>
      <c r="O39" s="3" t="s">
        <v>201</v>
      </c>
      <c r="P39" s="3" t="s">
        <v>1278</v>
      </c>
      <c r="Q39" s="45"/>
      <c r="R39" s="3" t="s">
        <v>1589</v>
      </c>
      <c r="S39" s="45"/>
      <c r="T39" s="3">
        <v>18</v>
      </c>
      <c r="U39" s="3" t="s">
        <v>260</v>
      </c>
      <c r="V39" s="3" t="s">
        <v>38</v>
      </c>
      <c r="W39" s="20">
        <v>8738129154795820</v>
      </c>
    </row>
    <row r="40" spans="1:23" ht="12.5" x14ac:dyDescent="0.25">
      <c r="A40" s="3" t="s">
        <v>90</v>
      </c>
      <c r="B40" s="3" t="s">
        <v>142</v>
      </c>
      <c r="C40" s="3" t="s">
        <v>1590</v>
      </c>
      <c r="D40" s="3" t="s">
        <v>28</v>
      </c>
      <c r="E40" s="3" t="s">
        <v>1285</v>
      </c>
      <c r="F40" s="3" t="s">
        <v>1591</v>
      </c>
      <c r="G40" s="3" t="s">
        <v>93</v>
      </c>
      <c r="H40" s="3">
        <v>2017</v>
      </c>
      <c r="I40" s="45"/>
      <c r="J40" s="45"/>
      <c r="K40" s="3" t="s">
        <v>1592</v>
      </c>
      <c r="L40" s="3" t="s">
        <v>650</v>
      </c>
      <c r="M40" s="3" t="s">
        <v>35</v>
      </c>
      <c r="N40" s="3" t="s">
        <v>423</v>
      </c>
      <c r="O40" s="45"/>
      <c r="P40" s="3" t="s">
        <v>1593</v>
      </c>
      <c r="Q40" s="45"/>
      <c r="R40" s="3">
        <v>2020</v>
      </c>
      <c r="S40" s="10">
        <v>46442</v>
      </c>
      <c r="T40" s="3">
        <v>18</v>
      </c>
      <c r="U40" s="3" t="s">
        <v>260</v>
      </c>
      <c r="V40" s="3" t="s">
        <v>38</v>
      </c>
      <c r="W40" s="20">
        <v>8695868945868940</v>
      </c>
    </row>
    <row r="41" spans="1:23" ht="12.5" x14ac:dyDescent="0.25">
      <c r="A41" s="3" t="s">
        <v>239</v>
      </c>
      <c r="B41" s="3" t="s">
        <v>142</v>
      </c>
      <c r="C41" s="3" t="s">
        <v>1594</v>
      </c>
      <c r="D41" s="3" t="s">
        <v>28</v>
      </c>
      <c r="E41" s="3" t="s">
        <v>1595</v>
      </c>
      <c r="F41" s="3" t="s">
        <v>1596</v>
      </c>
      <c r="G41" s="3" t="s">
        <v>93</v>
      </c>
      <c r="H41" s="3">
        <v>2017</v>
      </c>
      <c r="I41" s="3" t="s">
        <v>925</v>
      </c>
      <c r="J41" s="3" t="s">
        <v>648</v>
      </c>
      <c r="K41" s="3" t="s">
        <v>663</v>
      </c>
      <c r="L41" s="3" t="s">
        <v>650</v>
      </c>
      <c r="M41" s="3" t="s">
        <v>35</v>
      </c>
      <c r="N41" s="3" t="s">
        <v>423</v>
      </c>
      <c r="O41" s="3" t="s">
        <v>201</v>
      </c>
      <c r="P41" s="3" t="s">
        <v>146</v>
      </c>
      <c r="Q41" s="45"/>
      <c r="R41" s="3">
        <v>2020</v>
      </c>
      <c r="S41" s="3">
        <v>24</v>
      </c>
      <c r="T41" s="3">
        <v>18</v>
      </c>
      <c r="U41" s="3" t="s">
        <v>260</v>
      </c>
      <c r="V41" s="3" t="s">
        <v>38</v>
      </c>
      <c r="W41" s="20">
        <v>8247388414055080</v>
      </c>
    </row>
    <row r="42" spans="1:23" ht="12.5" x14ac:dyDescent="0.25">
      <c r="A42" s="3" t="s">
        <v>240</v>
      </c>
      <c r="B42" s="3" t="s">
        <v>142</v>
      </c>
      <c r="C42" s="3" t="s">
        <v>1594</v>
      </c>
      <c r="D42" s="3" t="s">
        <v>28</v>
      </c>
      <c r="E42" s="3" t="s">
        <v>1595</v>
      </c>
      <c r="F42" s="3" t="s">
        <v>1596</v>
      </c>
      <c r="G42" s="3" t="s">
        <v>93</v>
      </c>
      <c r="H42" s="3">
        <v>2017</v>
      </c>
      <c r="I42" s="3" t="s">
        <v>925</v>
      </c>
      <c r="J42" s="3" t="s">
        <v>648</v>
      </c>
      <c r="K42" s="3" t="s">
        <v>663</v>
      </c>
      <c r="L42" s="3" t="s">
        <v>650</v>
      </c>
      <c r="M42" s="3" t="s">
        <v>35</v>
      </c>
      <c r="N42" s="3" t="s">
        <v>423</v>
      </c>
      <c r="O42" s="3" t="s">
        <v>201</v>
      </c>
      <c r="P42" s="3" t="s">
        <v>146</v>
      </c>
      <c r="Q42" s="45"/>
      <c r="R42" s="3">
        <v>2020</v>
      </c>
      <c r="S42" s="3">
        <v>24</v>
      </c>
      <c r="T42" s="3">
        <v>18</v>
      </c>
      <c r="U42" s="3" t="s">
        <v>260</v>
      </c>
      <c r="V42" s="3" t="s">
        <v>38</v>
      </c>
      <c r="W42" s="20">
        <v>8247388414055080</v>
      </c>
    </row>
    <row r="43" spans="1:23" ht="12.5" x14ac:dyDescent="0.25">
      <c r="A43" s="3" t="s">
        <v>199</v>
      </c>
      <c r="B43" s="3" t="s">
        <v>142</v>
      </c>
      <c r="C43" s="3" t="s">
        <v>1594</v>
      </c>
      <c r="D43" s="3" t="s">
        <v>28</v>
      </c>
      <c r="E43" s="3" t="s">
        <v>1595</v>
      </c>
      <c r="F43" s="3" t="s">
        <v>1596</v>
      </c>
      <c r="G43" s="3" t="s">
        <v>93</v>
      </c>
      <c r="H43" s="3">
        <v>2017</v>
      </c>
      <c r="I43" s="3" t="s">
        <v>925</v>
      </c>
      <c r="J43" s="3" t="s">
        <v>648</v>
      </c>
      <c r="K43" s="3" t="s">
        <v>663</v>
      </c>
      <c r="L43" s="3" t="s">
        <v>650</v>
      </c>
      <c r="M43" s="3" t="s">
        <v>35</v>
      </c>
      <c r="N43" s="3" t="s">
        <v>423</v>
      </c>
      <c r="O43" s="3" t="s">
        <v>201</v>
      </c>
      <c r="P43" s="3" t="s">
        <v>146</v>
      </c>
      <c r="Q43" s="45"/>
      <c r="R43" s="3">
        <v>2020</v>
      </c>
      <c r="S43" s="3">
        <v>24</v>
      </c>
      <c r="T43" s="3">
        <v>18</v>
      </c>
      <c r="U43" s="3" t="s">
        <v>260</v>
      </c>
      <c r="V43" s="3" t="s">
        <v>38</v>
      </c>
      <c r="W43" s="20">
        <v>8247388414055080</v>
      </c>
    </row>
    <row r="44" spans="1:23" ht="12.5" x14ac:dyDescent="0.25">
      <c r="A44" s="3" t="s">
        <v>241</v>
      </c>
      <c r="B44" s="3" t="s">
        <v>1295</v>
      </c>
      <c r="C44" s="3" t="s">
        <v>1597</v>
      </c>
      <c r="D44" s="3" t="s">
        <v>28</v>
      </c>
      <c r="E44" s="3" t="s">
        <v>657</v>
      </c>
      <c r="F44" s="3" t="s">
        <v>30</v>
      </c>
      <c r="G44" s="3" t="s">
        <v>93</v>
      </c>
      <c r="H44" s="3">
        <v>201</v>
      </c>
      <c r="I44" s="45"/>
      <c r="J44" s="45"/>
      <c r="K44" s="3">
        <v>215148</v>
      </c>
      <c r="L44" s="3" t="s">
        <v>650</v>
      </c>
      <c r="M44" s="3" t="s">
        <v>35</v>
      </c>
      <c r="N44" s="45"/>
      <c r="O44" s="45"/>
      <c r="P44" s="3" t="s">
        <v>1278</v>
      </c>
      <c r="Q44" s="45"/>
      <c r="R44" s="45"/>
      <c r="S44" s="10">
        <v>46442</v>
      </c>
      <c r="T44" s="3">
        <v>18</v>
      </c>
      <c r="U44" s="3" t="s">
        <v>260</v>
      </c>
      <c r="V44" s="3" t="s">
        <v>38</v>
      </c>
      <c r="W44" s="20">
        <v>8566239316239310</v>
      </c>
    </row>
    <row r="45" spans="1:23" ht="12.5" x14ac:dyDescent="0.25">
      <c r="A45" s="3" t="s">
        <v>116</v>
      </c>
      <c r="B45" s="3" t="s">
        <v>117</v>
      </c>
      <c r="C45" s="3" t="s">
        <v>1598</v>
      </c>
      <c r="D45" s="3" t="s">
        <v>28</v>
      </c>
      <c r="E45" s="3" t="s">
        <v>1599</v>
      </c>
      <c r="F45" s="3" t="s">
        <v>30</v>
      </c>
      <c r="G45" s="3" t="s">
        <v>93</v>
      </c>
      <c r="H45" s="3">
        <v>201</v>
      </c>
      <c r="I45" s="3">
        <v>110</v>
      </c>
      <c r="J45" s="3" t="s">
        <v>1600</v>
      </c>
      <c r="K45" s="45"/>
      <c r="L45" s="3" t="s">
        <v>1601</v>
      </c>
      <c r="M45" s="3" t="s">
        <v>173</v>
      </c>
      <c r="N45" s="3" t="s">
        <v>172</v>
      </c>
      <c r="O45" s="3">
        <v>1563685</v>
      </c>
      <c r="P45" s="3" t="s">
        <v>1302</v>
      </c>
      <c r="Q45" s="45"/>
      <c r="R45" s="3">
        <v>20</v>
      </c>
      <c r="S45" s="45"/>
      <c r="T45" s="3">
        <v>18</v>
      </c>
      <c r="U45" s="3" t="s">
        <v>260</v>
      </c>
      <c r="V45" s="3" t="s">
        <v>38</v>
      </c>
      <c r="W45" s="20">
        <v>8330367526445950</v>
      </c>
    </row>
    <row r="46" spans="1:23" ht="12.5" x14ac:dyDescent="0.25">
      <c r="A46" s="3" t="s">
        <v>242</v>
      </c>
      <c r="B46" s="3" t="s">
        <v>1295</v>
      </c>
      <c r="C46" s="3" t="s">
        <v>1602</v>
      </c>
      <c r="D46" s="3" t="s">
        <v>28</v>
      </c>
      <c r="E46" s="3" t="s">
        <v>644</v>
      </c>
      <c r="F46" s="3" t="s">
        <v>30</v>
      </c>
      <c r="G46" s="3" t="s">
        <v>93</v>
      </c>
      <c r="H46" s="3">
        <v>201</v>
      </c>
      <c r="I46" s="45"/>
      <c r="J46" s="3" t="s">
        <v>1603</v>
      </c>
      <c r="K46" s="3" t="s">
        <v>663</v>
      </c>
      <c r="L46" s="3" t="s">
        <v>1604</v>
      </c>
      <c r="M46" s="45"/>
      <c r="N46" s="3" t="s">
        <v>1605</v>
      </c>
      <c r="O46" s="3" t="s">
        <v>145</v>
      </c>
      <c r="P46" s="3" t="s">
        <v>211</v>
      </c>
      <c r="Q46" s="45"/>
      <c r="R46" s="3">
        <v>20</v>
      </c>
      <c r="S46" s="10">
        <v>46442</v>
      </c>
      <c r="T46" s="3">
        <v>18</v>
      </c>
      <c r="U46" s="3" t="s">
        <v>260</v>
      </c>
      <c r="V46" s="3" t="s">
        <v>38</v>
      </c>
      <c r="W46" s="20">
        <v>762407255054314</v>
      </c>
    </row>
    <row r="47" spans="1:23" ht="12.5" x14ac:dyDescent="0.25">
      <c r="A47" s="3" t="s">
        <v>207</v>
      </c>
      <c r="B47" s="3" t="s">
        <v>142</v>
      </c>
      <c r="C47" s="3" t="s">
        <v>1606</v>
      </c>
      <c r="D47" s="3" t="s">
        <v>1607</v>
      </c>
      <c r="E47" s="45"/>
      <c r="F47" s="3" t="s">
        <v>93</v>
      </c>
      <c r="G47" s="3">
        <v>201</v>
      </c>
      <c r="H47" s="3" t="s">
        <v>1608</v>
      </c>
      <c r="I47" s="45"/>
      <c r="J47" s="45"/>
      <c r="K47" s="45"/>
      <c r="L47" s="3" t="s">
        <v>650</v>
      </c>
      <c r="M47" s="3" t="s">
        <v>35</v>
      </c>
      <c r="N47" s="45"/>
      <c r="O47" s="3" t="s">
        <v>201</v>
      </c>
      <c r="P47" s="3" t="s">
        <v>1278</v>
      </c>
      <c r="Q47" s="3" t="s">
        <v>1609</v>
      </c>
      <c r="R47" s="3">
        <v>2020</v>
      </c>
      <c r="S47" s="45"/>
      <c r="T47" s="3">
        <v>18</v>
      </c>
      <c r="U47" s="3" t="s">
        <v>260</v>
      </c>
      <c r="V47" s="3" t="s">
        <v>38</v>
      </c>
      <c r="W47" s="20">
        <v>7312203228869890</v>
      </c>
    </row>
    <row r="48" spans="1:23" ht="12.5" x14ac:dyDescent="0.25">
      <c r="A48" s="3" t="s">
        <v>204</v>
      </c>
      <c r="B48" s="3" t="s">
        <v>142</v>
      </c>
      <c r="C48" s="3" t="s">
        <v>1610</v>
      </c>
      <c r="D48" s="3" t="s">
        <v>28</v>
      </c>
      <c r="E48" s="45"/>
      <c r="F48" s="3" t="s">
        <v>1611</v>
      </c>
      <c r="G48" s="3" t="s">
        <v>1612</v>
      </c>
      <c r="H48" s="3" t="s">
        <v>1613</v>
      </c>
      <c r="I48" s="45"/>
      <c r="J48" s="3" t="s">
        <v>1614</v>
      </c>
      <c r="K48" s="45"/>
      <c r="L48" s="3" t="s">
        <v>650</v>
      </c>
      <c r="M48" s="45"/>
      <c r="N48" s="3" t="s">
        <v>423</v>
      </c>
      <c r="O48" s="3" t="s">
        <v>201</v>
      </c>
      <c r="P48" s="3" t="s">
        <v>1615</v>
      </c>
      <c r="Q48" s="45"/>
      <c r="R48" s="3" t="s">
        <v>1587</v>
      </c>
      <c r="S48" s="45"/>
      <c r="T48" s="3">
        <v>18</v>
      </c>
      <c r="U48" s="3" t="s">
        <v>260</v>
      </c>
      <c r="V48" s="3" t="s">
        <v>38</v>
      </c>
      <c r="W48" s="20">
        <v>6416485112563540</v>
      </c>
    </row>
    <row r="49" spans="1:25" ht="12.5" x14ac:dyDescent="0.25">
      <c r="A49" s="3" t="s">
        <v>243</v>
      </c>
      <c r="B49" s="3" t="s">
        <v>142</v>
      </c>
      <c r="C49" s="3" t="s">
        <v>1616</v>
      </c>
      <c r="D49" s="3" t="s">
        <v>28</v>
      </c>
      <c r="E49" s="3" t="s">
        <v>644</v>
      </c>
      <c r="F49" s="3" t="s">
        <v>30</v>
      </c>
      <c r="G49" s="3" t="s">
        <v>93</v>
      </c>
      <c r="H49" s="3" t="s">
        <v>1617</v>
      </c>
      <c r="I49" s="45"/>
      <c r="J49" s="3" t="s">
        <v>1618</v>
      </c>
      <c r="K49" s="3" t="s">
        <v>663</v>
      </c>
      <c r="L49" s="3" t="s">
        <v>650</v>
      </c>
      <c r="M49" s="3" t="s">
        <v>35</v>
      </c>
      <c r="N49" s="45"/>
      <c r="O49" s="3" t="s">
        <v>201</v>
      </c>
      <c r="P49" s="3" t="s">
        <v>1619</v>
      </c>
      <c r="Q49" s="3" t="s">
        <v>1620</v>
      </c>
      <c r="R49" s="45"/>
      <c r="S49" s="3" t="s">
        <v>1621</v>
      </c>
      <c r="T49" s="3">
        <v>18</v>
      </c>
      <c r="U49" s="3" t="s">
        <v>260</v>
      </c>
      <c r="V49" s="3" t="s">
        <v>38</v>
      </c>
      <c r="W49" s="20">
        <v>7681316686218640</v>
      </c>
    </row>
    <row r="51" spans="1:25" ht="12.5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1" t="s">
        <v>244</v>
      </c>
      <c r="T51" s="50"/>
      <c r="U51" s="50"/>
      <c r="V51" s="50"/>
      <c r="W51" s="50"/>
      <c r="X51" s="50"/>
      <c r="Y51" s="50"/>
    </row>
    <row r="52" spans="1:25" ht="14.5" x14ac:dyDescent="0.35">
      <c r="A52" s="51" t="s">
        <v>245</v>
      </c>
      <c r="B52" s="52">
        <f>COUNTIF(B2:B13,"BOBI AULIA SYAFIQ")</f>
        <v>2</v>
      </c>
      <c r="C52" s="52">
        <f>COUNTIF(C2:C13,"CLUSTER PRAMUKA REGENCY BLOK D6 KARANGTENGAH CIANJUR")</f>
        <v>0</v>
      </c>
      <c r="D52" s="52">
        <f>COUNTIF(D2:D13,"HONDA")</f>
        <v>8</v>
      </c>
      <c r="E52" s="52">
        <f>COUNTIF(E2:E13,"X1HO2N35M1 A/T")</f>
        <v>5</v>
      </c>
      <c r="F52" s="52">
        <f t="shared" ref="F52:G52" si="0">COUNTIF(F2:F13,"SEPEDA MOTOR")</f>
        <v>7</v>
      </c>
      <c r="G52" s="52">
        <f t="shared" si="0"/>
        <v>7</v>
      </c>
      <c r="H52" s="52">
        <f>COUNTIF(H2:H13,"2019")</f>
        <v>7</v>
      </c>
      <c r="I52" s="52">
        <f>COUNTIF(I2:I13,"149 CC")</f>
        <v>4</v>
      </c>
      <c r="J52" s="52">
        <f>COUNTIF(J2:J13,"MH1KF4115KK705996")</f>
        <v>3</v>
      </c>
      <c r="K52" s="52">
        <f>COUNTIF(K2:K13,"KF41E1708686")</f>
        <v>6</v>
      </c>
      <c r="L52" s="52">
        <f>COUNTIF(L2:L13,"HITAM")</f>
        <v>9</v>
      </c>
      <c r="M52" s="52">
        <f>COUNTIF(M2:M13,"BENSIN")</f>
        <v>12</v>
      </c>
      <c r="N52" s="52">
        <f>COUNTIF(N2:N13,"HITAM")</f>
        <v>5</v>
      </c>
      <c r="O52" s="52">
        <f>COUNTIF(O2:O13,"2019")</f>
        <v>0</v>
      </c>
      <c r="P52" s="52">
        <f>COUNTIF(P2:P13,"PO7918292")</f>
        <v>0</v>
      </c>
      <c r="Q52" s="52">
        <f>COUNTIF(Q2:Q13,"10700")</f>
        <v>0</v>
      </c>
      <c r="R52" s="52">
        <f>COUNTIF(R2:R13,"06 NOV 2024")</f>
        <v>0</v>
      </c>
      <c r="S52" s="53">
        <f t="shared" ref="S52:S55" si="1">SUM(B52:R52)</f>
        <v>75</v>
      </c>
      <c r="T52" s="50"/>
      <c r="U52" s="50"/>
      <c r="V52" s="50"/>
      <c r="W52" s="50"/>
      <c r="X52" s="50"/>
      <c r="Y52" s="50"/>
    </row>
    <row r="53" spans="1:25" ht="12.5" x14ac:dyDescent="0.25">
      <c r="A53" s="51" t="s">
        <v>246</v>
      </c>
      <c r="B53" s="53">
        <f>COUNTIF(B14:B25,"DIAN LIESKA OCVIANY")</f>
        <v>0</v>
      </c>
      <c r="C53" s="53">
        <f>COUNTIF(C14:C25,"KOMP PERTAMINA BLOK W/10 RT8/16 JU")</f>
        <v>0</v>
      </c>
      <c r="D53" s="53">
        <f>COUNTIF(D14:D25,"HONDA")</f>
        <v>5</v>
      </c>
      <c r="E53" s="53">
        <f>COUNTIF(E14:E25,"Y1G02N15LO AT")</f>
        <v>0</v>
      </c>
      <c r="F53" s="53">
        <f>COUNTIF(F14:F25,"SEPEDA MOTOR")</f>
        <v>7</v>
      </c>
      <c r="G53" s="53">
        <f>COUNTIF(G14:G25,"SPD. MOTOR")</f>
        <v>3</v>
      </c>
      <c r="H53" s="53">
        <f>COUNTIF(H14:H25,"2015")</f>
        <v>9</v>
      </c>
      <c r="I53" s="53">
        <f>COUNTIF(I14:I25,"00110")</f>
        <v>5</v>
      </c>
      <c r="J53" s="53">
        <f>COUNTIF(J14:J25,"MH1JFT113FK053794")</f>
        <v>0</v>
      </c>
      <c r="K53" s="53">
        <f>COUNTIF(K14:K25,"JFT1E1053726")</f>
        <v>5</v>
      </c>
      <c r="L53" s="53">
        <f>COUNTIF(L14:L25,"HITAM")</f>
        <v>6</v>
      </c>
      <c r="M53" s="53">
        <f>COUNTIF(M14:M25,"BENSIN")</f>
        <v>2</v>
      </c>
      <c r="N53" s="53">
        <f>COUNTIF(N14:N25,"HITAM")</f>
        <v>0</v>
      </c>
      <c r="O53" s="53">
        <f>COUNTIF(O14:O25,"2015")</f>
        <v>0</v>
      </c>
      <c r="P53" s="53">
        <f>COUNTIF(P14:P25,"MO2029195")</f>
        <v>0</v>
      </c>
      <c r="Q53" s="53">
        <f>COUNTIF(Q14:Q25,"9B4906FT221DI")</f>
        <v>0</v>
      </c>
      <c r="R53" s="53">
        <f>COUNTIF(R14:R25,"11-11-2025")</f>
        <v>0</v>
      </c>
      <c r="S53" s="53">
        <f t="shared" si="1"/>
        <v>42</v>
      </c>
      <c r="T53" s="50"/>
      <c r="U53" s="50"/>
      <c r="V53" s="50"/>
      <c r="W53" s="50"/>
      <c r="X53" s="50"/>
      <c r="Y53" s="50"/>
    </row>
    <row r="54" spans="1:25" ht="12.5" x14ac:dyDescent="0.25">
      <c r="A54" s="51" t="s">
        <v>247</v>
      </c>
      <c r="B54" s="53">
        <f>COUNTIF(B26:B37,"MICHAEL")</f>
        <v>5</v>
      </c>
      <c r="C54" s="53">
        <f>COUNTIF(C26:C37,"CITRA GARDEN 6 BLK H11/54 RT11/15 JAKBAR")</f>
        <v>0</v>
      </c>
      <c r="D54" s="53">
        <f>COUNTIF(D26:D37,"TOYOTA")</f>
        <v>5</v>
      </c>
      <c r="E54" s="53">
        <f>COUNTIF(E26:E37,"KIJANG INOVA 2.OV")</f>
        <v>0</v>
      </c>
      <c r="F54" s="53">
        <f>COUNTIF(F26:F37,"MOBIL PENUMPANG")</f>
        <v>1</v>
      </c>
      <c r="G54" s="53">
        <f>COUNTIF(G26:G37,"MICRO/MINIBUS")</f>
        <v>0</v>
      </c>
      <c r="H54" s="53">
        <f>COUNTIF(H26:H37,"2021")</f>
        <v>2</v>
      </c>
      <c r="I54" s="53">
        <f>COUNTIF(I26:I37,"01998")</f>
        <v>4</v>
      </c>
      <c r="J54" s="53">
        <f>COUNTIF(J26:J37,"MHFAW8EM2M0218495")</f>
        <v>0</v>
      </c>
      <c r="K54" s="53">
        <f>COUNTIF(K26:K37,"1TRA912677")</f>
        <v>1</v>
      </c>
      <c r="L54" s="53">
        <f>COUNTIF(L26:L37,"SILVER METALIK")</f>
        <v>5</v>
      </c>
      <c r="M54" s="53">
        <f>COUNTIF(M26:M37,"BENSIN")</f>
        <v>5</v>
      </c>
      <c r="N54" s="53">
        <f>COUNTIF(N26:N37,"HITAM")</f>
        <v>0</v>
      </c>
      <c r="O54" s="53">
        <f>COUNTIF(O26:O37,"2021")</f>
        <v>0</v>
      </c>
      <c r="P54" s="53">
        <f>COUNTIF(P26:P37,"R01352858")</f>
        <v>0</v>
      </c>
      <c r="Q54" s="53">
        <f>COUNTIF(Q26:Q37,"3C4900GUYW1WE")</f>
        <v>0</v>
      </c>
      <c r="R54" s="53">
        <f>COUNTIF(R26:R37,"05-10-2026")</f>
        <v>0</v>
      </c>
      <c r="S54" s="53">
        <f t="shared" si="1"/>
        <v>28</v>
      </c>
      <c r="T54" s="50"/>
      <c r="U54" s="50"/>
      <c r="V54" s="50"/>
      <c r="W54" s="50"/>
      <c r="X54" s="50"/>
      <c r="Y54" s="50"/>
    </row>
    <row r="55" spans="1:25" ht="12.5" x14ac:dyDescent="0.25">
      <c r="A55" s="51" t="s">
        <v>248</v>
      </c>
      <c r="B55" s="53">
        <f>COUNTIF(B38:B49,"RICKY GUNAWAN")</f>
        <v>8</v>
      </c>
      <c r="C55" s="53">
        <f>COUNTIF(C38:C49,"JL KEAMANAN DLM RT14/6 TM SHARI JB")</f>
        <v>0</v>
      </c>
      <c r="D55" s="53">
        <f>COUNTIF(D38:D49,"HONDA")</f>
        <v>10</v>
      </c>
      <c r="E55" s="53">
        <f>COUNTIF(E38:E49,"D1B02N12L2")</f>
        <v>0</v>
      </c>
      <c r="F55" s="53">
        <f>COUNTIF(F38:F49,"SEPEDA MOTOR")</f>
        <v>5</v>
      </c>
      <c r="G55" s="53">
        <f>COUNTIF(G38:G49,"SPD. MOTOR")</f>
        <v>0</v>
      </c>
      <c r="H55" s="53">
        <f>COUNTIF(H38:H49,"2017")</f>
        <v>4</v>
      </c>
      <c r="I55" s="53">
        <f>COUNTIF(I38:I49,"00110")</f>
        <v>1</v>
      </c>
      <c r="J55" s="53">
        <f>COUNTIF(J38:J49,"MH1JM2112HK213635")</f>
        <v>0</v>
      </c>
      <c r="K55" s="53">
        <f>COUNTIF(K38:K49,"JM21E1215148")</f>
        <v>0</v>
      </c>
      <c r="L55" s="53">
        <f>COUNTIF(L38:L49,"MERAH PUTIH")</f>
        <v>9</v>
      </c>
      <c r="M55" s="53">
        <f>COUNTIF(M38:M49,"BENSIN")</f>
        <v>9</v>
      </c>
      <c r="N55" s="53">
        <f>COUNTIF(N38:N49,"HITAM")</f>
        <v>1</v>
      </c>
      <c r="O55" s="53">
        <f>COUNTIF(O38:O49,"2020")</f>
        <v>0</v>
      </c>
      <c r="P55" s="53">
        <f>COUNTIF(P38:P49,"N01563685")</f>
        <v>0</v>
      </c>
      <c r="Q55" s="53">
        <f>COUNTIF(Q38:Q49,"9B4906ID311AW")</f>
        <v>0</v>
      </c>
      <c r="R55" s="53">
        <f>COUNTIF(R38:R49,"24-02-2027")</f>
        <v>0</v>
      </c>
      <c r="S55" s="53">
        <f t="shared" si="1"/>
        <v>47</v>
      </c>
      <c r="T55" s="50"/>
      <c r="U55" s="50"/>
      <c r="V55" s="50"/>
      <c r="W55" s="50"/>
      <c r="X55" s="50"/>
      <c r="Y55" s="50"/>
    </row>
    <row r="56" spans="1:25" ht="13" x14ac:dyDescent="0.3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4" t="s">
        <v>249</v>
      </c>
      <c r="S56" s="55">
        <f>SUM(S52:S55)</f>
        <v>192</v>
      </c>
      <c r="T56" s="56">
        <f>S56/U56</f>
        <v>0.22222222222222221</v>
      </c>
      <c r="U56" s="57">
        <f>18*48</f>
        <v>864</v>
      </c>
      <c r="V56" s="50"/>
      <c r="W56" s="50"/>
      <c r="X56" s="50"/>
      <c r="Y56" s="50"/>
    </row>
  </sheetData>
  <autoFilter ref="A1:W4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6"/>
  <sheetViews>
    <sheetView workbookViewId="0"/>
  </sheetViews>
  <sheetFormatPr defaultColWidth="12.6328125" defaultRowHeight="15.75" customHeight="1" x14ac:dyDescent="0.25"/>
  <sheetData>
    <row r="1" spans="1:23" ht="15.7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</row>
    <row r="2" spans="1:23" ht="15.75" customHeight="1" x14ac:dyDescent="0.25">
      <c r="A2" s="3" t="s">
        <v>85</v>
      </c>
      <c r="B2" s="3" t="s">
        <v>834</v>
      </c>
      <c r="C2" s="3" t="s">
        <v>26</v>
      </c>
      <c r="D2" s="3" t="s">
        <v>1622</v>
      </c>
      <c r="E2" s="3" t="s">
        <v>28</v>
      </c>
      <c r="F2" s="3" t="s">
        <v>29</v>
      </c>
      <c r="G2" s="3" t="s">
        <v>30</v>
      </c>
      <c r="H2" s="3" t="s">
        <v>30</v>
      </c>
      <c r="I2" s="3">
        <v>2019</v>
      </c>
      <c r="J2" s="3" t="s">
        <v>264</v>
      </c>
      <c r="K2" s="3" t="s">
        <v>33</v>
      </c>
      <c r="L2" s="3" t="s">
        <v>42</v>
      </c>
      <c r="M2" s="3" t="s">
        <v>34</v>
      </c>
      <c r="N2" s="3" t="s">
        <v>35</v>
      </c>
      <c r="O2" s="3" t="s">
        <v>34</v>
      </c>
      <c r="P2" s="3">
        <v>2019</v>
      </c>
      <c r="Q2" s="3" t="s">
        <v>36</v>
      </c>
      <c r="R2" s="3">
        <v>10700</v>
      </c>
      <c r="S2" s="3" t="s">
        <v>836</v>
      </c>
      <c r="T2" s="3">
        <v>17</v>
      </c>
      <c r="U2" s="20">
        <v>9444444444444440</v>
      </c>
      <c r="V2" s="3" t="s">
        <v>328</v>
      </c>
      <c r="W2" s="20">
        <v>903818327001718</v>
      </c>
    </row>
    <row r="3" spans="1:23" ht="15.75" customHeight="1" x14ac:dyDescent="0.25">
      <c r="A3" s="3" t="s">
        <v>220</v>
      </c>
      <c r="B3" s="3" t="s">
        <v>837</v>
      </c>
      <c r="C3" s="3" t="s">
        <v>26</v>
      </c>
      <c r="D3" s="3" t="s">
        <v>838</v>
      </c>
      <c r="E3" s="3" t="s">
        <v>28</v>
      </c>
      <c r="F3" s="3" t="s">
        <v>29</v>
      </c>
      <c r="G3" s="3" t="s">
        <v>30</v>
      </c>
      <c r="H3" s="3" t="s">
        <v>30</v>
      </c>
      <c r="I3" s="3">
        <v>2019</v>
      </c>
      <c r="J3" s="3" t="s">
        <v>264</v>
      </c>
      <c r="K3" s="3" t="s">
        <v>32</v>
      </c>
      <c r="L3" s="3" t="s">
        <v>33</v>
      </c>
      <c r="M3" s="3" t="s">
        <v>34</v>
      </c>
      <c r="N3" s="3" t="s">
        <v>35</v>
      </c>
      <c r="O3" s="3" t="s">
        <v>34</v>
      </c>
      <c r="P3" s="3">
        <v>2019</v>
      </c>
      <c r="Q3" s="3">
        <v>10700</v>
      </c>
      <c r="R3" s="3" t="s">
        <v>42</v>
      </c>
      <c r="S3" s="5">
        <v>45602</v>
      </c>
      <c r="T3" s="3">
        <v>17</v>
      </c>
      <c r="U3" s="20">
        <v>9444444444444440</v>
      </c>
      <c r="V3" s="3" t="s">
        <v>328</v>
      </c>
      <c r="W3" s="20">
        <v>8823278029160380</v>
      </c>
    </row>
    <row r="4" spans="1:23" ht="15.75" customHeight="1" x14ac:dyDescent="0.25">
      <c r="A4" s="3" t="s">
        <v>24</v>
      </c>
      <c r="B4" s="3" t="s">
        <v>25</v>
      </c>
      <c r="C4" s="3" t="s">
        <v>26</v>
      </c>
      <c r="D4" s="3" t="s">
        <v>839</v>
      </c>
      <c r="E4" s="3" t="s">
        <v>28</v>
      </c>
      <c r="F4" s="3" t="s">
        <v>29</v>
      </c>
      <c r="G4" s="3" t="s">
        <v>30</v>
      </c>
      <c r="H4" s="3" t="s">
        <v>30</v>
      </c>
      <c r="I4" s="3">
        <v>2019</v>
      </c>
      <c r="J4" s="3" t="s">
        <v>264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34</v>
      </c>
      <c r="P4" s="3">
        <v>2019</v>
      </c>
      <c r="Q4" s="3" t="s">
        <v>36</v>
      </c>
      <c r="R4" s="3">
        <v>10700</v>
      </c>
      <c r="S4" s="5">
        <v>45602</v>
      </c>
      <c r="T4" s="3">
        <v>18</v>
      </c>
      <c r="U4" s="3" t="s">
        <v>260</v>
      </c>
      <c r="V4" s="3" t="s">
        <v>38</v>
      </c>
      <c r="W4" s="20">
        <v>9717948717948710</v>
      </c>
    </row>
    <row r="5" spans="1:23" ht="15.75" customHeight="1" x14ac:dyDescent="0.25">
      <c r="A5" s="3" t="s">
        <v>222</v>
      </c>
      <c r="B5" s="3" t="s">
        <v>837</v>
      </c>
      <c r="C5" s="3" t="s">
        <v>26</v>
      </c>
      <c r="D5" s="3" t="s">
        <v>840</v>
      </c>
      <c r="E5" s="3" t="s">
        <v>28</v>
      </c>
      <c r="F5" s="3" t="s">
        <v>552</v>
      </c>
      <c r="G5" s="3" t="s">
        <v>30</v>
      </c>
      <c r="H5" s="3" t="s">
        <v>30</v>
      </c>
      <c r="I5" s="3">
        <v>2019</v>
      </c>
      <c r="J5" s="3" t="s">
        <v>1623</v>
      </c>
      <c r="K5" s="3" t="s">
        <v>1624</v>
      </c>
      <c r="L5" s="3" t="s">
        <v>33</v>
      </c>
      <c r="M5" s="3" t="s">
        <v>34</v>
      </c>
      <c r="N5" s="3" t="s">
        <v>35</v>
      </c>
      <c r="O5" s="3" t="s">
        <v>34</v>
      </c>
      <c r="P5" s="3">
        <v>2019</v>
      </c>
      <c r="Q5" s="3" t="s">
        <v>42</v>
      </c>
      <c r="R5" s="3">
        <v>10700</v>
      </c>
      <c r="S5" s="5">
        <v>45602</v>
      </c>
      <c r="T5" s="3">
        <v>17</v>
      </c>
      <c r="U5" s="20">
        <v>9444444444444440</v>
      </c>
      <c r="V5" s="3" t="s">
        <v>328</v>
      </c>
      <c r="W5" s="20">
        <v>8748374462907330</v>
      </c>
    </row>
    <row r="6" spans="1:23" ht="15.75" customHeight="1" x14ac:dyDescent="0.25">
      <c r="A6" s="3" t="s">
        <v>39</v>
      </c>
      <c r="B6" s="3" t="s">
        <v>25</v>
      </c>
      <c r="C6" s="3" t="s">
        <v>26</v>
      </c>
      <c r="D6" s="3" t="s">
        <v>841</v>
      </c>
      <c r="E6" s="3" t="s">
        <v>28</v>
      </c>
      <c r="F6" s="3" t="s">
        <v>29</v>
      </c>
      <c r="G6" s="3" t="s">
        <v>30</v>
      </c>
      <c r="H6" s="3" t="s">
        <v>30</v>
      </c>
      <c r="I6" s="3">
        <v>2019</v>
      </c>
      <c r="J6" s="3" t="s">
        <v>264</v>
      </c>
      <c r="K6" s="3" t="s">
        <v>842</v>
      </c>
      <c r="L6" s="3" t="s">
        <v>862</v>
      </c>
      <c r="M6" s="3" t="s">
        <v>34</v>
      </c>
      <c r="N6" s="3" t="s">
        <v>35</v>
      </c>
      <c r="O6" s="3" t="s">
        <v>34</v>
      </c>
      <c r="P6" s="3">
        <v>2019</v>
      </c>
      <c r="Q6" s="3" t="s">
        <v>36</v>
      </c>
      <c r="R6" s="3">
        <v>10700</v>
      </c>
      <c r="S6" s="3" t="s">
        <v>42</v>
      </c>
      <c r="T6" s="3">
        <v>17</v>
      </c>
      <c r="U6" s="20">
        <v>9444444444444440</v>
      </c>
      <c r="V6" s="3" t="s">
        <v>328</v>
      </c>
      <c r="W6" s="20">
        <v>9350013308490810</v>
      </c>
    </row>
    <row r="7" spans="1:23" ht="15.75" customHeight="1" x14ac:dyDescent="0.25">
      <c r="A7" s="3" t="s">
        <v>72</v>
      </c>
      <c r="B7" s="3">
        <v>3472</v>
      </c>
      <c r="C7" s="3" t="s">
        <v>843</v>
      </c>
      <c r="D7" s="3" t="s">
        <v>844</v>
      </c>
      <c r="E7" s="3" t="s">
        <v>28</v>
      </c>
      <c r="F7" s="3" t="s">
        <v>29</v>
      </c>
      <c r="G7" s="3" t="s">
        <v>30</v>
      </c>
      <c r="H7" s="3" t="s">
        <v>30</v>
      </c>
      <c r="I7" s="3">
        <v>2019</v>
      </c>
      <c r="J7" s="3" t="s">
        <v>264</v>
      </c>
      <c r="K7" s="3" t="s">
        <v>32</v>
      </c>
      <c r="L7" s="3" t="s">
        <v>33</v>
      </c>
      <c r="M7" s="3" t="s">
        <v>34</v>
      </c>
      <c r="N7" s="3" t="s">
        <v>35</v>
      </c>
      <c r="O7" s="3" t="s">
        <v>34</v>
      </c>
      <c r="P7" s="3">
        <v>7918292</v>
      </c>
      <c r="Q7" s="3" t="s">
        <v>36</v>
      </c>
      <c r="R7" s="3">
        <v>10700</v>
      </c>
      <c r="S7" s="3" t="s">
        <v>42</v>
      </c>
      <c r="T7" s="3">
        <v>17</v>
      </c>
      <c r="U7" s="20">
        <v>9444444444444440</v>
      </c>
      <c r="V7" s="3" t="s">
        <v>328</v>
      </c>
      <c r="W7" s="20">
        <v>8826723449560810</v>
      </c>
    </row>
    <row r="8" spans="1:23" ht="15.75" customHeight="1" x14ac:dyDescent="0.25">
      <c r="A8" s="3" t="s">
        <v>223</v>
      </c>
      <c r="B8" s="3" t="s">
        <v>846</v>
      </c>
      <c r="C8" s="3" t="s">
        <v>73</v>
      </c>
      <c r="D8" s="3" t="s">
        <v>847</v>
      </c>
      <c r="E8" s="3" t="s">
        <v>28</v>
      </c>
      <c r="F8" s="3" t="s">
        <v>848</v>
      </c>
      <c r="G8" s="3" t="s">
        <v>849</v>
      </c>
      <c r="H8" s="3" t="s">
        <v>30</v>
      </c>
      <c r="I8" s="3">
        <v>2019</v>
      </c>
      <c r="J8" s="3" t="s">
        <v>850</v>
      </c>
      <c r="K8" s="3" t="s">
        <v>851</v>
      </c>
      <c r="L8" s="3" t="s">
        <v>33</v>
      </c>
      <c r="M8" s="3" t="s">
        <v>34</v>
      </c>
      <c r="N8" s="3" t="s">
        <v>35</v>
      </c>
      <c r="O8" s="3" t="s">
        <v>34</v>
      </c>
      <c r="P8" s="3">
        <v>2019</v>
      </c>
      <c r="Q8" s="3" t="s">
        <v>36</v>
      </c>
      <c r="R8" s="3">
        <v>10700</v>
      </c>
      <c r="S8" s="5">
        <v>45602</v>
      </c>
      <c r="T8" s="3">
        <v>18</v>
      </c>
      <c r="U8" s="3" t="s">
        <v>260</v>
      </c>
      <c r="V8" s="3" t="s">
        <v>38</v>
      </c>
      <c r="W8" s="20">
        <v>9086637218990160</v>
      </c>
    </row>
    <row r="9" spans="1:23" ht="15.75" customHeight="1" x14ac:dyDescent="0.25">
      <c r="A9" s="3" t="s">
        <v>98</v>
      </c>
      <c r="B9" s="3" t="s">
        <v>852</v>
      </c>
      <c r="C9" s="3" t="s">
        <v>108</v>
      </c>
      <c r="D9" s="3" t="s">
        <v>1625</v>
      </c>
      <c r="E9" s="3" t="s">
        <v>82</v>
      </c>
      <c r="F9" s="3" t="s">
        <v>29</v>
      </c>
      <c r="G9" s="3" t="s">
        <v>30</v>
      </c>
      <c r="H9" s="3" t="s">
        <v>30</v>
      </c>
      <c r="I9" s="3">
        <v>2019</v>
      </c>
      <c r="J9" s="3" t="s">
        <v>264</v>
      </c>
      <c r="K9" s="3" t="s">
        <v>32</v>
      </c>
      <c r="L9" s="3" t="s">
        <v>33</v>
      </c>
      <c r="M9" s="3" t="s">
        <v>34</v>
      </c>
      <c r="N9" s="3" t="s">
        <v>35</v>
      </c>
      <c r="O9" s="3" t="s">
        <v>34</v>
      </c>
      <c r="P9" s="3">
        <v>2019</v>
      </c>
      <c r="Q9" s="3" t="s">
        <v>42</v>
      </c>
      <c r="R9" s="3">
        <v>10700</v>
      </c>
      <c r="S9" s="5">
        <v>45602</v>
      </c>
      <c r="T9" s="3">
        <v>17</v>
      </c>
      <c r="U9" s="20">
        <v>9444444444444440</v>
      </c>
      <c r="V9" s="3" t="s">
        <v>328</v>
      </c>
      <c r="W9" s="20">
        <v>7984828320468450</v>
      </c>
    </row>
    <row r="10" spans="1:23" ht="15.75" customHeight="1" x14ac:dyDescent="0.25">
      <c r="A10" s="3" t="s">
        <v>224</v>
      </c>
      <c r="B10" s="3" t="s">
        <v>852</v>
      </c>
      <c r="C10" s="3" t="s">
        <v>857</v>
      </c>
      <c r="D10" s="3" t="s">
        <v>858</v>
      </c>
      <c r="E10" s="3" t="s">
        <v>28</v>
      </c>
      <c r="F10" s="3" t="s">
        <v>859</v>
      </c>
      <c r="G10" s="3" t="s">
        <v>582</v>
      </c>
      <c r="H10" s="3" t="s">
        <v>582</v>
      </c>
      <c r="I10" s="3">
        <v>2019</v>
      </c>
      <c r="J10" s="3" t="s">
        <v>264</v>
      </c>
      <c r="K10" s="3" t="s">
        <v>32</v>
      </c>
      <c r="L10" s="3" t="s">
        <v>33</v>
      </c>
      <c r="M10" s="3" t="s">
        <v>34</v>
      </c>
      <c r="N10" s="3" t="s">
        <v>35</v>
      </c>
      <c r="O10" s="3" t="s">
        <v>34</v>
      </c>
      <c r="P10" s="3">
        <v>2019</v>
      </c>
      <c r="Q10" s="3" t="s">
        <v>36</v>
      </c>
      <c r="R10" s="3" t="s">
        <v>42</v>
      </c>
      <c r="S10" s="5">
        <v>45602</v>
      </c>
      <c r="T10" s="3">
        <v>17</v>
      </c>
      <c r="U10" s="20">
        <v>9444444444444440</v>
      </c>
      <c r="V10" s="3" t="s">
        <v>328</v>
      </c>
      <c r="W10" s="20">
        <v>8634314359227850</v>
      </c>
    </row>
    <row r="11" spans="1:23" ht="15.75" customHeight="1" x14ac:dyDescent="0.25">
      <c r="A11" s="3" t="s">
        <v>81</v>
      </c>
      <c r="B11" s="3" t="s">
        <v>25</v>
      </c>
      <c r="C11" s="3" t="s">
        <v>26</v>
      </c>
      <c r="D11" s="3" t="s">
        <v>860</v>
      </c>
      <c r="E11" s="3" t="s">
        <v>29</v>
      </c>
      <c r="F11" s="3" t="s">
        <v>30</v>
      </c>
      <c r="G11" s="3" t="s">
        <v>49</v>
      </c>
      <c r="H11" s="3">
        <v>2019</v>
      </c>
      <c r="I11" s="3">
        <v>149</v>
      </c>
      <c r="J11" s="3" t="s">
        <v>264</v>
      </c>
      <c r="K11" s="3" t="s">
        <v>32</v>
      </c>
      <c r="L11" s="3" t="s">
        <v>33</v>
      </c>
      <c r="M11" s="3" t="s">
        <v>34</v>
      </c>
      <c r="N11" s="3" t="s">
        <v>35</v>
      </c>
      <c r="O11" s="3" t="s">
        <v>34</v>
      </c>
      <c r="P11" s="3">
        <v>2019</v>
      </c>
      <c r="Q11" s="3" t="s">
        <v>36</v>
      </c>
      <c r="R11" s="3">
        <v>10700</v>
      </c>
      <c r="S11" s="9">
        <v>45597</v>
      </c>
      <c r="T11" s="3">
        <v>18</v>
      </c>
      <c r="U11" s="3" t="s">
        <v>260</v>
      </c>
      <c r="V11" s="3" t="s">
        <v>38</v>
      </c>
      <c r="W11" s="20">
        <v>7084748584748580</v>
      </c>
    </row>
    <row r="12" spans="1:23" ht="15.75" customHeight="1" x14ac:dyDescent="0.25">
      <c r="A12" s="3" t="s">
        <v>225</v>
      </c>
      <c r="B12" s="3" t="s">
        <v>25</v>
      </c>
      <c r="C12" s="3" t="s">
        <v>26</v>
      </c>
      <c r="D12" s="3" t="s">
        <v>1626</v>
      </c>
      <c r="E12" s="3" t="s">
        <v>29</v>
      </c>
      <c r="F12" s="3" t="s">
        <v>30</v>
      </c>
      <c r="G12" s="3" t="s">
        <v>30</v>
      </c>
      <c r="H12" s="3">
        <v>2019</v>
      </c>
      <c r="I12" s="3">
        <v>149</v>
      </c>
      <c r="J12" s="3" t="s">
        <v>264</v>
      </c>
      <c r="K12" s="3" t="s">
        <v>32</v>
      </c>
      <c r="L12" s="3" t="s">
        <v>862</v>
      </c>
      <c r="M12" s="3" t="s">
        <v>34</v>
      </c>
      <c r="N12" s="3" t="s">
        <v>35</v>
      </c>
      <c r="O12" s="3" t="s">
        <v>34</v>
      </c>
      <c r="P12" s="3">
        <v>2019</v>
      </c>
      <c r="Q12" s="3" t="s">
        <v>36</v>
      </c>
      <c r="R12" s="3">
        <v>10700</v>
      </c>
      <c r="S12" s="5">
        <v>45602</v>
      </c>
      <c r="T12" s="3">
        <v>18</v>
      </c>
      <c r="U12" s="3" t="s">
        <v>260</v>
      </c>
      <c r="V12" s="3" t="s">
        <v>38</v>
      </c>
      <c r="W12" s="20">
        <v>7097374847374840</v>
      </c>
    </row>
    <row r="13" spans="1:23" ht="15.75" customHeight="1" x14ac:dyDescent="0.25">
      <c r="A13" s="3" t="s">
        <v>212</v>
      </c>
      <c r="B13" s="3" t="s">
        <v>262</v>
      </c>
      <c r="C13" s="3" t="s">
        <v>26</v>
      </c>
      <c r="D13" s="3" t="s">
        <v>863</v>
      </c>
      <c r="E13" s="3" t="s">
        <v>28</v>
      </c>
      <c r="F13" s="3" t="s">
        <v>29</v>
      </c>
      <c r="G13" s="3" t="s">
        <v>30</v>
      </c>
      <c r="H13" s="3" t="s">
        <v>30</v>
      </c>
      <c r="I13" s="3">
        <v>2019</v>
      </c>
      <c r="J13" s="3" t="s">
        <v>264</v>
      </c>
      <c r="K13" s="3" t="s">
        <v>32</v>
      </c>
      <c r="L13" s="3" t="s">
        <v>33</v>
      </c>
      <c r="M13" s="3" t="s">
        <v>34</v>
      </c>
      <c r="N13" s="3" t="s">
        <v>35</v>
      </c>
      <c r="O13" s="3" t="s">
        <v>34</v>
      </c>
      <c r="P13" s="3">
        <v>2019</v>
      </c>
      <c r="Q13" s="3" t="s">
        <v>36</v>
      </c>
      <c r="R13" s="3">
        <v>10700</v>
      </c>
      <c r="S13" s="5">
        <v>45602</v>
      </c>
      <c r="T13" s="3">
        <v>18</v>
      </c>
      <c r="U13" s="3" t="s">
        <v>260</v>
      </c>
      <c r="V13" s="3" t="s">
        <v>38</v>
      </c>
      <c r="W13" s="20">
        <v>9662393162393160</v>
      </c>
    </row>
    <row r="14" spans="1:23" ht="15.75" customHeight="1" x14ac:dyDescent="0.25">
      <c r="A14" s="3" t="s">
        <v>122</v>
      </c>
      <c r="B14" s="3" t="s">
        <v>864</v>
      </c>
      <c r="C14" s="3" t="s">
        <v>738</v>
      </c>
      <c r="D14" s="3" t="s">
        <v>1627</v>
      </c>
      <c r="E14" s="3" t="s">
        <v>28</v>
      </c>
      <c r="F14" s="3" t="s">
        <v>866</v>
      </c>
      <c r="G14" s="3" t="s">
        <v>867</v>
      </c>
      <c r="H14" s="3" t="s">
        <v>50</v>
      </c>
      <c r="I14" s="3">
        <v>110</v>
      </c>
      <c r="J14" s="3" t="s">
        <v>868</v>
      </c>
      <c r="K14" s="3" t="s">
        <v>869</v>
      </c>
      <c r="L14" s="3" t="s">
        <v>42</v>
      </c>
      <c r="M14" s="3" t="s">
        <v>34</v>
      </c>
      <c r="N14" s="3" t="s">
        <v>35</v>
      </c>
      <c r="O14" s="3" t="s">
        <v>870</v>
      </c>
      <c r="P14" s="3">
        <v>2015</v>
      </c>
      <c r="Q14" s="3" t="s">
        <v>871</v>
      </c>
      <c r="R14" s="3" t="s">
        <v>872</v>
      </c>
      <c r="S14" s="3" t="s">
        <v>42</v>
      </c>
      <c r="T14" s="3">
        <v>16</v>
      </c>
      <c r="U14" s="20">
        <v>8888888888888880</v>
      </c>
      <c r="V14" s="3" t="s">
        <v>44</v>
      </c>
      <c r="W14" s="20">
        <v>6122061965811960</v>
      </c>
    </row>
    <row r="15" spans="1:23" ht="15.75" customHeight="1" x14ac:dyDescent="0.25">
      <c r="A15" s="3" t="s">
        <v>226</v>
      </c>
      <c r="B15" s="3" t="s">
        <v>46</v>
      </c>
      <c r="C15" s="3" t="s">
        <v>873</v>
      </c>
      <c r="D15" s="3" t="s">
        <v>874</v>
      </c>
      <c r="E15" s="3" t="s">
        <v>28</v>
      </c>
      <c r="F15" s="3" t="s">
        <v>875</v>
      </c>
      <c r="G15" s="3" t="s">
        <v>30</v>
      </c>
      <c r="H15" s="3" t="s">
        <v>111</v>
      </c>
      <c r="I15" s="3">
        <v>2015</v>
      </c>
      <c r="J15" s="3">
        <v>110</v>
      </c>
      <c r="K15" s="3" t="s">
        <v>741</v>
      </c>
      <c r="L15" s="3" t="s">
        <v>114</v>
      </c>
      <c r="M15" s="3" t="s">
        <v>34</v>
      </c>
      <c r="N15" s="3" t="s">
        <v>35</v>
      </c>
      <c r="O15" s="3" t="s">
        <v>130</v>
      </c>
      <c r="P15" s="3" t="s">
        <v>42</v>
      </c>
      <c r="Q15" s="3" t="s">
        <v>42</v>
      </c>
      <c r="R15" s="3" t="s">
        <v>42</v>
      </c>
      <c r="S15" s="3" t="s">
        <v>42</v>
      </c>
      <c r="T15" s="3">
        <v>14</v>
      </c>
      <c r="U15" s="20">
        <v>7777777777777770</v>
      </c>
      <c r="V15" s="3" t="s">
        <v>89</v>
      </c>
      <c r="W15" s="20">
        <v>9159561800428670</v>
      </c>
    </row>
    <row r="16" spans="1:23" ht="15.75" customHeight="1" x14ac:dyDescent="0.25">
      <c r="A16" s="3" t="s">
        <v>227</v>
      </c>
      <c r="B16" s="3" t="s">
        <v>123</v>
      </c>
      <c r="C16" s="3" t="s">
        <v>738</v>
      </c>
      <c r="D16" s="3" t="s">
        <v>879</v>
      </c>
      <c r="E16" s="3" t="s">
        <v>28</v>
      </c>
      <c r="F16" s="3" t="s">
        <v>740</v>
      </c>
      <c r="G16" s="3" t="s">
        <v>30</v>
      </c>
      <c r="H16" s="3" t="s">
        <v>111</v>
      </c>
      <c r="I16" s="3">
        <v>2015</v>
      </c>
      <c r="J16" s="3">
        <v>110</v>
      </c>
      <c r="K16" s="3" t="s">
        <v>741</v>
      </c>
      <c r="L16" s="3" t="s">
        <v>114</v>
      </c>
      <c r="M16" s="3" t="s">
        <v>34</v>
      </c>
      <c r="N16" s="3" t="s">
        <v>35</v>
      </c>
      <c r="O16" s="3" t="s">
        <v>880</v>
      </c>
      <c r="P16" s="3" t="s">
        <v>42</v>
      </c>
      <c r="Q16" s="3" t="s">
        <v>42</v>
      </c>
      <c r="R16" s="3" t="s">
        <v>881</v>
      </c>
      <c r="S16" s="3" t="s">
        <v>42</v>
      </c>
      <c r="T16" s="3">
        <v>15</v>
      </c>
      <c r="U16" s="20">
        <v>8333333333333330</v>
      </c>
      <c r="V16" s="3" t="s">
        <v>80</v>
      </c>
      <c r="W16" s="20">
        <v>8654600301659120</v>
      </c>
    </row>
    <row r="17" spans="1:23" ht="15.75" customHeight="1" x14ac:dyDescent="0.25">
      <c r="A17" s="3" t="s">
        <v>228</v>
      </c>
      <c r="B17" s="3" t="s">
        <v>123</v>
      </c>
      <c r="C17" s="3" t="s">
        <v>738</v>
      </c>
      <c r="D17" s="3" t="s">
        <v>882</v>
      </c>
      <c r="E17" s="3" t="s">
        <v>28</v>
      </c>
      <c r="F17" s="3" t="s">
        <v>170</v>
      </c>
      <c r="G17" s="3" t="s">
        <v>30</v>
      </c>
      <c r="H17" s="3" t="s">
        <v>111</v>
      </c>
      <c r="I17" s="3">
        <v>2015</v>
      </c>
      <c r="J17" s="3">
        <v>110</v>
      </c>
      <c r="K17" s="3" t="s">
        <v>741</v>
      </c>
      <c r="L17" s="3" t="s">
        <v>114</v>
      </c>
      <c r="M17" s="3" t="s">
        <v>34</v>
      </c>
      <c r="N17" s="3" t="s">
        <v>35</v>
      </c>
      <c r="O17" s="3" t="s">
        <v>883</v>
      </c>
      <c r="P17" s="3">
        <v>2015</v>
      </c>
      <c r="Q17" s="3" t="s">
        <v>42</v>
      </c>
      <c r="R17" s="3" t="s">
        <v>56</v>
      </c>
      <c r="S17" s="8">
        <v>45972</v>
      </c>
      <c r="T17" s="3">
        <v>17</v>
      </c>
      <c r="U17" s="20">
        <v>9444444444444440</v>
      </c>
      <c r="V17" s="3" t="s">
        <v>328</v>
      </c>
      <c r="W17" s="20">
        <v>9338834176204410</v>
      </c>
    </row>
    <row r="18" spans="1:23" ht="15.75" customHeight="1" x14ac:dyDescent="0.25">
      <c r="A18" s="3" t="s">
        <v>229</v>
      </c>
      <c r="B18" s="3" t="s">
        <v>884</v>
      </c>
      <c r="C18" s="3" t="s">
        <v>885</v>
      </c>
      <c r="D18" s="3" t="s">
        <v>886</v>
      </c>
      <c r="E18" s="3" t="s">
        <v>28</v>
      </c>
      <c r="F18" s="3" t="s">
        <v>887</v>
      </c>
      <c r="G18" s="3" t="s">
        <v>30</v>
      </c>
      <c r="H18" s="3" t="s">
        <v>50</v>
      </c>
      <c r="I18" s="3">
        <v>2015</v>
      </c>
      <c r="J18" s="3">
        <v>110</v>
      </c>
      <c r="K18" s="3" t="s">
        <v>888</v>
      </c>
      <c r="L18" s="3" t="s">
        <v>889</v>
      </c>
      <c r="M18" s="3" t="s">
        <v>890</v>
      </c>
      <c r="N18" s="3" t="s">
        <v>35</v>
      </c>
      <c r="O18" s="3" t="s">
        <v>891</v>
      </c>
      <c r="P18" s="3">
        <v>2015</v>
      </c>
      <c r="Q18" s="3">
        <v>2015</v>
      </c>
      <c r="R18" s="3" t="s">
        <v>115</v>
      </c>
      <c r="S18" s="3" t="s">
        <v>42</v>
      </c>
      <c r="T18" s="3">
        <v>17</v>
      </c>
      <c r="U18" s="20">
        <v>9444444444444440</v>
      </c>
      <c r="V18" s="3" t="s">
        <v>328</v>
      </c>
      <c r="W18" s="20">
        <v>6096585399262500</v>
      </c>
    </row>
    <row r="19" spans="1:23" ht="15.75" customHeight="1" x14ac:dyDescent="0.25">
      <c r="A19" s="3" t="s">
        <v>132</v>
      </c>
      <c r="B19" s="3" t="s">
        <v>1628</v>
      </c>
      <c r="C19" s="3" t="s">
        <v>892</v>
      </c>
      <c r="D19" s="3" t="s">
        <v>1629</v>
      </c>
      <c r="E19" s="3" t="s">
        <v>28</v>
      </c>
      <c r="F19" s="3" t="s">
        <v>170</v>
      </c>
      <c r="G19" s="3" t="s">
        <v>30</v>
      </c>
      <c r="H19" s="3" t="s">
        <v>895</v>
      </c>
      <c r="I19" s="3">
        <v>2015</v>
      </c>
      <c r="J19" s="3">
        <v>110</v>
      </c>
      <c r="K19" s="3" t="s">
        <v>901</v>
      </c>
      <c r="L19" s="3" t="s">
        <v>114</v>
      </c>
      <c r="M19" s="3" t="s">
        <v>34</v>
      </c>
      <c r="N19" s="3" t="s">
        <v>42</v>
      </c>
      <c r="O19" s="3" t="s">
        <v>42</v>
      </c>
      <c r="P19" s="3" t="s">
        <v>42</v>
      </c>
      <c r="Q19" s="3" t="s">
        <v>42</v>
      </c>
      <c r="R19" s="3" t="s">
        <v>898</v>
      </c>
      <c r="S19" s="3" t="s">
        <v>42</v>
      </c>
      <c r="T19" s="3">
        <v>13</v>
      </c>
      <c r="U19" s="20">
        <v>7222222222222220</v>
      </c>
      <c r="V19" s="3" t="s">
        <v>140</v>
      </c>
      <c r="W19" s="20">
        <v>7613735871178120</v>
      </c>
    </row>
    <row r="20" spans="1:23" ht="15.75" customHeight="1" x14ac:dyDescent="0.25">
      <c r="A20" s="3" t="s">
        <v>230</v>
      </c>
      <c r="B20" s="3" t="s">
        <v>864</v>
      </c>
      <c r="C20" s="3" t="s">
        <v>899</v>
      </c>
      <c r="D20" s="3" t="s">
        <v>1630</v>
      </c>
      <c r="E20" s="3" t="s">
        <v>28</v>
      </c>
      <c r="F20" s="3" t="s">
        <v>170</v>
      </c>
      <c r="G20" s="3" t="s">
        <v>30</v>
      </c>
      <c r="H20" s="3" t="s">
        <v>895</v>
      </c>
      <c r="I20" s="3">
        <v>2015</v>
      </c>
      <c r="J20" s="3">
        <v>110</v>
      </c>
      <c r="K20" s="3" t="s">
        <v>901</v>
      </c>
      <c r="L20" s="3" t="s">
        <v>902</v>
      </c>
      <c r="M20" s="3" t="s">
        <v>34</v>
      </c>
      <c r="N20" s="3" t="s">
        <v>903</v>
      </c>
      <c r="O20" s="3" t="s">
        <v>904</v>
      </c>
      <c r="P20" s="3">
        <v>2015</v>
      </c>
      <c r="Q20" s="3" t="s">
        <v>905</v>
      </c>
      <c r="R20" s="3" t="s">
        <v>42</v>
      </c>
      <c r="S20" s="3" t="s">
        <v>42</v>
      </c>
      <c r="T20" s="3">
        <v>16</v>
      </c>
      <c r="U20" s="20">
        <v>8888888888888880</v>
      </c>
      <c r="V20" s="3" t="s">
        <v>44</v>
      </c>
      <c r="W20" s="20">
        <v>7435626207298030</v>
      </c>
    </row>
    <row r="21" spans="1:23" ht="15.75" customHeight="1" x14ac:dyDescent="0.25">
      <c r="A21" s="3" t="s">
        <v>231</v>
      </c>
      <c r="B21" s="3" t="s">
        <v>123</v>
      </c>
      <c r="C21" s="3" t="s">
        <v>907</v>
      </c>
      <c r="D21" s="3" t="s">
        <v>1631</v>
      </c>
      <c r="E21" s="3" t="s">
        <v>28</v>
      </c>
      <c r="F21" s="3" t="s">
        <v>170</v>
      </c>
      <c r="G21" s="3" t="s">
        <v>30</v>
      </c>
      <c r="H21" s="3" t="s">
        <v>111</v>
      </c>
      <c r="I21" s="3">
        <v>2015</v>
      </c>
      <c r="J21" s="3">
        <v>110</v>
      </c>
      <c r="K21" s="3" t="s">
        <v>901</v>
      </c>
      <c r="L21" s="3" t="s">
        <v>114</v>
      </c>
      <c r="M21" s="3" t="s">
        <v>172</v>
      </c>
      <c r="N21" s="3" t="s">
        <v>173</v>
      </c>
      <c r="O21" s="3" t="s">
        <v>1632</v>
      </c>
      <c r="P21" s="3" t="s">
        <v>42</v>
      </c>
      <c r="Q21" s="3">
        <v>2029195</v>
      </c>
      <c r="R21" s="3" t="s">
        <v>910</v>
      </c>
      <c r="S21" s="8">
        <v>45972</v>
      </c>
      <c r="T21" s="3">
        <v>17</v>
      </c>
      <c r="U21" s="20">
        <v>9444444444444440</v>
      </c>
      <c r="V21" s="3" t="s">
        <v>328</v>
      </c>
      <c r="W21" s="20">
        <v>886396698871658</v>
      </c>
    </row>
    <row r="22" spans="1:23" ht="12.5" x14ac:dyDescent="0.25">
      <c r="A22" s="3" t="s">
        <v>166</v>
      </c>
      <c r="B22" s="3" t="s">
        <v>912</v>
      </c>
      <c r="C22" s="3" t="s">
        <v>913</v>
      </c>
      <c r="D22" s="3" t="s">
        <v>914</v>
      </c>
      <c r="E22" s="3" t="s">
        <v>195</v>
      </c>
      <c r="F22" s="3" t="s">
        <v>28</v>
      </c>
      <c r="G22" s="3" t="s">
        <v>170</v>
      </c>
      <c r="H22" s="3" t="s">
        <v>30</v>
      </c>
      <c r="I22" s="3">
        <v>2015</v>
      </c>
      <c r="J22" s="3">
        <v>110</v>
      </c>
      <c r="K22" s="3" t="s">
        <v>915</v>
      </c>
      <c r="L22" s="3" t="s">
        <v>114</v>
      </c>
      <c r="M22" s="3" t="s">
        <v>1633</v>
      </c>
      <c r="N22" s="3" t="s">
        <v>173</v>
      </c>
      <c r="O22" s="3" t="s">
        <v>42</v>
      </c>
      <c r="P22" s="3" t="s">
        <v>42</v>
      </c>
      <c r="Q22" s="3">
        <v>2029195</v>
      </c>
      <c r="R22" s="3" t="s">
        <v>56</v>
      </c>
      <c r="S22" s="3" t="s">
        <v>1634</v>
      </c>
      <c r="T22" s="3">
        <v>16</v>
      </c>
      <c r="U22" s="20">
        <v>8888888888888880</v>
      </c>
      <c r="V22" s="3" t="s">
        <v>44</v>
      </c>
      <c r="W22" s="20">
        <v>4.79775773332274E+16</v>
      </c>
    </row>
    <row r="23" spans="1:23" ht="12.5" x14ac:dyDescent="0.25">
      <c r="A23" s="3" t="s">
        <v>193</v>
      </c>
      <c r="B23" s="3" t="s">
        <v>1489</v>
      </c>
      <c r="C23" s="3" t="s">
        <v>916</v>
      </c>
      <c r="D23" s="3" t="s">
        <v>1635</v>
      </c>
      <c r="E23" s="3" t="s">
        <v>28</v>
      </c>
      <c r="F23" s="3" t="s">
        <v>170</v>
      </c>
      <c r="G23" s="3" t="s">
        <v>30</v>
      </c>
      <c r="H23" s="3">
        <v>2015</v>
      </c>
      <c r="I23" s="3">
        <v>110</v>
      </c>
      <c r="J23" s="3" t="s">
        <v>1636</v>
      </c>
      <c r="K23" s="3" t="s">
        <v>114</v>
      </c>
      <c r="L23" s="3" t="s">
        <v>42</v>
      </c>
      <c r="M23" s="3" t="s">
        <v>34</v>
      </c>
      <c r="N23" s="3" t="s">
        <v>35</v>
      </c>
      <c r="O23" s="3" t="s">
        <v>920</v>
      </c>
      <c r="P23" s="3">
        <v>2029195</v>
      </c>
      <c r="Q23" s="3" t="s">
        <v>42</v>
      </c>
      <c r="R23" s="3" t="s">
        <v>115</v>
      </c>
      <c r="S23" s="3" t="s">
        <v>921</v>
      </c>
      <c r="T23" s="3">
        <v>16</v>
      </c>
      <c r="U23" s="20">
        <v>8888888888888880</v>
      </c>
      <c r="V23" s="3" t="s">
        <v>44</v>
      </c>
      <c r="W23" s="20">
        <v>4.83328619909502E+16</v>
      </c>
    </row>
    <row r="24" spans="1:23" ht="12.5" x14ac:dyDescent="0.25">
      <c r="A24" s="3" t="s">
        <v>106</v>
      </c>
      <c r="B24" s="3" t="s">
        <v>922</v>
      </c>
      <c r="C24" s="3" t="s">
        <v>594</v>
      </c>
      <c r="D24" s="3" t="s">
        <v>1637</v>
      </c>
      <c r="E24" s="3" t="s">
        <v>924</v>
      </c>
      <c r="F24" s="3" t="s">
        <v>28</v>
      </c>
      <c r="G24" s="3" t="s">
        <v>740</v>
      </c>
      <c r="H24" s="3" t="s">
        <v>30</v>
      </c>
      <c r="I24" s="3">
        <v>2015</v>
      </c>
      <c r="J24" s="3" t="s">
        <v>925</v>
      </c>
      <c r="K24" s="3" t="s">
        <v>741</v>
      </c>
      <c r="L24" s="3" t="s">
        <v>114</v>
      </c>
      <c r="M24" s="3" t="s">
        <v>1638</v>
      </c>
      <c r="N24" s="3" t="s">
        <v>35</v>
      </c>
      <c r="O24" s="3" t="s">
        <v>35</v>
      </c>
      <c r="P24" s="3" t="s">
        <v>42</v>
      </c>
      <c r="Q24" s="3" t="s">
        <v>42</v>
      </c>
      <c r="R24" s="3" t="s">
        <v>42</v>
      </c>
      <c r="S24" s="3" t="s">
        <v>42</v>
      </c>
      <c r="T24" s="3">
        <v>14</v>
      </c>
      <c r="U24" s="20">
        <v>7777777777777770</v>
      </c>
      <c r="V24" s="3" t="s">
        <v>89</v>
      </c>
      <c r="W24" s="20">
        <v>4.0384615384615296E+16</v>
      </c>
    </row>
    <row r="25" spans="1:23" ht="12.5" x14ac:dyDescent="0.25">
      <c r="A25" s="3" t="s">
        <v>45</v>
      </c>
      <c r="B25" s="3" t="s">
        <v>46</v>
      </c>
      <c r="C25" s="3" t="s">
        <v>738</v>
      </c>
      <c r="D25" s="3" t="s">
        <v>1639</v>
      </c>
      <c r="E25" s="3" t="s">
        <v>28</v>
      </c>
      <c r="F25" s="3" t="s">
        <v>170</v>
      </c>
      <c r="G25" s="3" t="s">
        <v>30</v>
      </c>
      <c r="H25" s="3" t="s">
        <v>918</v>
      </c>
      <c r="I25" s="3">
        <v>2015</v>
      </c>
      <c r="J25" s="3">
        <v>110</v>
      </c>
      <c r="K25" s="3" t="s">
        <v>928</v>
      </c>
      <c r="L25" s="3" t="s">
        <v>114</v>
      </c>
      <c r="M25" s="3" t="s">
        <v>34</v>
      </c>
      <c r="N25" s="3" t="s">
        <v>35</v>
      </c>
      <c r="O25" s="3" t="s">
        <v>920</v>
      </c>
      <c r="P25" s="3" t="s">
        <v>42</v>
      </c>
      <c r="Q25" s="3" t="s">
        <v>905</v>
      </c>
      <c r="R25" s="3" t="s">
        <v>42</v>
      </c>
      <c r="S25" s="3" t="s">
        <v>42</v>
      </c>
      <c r="T25" s="3">
        <v>15</v>
      </c>
      <c r="U25" s="20">
        <v>8333333333333330</v>
      </c>
      <c r="V25" s="3" t="s">
        <v>80</v>
      </c>
      <c r="W25" s="20">
        <v>857268309033015</v>
      </c>
    </row>
    <row r="26" spans="1:23" ht="12.5" x14ac:dyDescent="0.25">
      <c r="A26" s="3" t="s">
        <v>232</v>
      </c>
      <c r="B26" s="3" t="s">
        <v>1108</v>
      </c>
      <c r="C26" s="3" t="s">
        <v>176</v>
      </c>
      <c r="D26" s="3" t="s">
        <v>1640</v>
      </c>
      <c r="E26" s="3" t="s">
        <v>1110</v>
      </c>
      <c r="F26" s="3" t="s">
        <v>1502</v>
      </c>
      <c r="G26" s="3" t="s">
        <v>1112</v>
      </c>
      <c r="H26" s="3" t="s">
        <v>1112</v>
      </c>
      <c r="I26" s="3">
        <v>20218495</v>
      </c>
      <c r="J26" s="3" t="s">
        <v>1113</v>
      </c>
      <c r="K26" s="42">
        <v>46296</v>
      </c>
      <c r="L26" s="3" t="s">
        <v>42</v>
      </c>
      <c r="M26" s="3" t="s">
        <v>153</v>
      </c>
      <c r="N26" s="3" t="s">
        <v>1641</v>
      </c>
      <c r="O26" s="3" t="s">
        <v>191</v>
      </c>
      <c r="P26" s="3">
        <v>2021</v>
      </c>
      <c r="Q26" s="3" t="s">
        <v>69</v>
      </c>
      <c r="R26" s="3" t="s">
        <v>42</v>
      </c>
      <c r="S26" s="3" t="s">
        <v>1642</v>
      </c>
      <c r="T26" s="3">
        <v>16</v>
      </c>
      <c r="U26" s="20">
        <v>8888888888888880</v>
      </c>
      <c r="V26" s="3" t="s">
        <v>44</v>
      </c>
      <c r="W26" s="20">
        <v>4.2528920221934896E+16</v>
      </c>
    </row>
    <row r="27" spans="1:23" ht="12.5" x14ac:dyDescent="0.25">
      <c r="A27" s="3" t="s">
        <v>233</v>
      </c>
      <c r="B27" s="3" t="s">
        <v>488</v>
      </c>
      <c r="C27" s="3" t="s">
        <v>176</v>
      </c>
      <c r="D27" s="3" t="s">
        <v>1115</v>
      </c>
      <c r="E27" s="3" t="s">
        <v>61</v>
      </c>
      <c r="F27" s="3" t="s">
        <v>1510</v>
      </c>
      <c r="G27" s="3" t="s">
        <v>482</v>
      </c>
      <c r="H27" s="3" t="s">
        <v>483</v>
      </c>
      <c r="I27" s="3">
        <v>2021</v>
      </c>
      <c r="J27" s="3">
        <v>1998</v>
      </c>
      <c r="K27" s="3" t="s">
        <v>1118</v>
      </c>
      <c r="L27" s="3" t="s">
        <v>152</v>
      </c>
      <c r="M27" s="3" t="s">
        <v>1119</v>
      </c>
      <c r="N27" s="3" t="s">
        <v>35</v>
      </c>
      <c r="O27" s="3" t="s">
        <v>34</v>
      </c>
      <c r="P27" s="3">
        <v>2021</v>
      </c>
      <c r="Q27" s="3" t="s">
        <v>1120</v>
      </c>
      <c r="R27" s="3" t="s">
        <v>1121</v>
      </c>
      <c r="S27" s="3" t="s">
        <v>1122</v>
      </c>
      <c r="T27" s="3">
        <v>18</v>
      </c>
      <c r="U27" s="3" t="s">
        <v>260</v>
      </c>
      <c r="V27" s="3" t="s">
        <v>38</v>
      </c>
      <c r="W27" s="20">
        <v>8669341098262660</v>
      </c>
    </row>
    <row r="28" spans="1:23" ht="12.5" x14ac:dyDescent="0.25">
      <c r="A28" s="3" t="s">
        <v>175</v>
      </c>
      <c r="B28" s="3" t="s">
        <v>479</v>
      </c>
      <c r="C28" s="3" t="s">
        <v>176</v>
      </c>
      <c r="D28" s="3" t="s">
        <v>480</v>
      </c>
      <c r="E28" s="3" t="s">
        <v>61</v>
      </c>
      <c r="F28" s="3" t="s">
        <v>481</v>
      </c>
      <c r="G28" s="3" t="s">
        <v>482</v>
      </c>
      <c r="H28" s="3" t="s">
        <v>483</v>
      </c>
      <c r="I28" s="3">
        <v>2021</v>
      </c>
      <c r="J28" s="3">
        <v>1998</v>
      </c>
      <c r="K28" s="3" t="s">
        <v>1123</v>
      </c>
      <c r="L28" s="3" t="s">
        <v>152</v>
      </c>
      <c r="M28" s="3" t="s">
        <v>153</v>
      </c>
      <c r="N28" s="3" t="s">
        <v>35</v>
      </c>
      <c r="O28" s="3" t="s">
        <v>34</v>
      </c>
      <c r="P28" s="3">
        <v>2021</v>
      </c>
      <c r="Q28" s="3" t="s">
        <v>69</v>
      </c>
      <c r="R28" s="3" t="s">
        <v>1121</v>
      </c>
      <c r="S28" s="25">
        <v>46300</v>
      </c>
      <c r="T28" s="3">
        <v>18</v>
      </c>
      <c r="U28" s="3" t="s">
        <v>260</v>
      </c>
      <c r="V28" s="3" t="s">
        <v>38</v>
      </c>
      <c r="W28" s="20">
        <v>9173866982690510</v>
      </c>
    </row>
    <row r="29" spans="1:23" ht="12.5" x14ac:dyDescent="0.25">
      <c r="A29" s="3" t="s">
        <v>148</v>
      </c>
      <c r="B29" s="3" t="s">
        <v>479</v>
      </c>
      <c r="C29" s="3" t="s">
        <v>176</v>
      </c>
      <c r="D29" s="3" t="s">
        <v>1643</v>
      </c>
      <c r="E29" s="3" t="s">
        <v>61</v>
      </c>
      <c r="F29" s="3" t="s">
        <v>481</v>
      </c>
      <c r="G29" s="3" t="s">
        <v>179</v>
      </c>
      <c r="H29" s="3" t="s">
        <v>483</v>
      </c>
      <c r="I29" s="3">
        <v>2021</v>
      </c>
      <c r="J29" s="3">
        <v>1998</v>
      </c>
      <c r="K29" s="3" t="s">
        <v>1125</v>
      </c>
      <c r="L29" s="3" t="s">
        <v>152</v>
      </c>
      <c r="M29" s="3" t="s">
        <v>1126</v>
      </c>
      <c r="N29" s="3" t="s">
        <v>35</v>
      </c>
      <c r="O29" s="3" t="s">
        <v>34</v>
      </c>
      <c r="P29" s="3">
        <v>2021</v>
      </c>
      <c r="Q29" s="3" t="s">
        <v>69</v>
      </c>
      <c r="R29" s="3" t="s">
        <v>1121</v>
      </c>
      <c r="S29" s="3">
        <v>2026</v>
      </c>
      <c r="T29" s="3">
        <v>18</v>
      </c>
      <c r="U29" s="3" t="s">
        <v>260</v>
      </c>
      <c r="V29" s="3" t="s">
        <v>38</v>
      </c>
      <c r="W29" s="20">
        <v>8196353755177280</v>
      </c>
    </row>
    <row r="30" spans="1:23" ht="12.5" x14ac:dyDescent="0.25">
      <c r="A30" s="3" t="s">
        <v>234</v>
      </c>
      <c r="B30" s="3" t="s">
        <v>1127</v>
      </c>
      <c r="C30" s="3" t="s">
        <v>176</v>
      </c>
      <c r="D30" s="3" t="s">
        <v>1644</v>
      </c>
      <c r="E30" s="3" t="s">
        <v>1129</v>
      </c>
      <c r="F30" s="3" t="s">
        <v>1130</v>
      </c>
      <c r="G30" s="3" t="s">
        <v>1131</v>
      </c>
      <c r="H30" s="3" t="s">
        <v>1132</v>
      </c>
      <c r="I30" s="3">
        <v>20218495</v>
      </c>
      <c r="J30" s="3" t="s">
        <v>1645</v>
      </c>
      <c r="K30" s="3" t="s">
        <v>42</v>
      </c>
      <c r="L30" s="3" t="s">
        <v>42</v>
      </c>
      <c r="M30" s="3" t="s">
        <v>153</v>
      </c>
      <c r="N30" s="3" t="s">
        <v>1140</v>
      </c>
      <c r="O30" s="3" t="s">
        <v>35</v>
      </c>
      <c r="P30" s="3">
        <v>2021</v>
      </c>
      <c r="Q30" s="3" t="s">
        <v>69</v>
      </c>
      <c r="R30" s="3" t="s">
        <v>1134</v>
      </c>
      <c r="S30" s="3" t="s">
        <v>1646</v>
      </c>
      <c r="T30" s="3">
        <v>16</v>
      </c>
      <c r="U30" s="20">
        <v>8888888888888880</v>
      </c>
      <c r="V30" s="3" t="s">
        <v>44</v>
      </c>
      <c r="W30" s="20">
        <v>2.75645065718595E+16</v>
      </c>
    </row>
    <row r="31" spans="1:23" ht="12.5" x14ac:dyDescent="0.25">
      <c r="A31" s="3" t="s">
        <v>183</v>
      </c>
      <c r="B31" s="3" t="s">
        <v>58</v>
      </c>
      <c r="C31" s="3" t="s">
        <v>1135</v>
      </c>
      <c r="D31" s="3" t="s">
        <v>1136</v>
      </c>
      <c r="E31" s="3" t="s">
        <v>186</v>
      </c>
      <c r="F31" s="3" t="s">
        <v>1137</v>
      </c>
      <c r="G31" s="3" t="s">
        <v>1138</v>
      </c>
      <c r="H31" s="3">
        <v>2021</v>
      </c>
      <c r="I31" s="3">
        <v>1998</v>
      </c>
      <c r="J31" s="3">
        <v>1998</v>
      </c>
      <c r="K31" s="3" t="s">
        <v>1139</v>
      </c>
      <c r="L31" s="3" t="s">
        <v>42</v>
      </c>
      <c r="M31" s="3" t="s">
        <v>153</v>
      </c>
      <c r="N31" s="3" t="s">
        <v>1140</v>
      </c>
      <c r="O31" s="3" t="s">
        <v>191</v>
      </c>
      <c r="P31" s="3" t="s">
        <v>42</v>
      </c>
      <c r="Q31" s="3">
        <v>1352858</v>
      </c>
      <c r="R31" s="3" t="s">
        <v>1141</v>
      </c>
      <c r="S31" s="3">
        <v>-2026</v>
      </c>
      <c r="T31" s="3">
        <v>16</v>
      </c>
      <c r="U31" s="20">
        <v>8888888888888880</v>
      </c>
      <c r="V31" s="3" t="s">
        <v>44</v>
      </c>
      <c r="W31" s="20">
        <v>5475312881562880</v>
      </c>
    </row>
    <row r="32" spans="1:23" ht="12.5" x14ac:dyDescent="0.25">
      <c r="A32" s="3" t="s">
        <v>57</v>
      </c>
      <c r="B32" s="3" t="s">
        <v>1142</v>
      </c>
      <c r="C32" s="3" t="s">
        <v>1647</v>
      </c>
      <c r="D32" s="3" t="s">
        <v>1648</v>
      </c>
      <c r="E32" s="3" t="s">
        <v>61</v>
      </c>
      <c r="F32" s="3" t="s">
        <v>1116</v>
      </c>
      <c r="G32" s="3" t="s">
        <v>1145</v>
      </c>
      <c r="H32" s="3" t="s">
        <v>1146</v>
      </c>
      <c r="I32" s="3">
        <v>2021</v>
      </c>
      <c r="J32" s="3">
        <v>1998</v>
      </c>
      <c r="K32" s="3" t="s">
        <v>1147</v>
      </c>
      <c r="L32" s="3" t="s">
        <v>1139</v>
      </c>
      <c r="M32" s="3" t="s">
        <v>1649</v>
      </c>
      <c r="N32" s="3" t="s">
        <v>35</v>
      </c>
      <c r="O32" s="3" t="s">
        <v>191</v>
      </c>
      <c r="P32" s="3">
        <v>2021</v>
      </c>
      <c r="Q32" s="3" t="s">
        <v>69</v>
      </c>
      <c r="R32" s="3" t="s">
        <v>42</v>
      </c>
      <c r="S32" s="3" t="s">
        <v>1148</v>
      </c>
      <c r="T32" s="3">
        <v>17</v>
      </c>
      <c r="U32" s="20">
        <v>9444444444444440</v>
      </c>
      <c r="V32" s="3" t="s">
        <v>328</v>
      </c>
      <c r="W32" s="20">
        <v>6260054247943520</v>
      </c>
    </row>
    <row r="33" spans="1:23" ht="12.5" x14ac:dyDescent="0.25">
      <c r="A33" s="3" t="s">
        <v>157</v>
      </c>
      <c r="B33" s="3" t="s">
        <v>1149</v>
      </c>
      <c r="C33" s="3" t="s">
        <v>176</v>
      </c>
      <c r="D33" s="3" t="s">
        <v>1650</v>
      </c>
      <c r="E33" s="3" t="s">
        <v>1151</v>
      </c>
      <c r="F33" s="3" t="s">
        <v>1152</v>
      </c>
      <c r="G33" s="3" t="s">
        <v>162</v>
      </c>
      <c r="H33" s="3" t="s">
        <v>1153</v>
      </c>
      <c r="I33" s="3" t="s">
        <v>42</v>
      </c>
      <c r="J33" s="3">
        <v>1998</v>
      </c>
      <c r="K33" s="3" t="s">
        <v>1154</v>
      </c>
      <c r="L33" s="3" t="s">
        <v>1155</v>
      </c>
      <c r="M33" s="3" t="s">
        <v>67</v>
      </c>
      <c r="N33" s="3" t="s">
        <v>35</v>
      </c>
      <c r="O33" s="3" t="s">
        <v>191</v>
      </c>
      <c r="P33" s="3">
        <v>21</v>
      </c>
      <c r="Q33" s="3" t="s">
        <v>42</v>
      </c>
      <c r="R33" s="3" t="s">
        <v>1156</v>
      </c>
      <c r="S33" s="3">
        <v>2026</v>
      </c>
      <c r="T33" s="3">
        <v>16</v>
      </c>
      <c r="U33" s="20">
        <v>8888888888888880</v>
      </c>
      <c r="V33" s="3" t="s">
        <v>44</v>
      </c>
      <c r="W33" s="20">
        <v>6787976729153190</v>
      </c>
    </row>
    <row r="34" spans="1:23" ht="12.5" x14ac:dyDescent="0.25">
      <c r="A34" s="3" t="s">
        <v>235</v>
      </c>
      <c r="B34" s="3" t="s">
        <v>1157</v>
      </c>
      <c r="C34" s="3" t="s">
        <v>176</v>
      </c>
      <c r="D34" s="3" t="s">
        <v>1158</v>
      </c>
      <c r="E34" s="3" t="s">
        <v>1151</v>
      </c>
      <c r="F34" s="3" t="s">
        <v>1651</v>
      </c>
      <c r="G34" s="3" t="s">
        <v>1160</v>
      </c>
      <c r="H34" s="3" t="s">
        <v>1161</v>
      </c>
      <c r="I34" s="3" t="s">
        <v>42</v>
      </c>
      <c r="J34" s="3">
        <v>1998</v>
      </c>
      <c r="K34" s="3" t="s">
        <v>1162</v>
      </c>
      <c r="L34" s="3" t="s">
        <v>1155</v>
      </c>
      <c r="M34" s="3" t="s">
        <v>67</v>
      </c>
      <c r="N34" s="3" t="s">
        <v>1163</v>
      </c>
      <c r="O34" s="3" t="s">
        <v>191</v>
      </c>
      <c r="P34" s="3" t="s">
        <v>42</v>
      </c>
      <c r="Q34" s="3" t="s">
        <v>69</v>
      </c>
      <c r="R34" s="3" t="s">
        <v>70</v>
      </c>
      <c r="S34" s="3">
        <v>2026</v>
      </c>
      <c r="T34" s="3">
        <v>16</v>
      </c>
      <c r="U34" s="20">
        <v>8888888888888880</v>
      </c>
      <c r="V34" s="3" t="s">
        <v>44</v>
      </c>
      <c r="W34" s="20">
        <v>5978304783451840</v>
      </c>
    </row>
    <row r="35" spans="1:23" ht="12.5" x14ac:dyDescent="0.25">
      <c r="A35" s="3" t="s">
        <v>236</v>
      </c>
      <c r="B35" s="3" t="s">
        <v>488</v>
      </c>
      <c r="C35" s="3" t="s">
        <v>176</v>
      </c>
      <c r="D35" s="3" t="s">
        <v>1164</v>
      </c>
      <c r="E35" s="3" t="s">
        <v>61</v>
      </c>
      <c r="F35" s="3" t="s">
        <v>481</v>
      </c>
      <c r="G35" s="3" t="s">
        <v>1165</v>
      </c>
      <c r="H35" s="3">
        <v>2021</v>
      </c>
      <c r="I35" s="3">
        <v>1998</v>
      </c>
      <c r="J35" s="3" t="s">
        <v>1166</v>
      </c>
      <c r="K35" s="3" t="s">
        <v>1167</v>
      </c>
      <c r="L35" s="3" t="s">
        <v>1168</v>
      </c>
      <c r="M35" s="3" t="s">
        <v>153</v>
      </c>
      <c r="N35" s="3" t="s">
        <v>35</v>
      </c>
      <c r="O35" s="3" t="s">
        <v>34</v>
      </c>
      <c r="P35" s="3">
        <v>2021</v>
      </c>
      <c r="Q35" s="3" t="s">
        <v>69</v>
      </c>
      <c r="R35" s="3" t="s">
        <v>1134</v>
      </c>
      <c r="S35" s="3" t="s">
        <v>1169</v>
      </c>
      <c r="T35" s="3">
        <v>18</v>
      </c>
      <c r="U35" s="3" t="s">
        <v>260</v>
      </c>
      <c r="V35" s="3" t="s">
        <v>38</v>
      </c>
      <c r="W35" s="20">
        <v>6013903852139140</v>
      </c>
    </row>
    <row r="36" spans="1:23" ht="12.5" x14ac:dyDescent="0.25">
      <c r="A36" s="3" t="s">
        <v>237</v>
      </c>
      <c r="B36" s="3" t="s">
        <v>479</v>
      </c>
      <c r="C36" s="3" t="s">
        <v>176</v>
      </c>
      <c r="D36" s="3" t="s">
        <v>1652</v>
      </c>
      <c r="E36" s="3" t="s">
        <v>61</v>
      </c>
      <c r="F36" s="3" t="s">
        <v>481</v>
      </c>
      <c r="G36" s="3" t="s">
        <v>1145</v>
      </c>
      <c r="H36" s="3" t="s">
        <v>483</v>
      </c>
      <c r="I36" s="3">
        <v>1998</v>
      </c>
      <c r="J36" s="3" t="s">
        <v>42</v>
      </c>
      <c r="K36" s="3" t="s">
        <v>1171</v>
      </c>
      <c r="L36" s="3" t="s">
        <v>1172</v>
      </c>
      <c r="M36" s="3" t="s">
        <v>153</v>
      </c>
      <c r="N36" s="3" t="s">
        <v>35</v>
      </c>
      <c r="O36" s="3" t="s">
        <v>34</v>
      </c>
      <c r="P36" s="3">
        <v>2021</v>
      </c>
      <c r="Q36" s="3" t="s">
        <v>69</v>
      </c>
      <c r="R36" s="3" t="s">
        <v>1519</v>
      </c>
      <c r="S36" s="43">
        <v>45204</v>
      </c>
      <c r="T36" s="3">
        <v>17</v>
      </c>
      <c r="U36" s="20">
        <v>9444444444444440</v>
      </c>
      <c r="V36" s="3" t="s">
        <v>328</v>
      </c>
      <c r="W36" s="20">
        <v>7228522630771760</v>
      </c>
    </row>
    <row r="37" spans="1:23" ht="12.5" x14ac:dyDescent="0.25">
      <c r="A37" s="3" t="s">
        <v>238</v>
      </c>
      <c r="B37" s="3" t="s">
        <v>488</v>
      </c>
      <c r="C37" s="3" t="s">
        <v>176</v>
      </c>
      <c r="D37" s="3" t="s">
        <v>480</v>
      </c>
      <c r="E37" s="3" t="s">
        <v>61</v>
      </c>
      <c r="F37" s="3" t="s">
        <v>481</v>
      </c>
      <c r="G37" s="3" t="s">
        <v>482</v>
      </c>
      <c r="H37" s="3" t="s">
        <v>483</v>
      </c>
      <c r="I37" s="3">
        <v>2021</v>
      </c>
      <c r="J37" s="3">
        <v>1998</v>
      </c>
      <c r="K37" s="3" t="s">
        <v>1653</v>
      </c>
      <c r="L37" s="3" t="s">
        <v>152</v>
      </c>
      <c r="M37" s="3" t="s">
        <v>153</v>
      </c>
      <c r="N37" s="3" t="s">
        <v>35</v>
      </c>
      <c r="O37" s="3" t="s">
        <v>34</v>
      </c>
      <c r="P37" s="3">
        <v>2021</v>
      </c>
      <c r="Q37" s="3" t="s">
        <v>69</v>
      </c>
      <c r="R37" s="3" t="s">
        <v>1121</v>
      </c>
      <c r="S37" s="44">
        <v>46296</v>
      </c>
      <c r="T37" s="3">
        <v>18</v>
      </c>
      <c r="U37" s="3" t="s">
        <v>260</v>
      </c>
      <c r="V37" s="3" t="s">
        <v>38</v>
      </c>
      <c r="W37" s="20">
        <v>9173866982690510</v>
      </c>
    </row>
    <row r="38" spans="1:23" ht="12.5" x14ac:dyDescent="0.25">
      <c r="A38" s="3" t="s">
        <v>216</v>
      </c>
      <c r="B38" s="3">
        <v>5</v>
      </c>
      <c r="C38" s="3" t="s">
        <v>1272</v>
      </c>
      <c r="D38" s="3" t="s">
        <v>1273</v>
      </c>
      <c r="E38" s="3" t="s">
        <v>28</v>
      </c>
      <c r="F38" s="3" t="s">
        <v>1274</v>
      </c>
      <c r="G38" s="3" t="s">
        <v>126</v>
      </c>
      <c r="H38" s="3" t="s">
        <v>1274</v>
      </c>
      <c r="I38" s="3">
        <v>1563685</v>
      </c>
      <c r="J38" s="3" t="s">
        <v>1275</v>
      </c>
      <c r="K38" s="3" t="s">
        <v>649</v>
      </c>
      <c r="L38" s="3" t="s">
        <v>42</v>
      </c>
      <c r="M38" s="3" t="s">
        <v>95</v>
      </c>
      <c r="N38" s="3" t="s">
        <v>35</v>
      </c>
      <c r="O38" s="3" t="s">
        <v>34</v>
      </c>
      <c r="P38" s="3">
        <v>2020</v>
      </c>
      <c r="Q38" s="3" t="s">
        <v>201</v>
      </c>
      <c r="R38" s="3" t="s">
        <v>1276</v>
      </c>
      <c r="S38" s="10">
        <v>46442</v>
      </c>
      <c r="T38" s="3">
        <v>17</v>
      </c>
      <c r="U38" s="20">
        <v>9444444444444440</v>
      </c>
      <c r="V38" s="3" t="s">
        <v>328</v>
      </c>
      <c r="W38" s="20">
        <v>545338533054796</v>
      </c>
    </row>
    <row r="39" spans="1:23" ht="12.5" x14ac:dyDescent="0.25">
      <c r="A39" s="3" t="s">
        <v>141</v>
      </c>
      <c r="B39" s="3" t="s">
        <v>660</v>
      </c>
      <c r="C39" s="3" t="s">
        <v>142</v>
      </c>
      <c r="D39" s="3" t="s">
        <v>1277</v>
      </c>
      <c r="E39" s="3" t="s">
        <v>28</v>
      </c>
      <c r="F39" s="3" t="s">
        <v>644</v>
      </c>
      <c r="G39" s="3" t="s">
        <v>30</v>
      </c>
      <c r="H39" s="3" t="s">
        <v>93</v>
      </c>
      <c r="I39" s="3">
        <v>201</v>
      </c>
      <c r="J39" s="3" t="s">
        <v>1654</v>
      </c>
      <c r="K39" s="3" t="s">
        <v>648</v>
      </c>
      <c r="L39" s="3" t="s">
        <v>663</v>
      </c>
      <c r="M39" s="3" t="s">
        <v>95</v>
      </c>
      <c r="N39" s="3" t="s">
        <v>35</v>
      </c>
      <c r="O39" s="3" t="s">
        <v>34</v>
      </c>
      <c r="P39" s="3">
        <v>2020</v>
      </c>
      <c r="Q39" s="3" t="s">
        <v>201</v>
      </c>
      <c r="R39" s="3" t="s">
        <v>1278</v>
      </c>
      <c r="S39" s="10">
        <v>46442</v>
      </c>
      <c r="T39" s="3">
        <v>18</v>
      </c>
      <c r="U39" s="3" t="s">
        <v>260</v>
      </c>
      <c r="V39" s="3" t="s">
        <v>38</v>
      </c>
      <c r="W39" s="20">
        <v>848010776442149</v>
      </c>
    </row>
    <row r="40" spans="1:23" ht="12.5" x14ac:dyDescent="0.25">
      <c r="A40" s="3" t="s">
        <v>90</v>
      </c>
      <c r="B40" s="3" t="s">
        <v>906</v>
      </c>
      <c r="C40" s="3" t="s">
        <v>1279</v>
      </c>
      <c r="D40" s="3" t="s">
        <v>1655</v>
      </c>
      <c r="E40" s="3" t="s">
        <v>28</v>
      </c>
      <c r="F40" s="3" t="s">
        <v>1281</v>
      </c>
      <c r="G40" s="3" t="s">
        <v>400</v>
      </c>
      <c r="H40" s="3" t="s">
        <v>93</v>
      </c>
      <c r="I40" s="3">
        <v>2017</v>
      </c>
      <c r="J40" s="3" t="s">
        <v>1282</v>
      </c>
      <c r="K40" s="3" t="s">
        <v>1283</v>
      </c>
      <c r="L40" s="3" t="s">
        <v>663</v>
      </c>
      <c r="M40" s="3" t="s">
        <v>95</v>
      </c>
      <c r="N40" s="3" t="s">
        <v>35</v>
      </c>
      <c r="O40" s="3" t="s">
        <v>34</v>
      </c>
      <c r="P40" s="3">
        <v>2020</v>
      </c>
      <c r="Q40" s="3" t="s">
        <v>201</v>
      </c>
      <c r="R40" s="3" t="s">
        <v>146</v>
      </c>
      <c r="S40" s="10">
        <v>46442</v>
      </c>
      <c r="T40" s="3">
        <v>18</v>
      </c>
      <c r="U40" s="3" t="s">
        <v>260</v>
      </c>
      <c r="V40" s="3" t="s">
        <v>38</v>
      </c>
      <c r="W40" s="20">
        <v>7511865766767720</v>
      </c>
    </row>
    <row r="41" spans="1:23" ht="12.5" x14ac:dyDescent="0.25">
      <c r="A41" s="3" t="s">
        <v>239</v>
      </c>
      <c r="B41" s="3" t="s">
        <v>1656</v>
      </c>
      <c r="C41" s="3" t="s">
        <v>108</v>
      </c>
      <c r="D41" s="3" t="s">
        <v>1657</v>
      </c>
      <c r="E41" s="3" t="s">
        <v>28</v>
      </c>
      <c r="F41" s="3" t="s">
        <v>1285</v>
      </c>
      <c r="G41" s="3" t="s">
        <v>30</v>
      </c>
      <c r="H41" s="3" t="s">
        <v>93</v>
      </c>
      <c r="I41" s="3">
        <v>2017</v>
      </c>
      <c r="J41" s="3" t="s">
        <v>925</v>
      </c>
      <c r="K41" s="3" t="s">
        <v>648</v>
      </c>
      <c r="L41" s="3" t="s">
        <v>649</v>
      </c>
      <c r="M41" s="3" t="s">
        <v>95</v>
      </c>
      <c r="N41" s="3" t="s">
        <v>35</v>
      </c>
      <c r="O41" s="3" t="s">
        <v>34</v>
      </c>
      <c r="P41" s="3">
        <v>2020</v>
      </c>
      <c r="Q41" s="3" t="s">
        <v>201</v>
      </c>
      <c r="R41" s="3" t="s">
        <v>1276</v>
      </c>
      <c r="S41" s="26">
        <v>46419</v>
      </c>
      <c r="T41" s="3">
        <v>18</v>
      </c>
      <c r="U41" s="3" t="s">
        <v>260</v>
      </c>
      <c r="V41" s="3" t="s">
        <v>38</v>
      </c>
      <c r="W41" s="20">
        <v>7234423165795710</v>
      </c>
    </row>
    <row r="42" spans="1:23" ht="12.5" x14ac:dyDescent="0.25">
      <c r="A42" s="3" t="s">
        <v>240</v>
      </c>
      <c r="B42" s="3" t="s">
        <v>1286</v>
      </c>
      <c r="C42" s="3" t="s">
        <v>117</v>
      </c>
      <c r="D42" s="3" t="s">
        <v>1287</v>
      </c>
      <c r="E42" s="3" t="s">
        <v>28</v>
      </c>
      <c r="F42" s="3" t="s">
        <v>644</v>
      </c>
      <c r="G42" s="3" t="s">
        <v>30</v>
      </c>
      <c r="H42" s="3" t="s">
        <v>1288</v>
      </c>
      <c r="I42" s="3" t="s">
        <v>42</v>
      </c>
      <c r="J42" s="3" t="s">
        <v>1275</v>
      </c>
      <c r="K42" s="3">
        <v>215148</v>
      </c>
      <c r="L42" s="3" t="s">
        <v>1290</v>
      </c>
      <c r="M42" s="3" t="s">
        <v>95</v>
      </c>
      <c r="N42" s="3" t="s">
        <v>35</v>
      </c>
      <c r="O42" s="3" t="s">
        <v>34</v>
      </c>
      <c r="P42" s="3">
        <v>2020</v>
      </c>
      <c r="Q42" s="3" t="s">
        <v>201</v>
      </c>
      <c r="R42" s="3" t="s">
        <v>1278</v>
      </c>
      <c r="S42" s="3" t="s">
        <v>1291</v>
      </c>
      <c r="T42" s="3">
        <v>17</v>
      </c>
      <c r="U42" s="20">
        <v>9444444444444440</v>
      </c>
      <c r="V42" s="3" t="s">
        <v>328</v>
      </c>
      <c r="W42" s="20">
        <v>6105545742223940</v>
      </c>
    </row>
    <row r="43" spans="1:23" ht="12.5" x14ac:dyDescent="0.25">
      <c r="A43" s="3" t="s">
        <v>199</v>
      </c>
      <c r="B43" s="3" t="s">
        <v>1292</v>
      </c>
      <c r="C43" s="3" t="s">
        <v>1293</v>
      </c>
      <c r="D43" s="3" t="s">
        <v>200</v>
      </c>
      <c r="E43" s="3" t="s">
        <v>42</v>
      </c>
      <c r="F43" s="3" t="s">
        <v>42</v>
      </c>
      <c r="G43" s="3" t="s">
        <v>42</v>
      </c>
      <c r="H43" s="3" t="s">
        <v>42</v>
      </c>
      <c r="I43" s="3" t="s">
        <v>42</v>
      </c>
      <c r="J43" s="3" t="s">
        <v>42</v>
      </c>
      <c r="K43" s="3" t="s">
        <v>42</v>
      </c>
      <c r="L43" s="3" t="s">
        <v>42</v>
      </c>
      <c r="M43" s="3" t="s">
        <v>95</v>
      </c>
      <c r="N43" s="3" t="s">
        <v>35</v>
      </c>
      <c r="O43" s="3" t="s">
        <v>34</v>
      </c>
      <c r="P43" s="3">
        <v>2020</v>
      </c>
      <c r="Q43" s="3" t="s">
        <v>201</v>
      </c>
      <c r="R43" s="3" t="s">
        <v>1278</v>
      </c>
      <c r="S43" s="10">
        <v>46442</v>
      </c>
      <c r="T43" s="3">
        <v>10</v>
      </c>
      <c r="U43" s="20">
        <v>5555555555555550</v>
      </c>
      <c r="V43" s="3" t="s">
        <v>203</v>
      </c>
      <c r="W43" s="20">
        <v>6933726404314640</v>
      </c>
    </row>
    <row r="44" spans="1:23" ht="12.5" x14ac:dyDescent="0.25">
      <c r="A44" s="3" t="s">
        <v>241</v>
      </c>
      <c r="B44" s="3" t="s">
        <v>1294</v>
      </c>
      <c r="C44" s="3" t="s">
        <v>1295</v>
      </c>
      <c r="D44" s="3" t="s">
        <v>1658</v>
      </c>
      <c r="E44" s="3" t="s">
        <v>28</v>
      </c>
      <c r="F44" s="3" t="s">
        <v>657</v>
      </c>
      <c r="G44" s="3" t="s">
        <v>30</v>
      </c>
      <c r="H44" s="3" t="s">
        <v>93</v>
      </c>
      <c r="I44" s="3">
        <v>201</v>
      </c>
      <c r="J44" s="3">
        <v>110</v>
      </c>
      <c r="K44" s="3" t="s">
        <v>1297</v>
      </c>
      <c r="L44" s="3">
        <v>215148</v>
      </c>
      <c r="M44" s="3" t="s">
        <v>95</v>
      </c>
      <c r="N44" s="3" t="s">
        <v>35</v>
      </c>
      <c r="O44" s="3" t="s">
        <v>34</v>
      </c>
      <c r="P44" s="3">
        <v>2020</v>
      </c>
      <c r="Q44" s="3" t="s">
        <v>201</v>
      </c>
      <c r="R44" s="3" t="s">
        <v>1278</v>
      </c>
      <c r="S44" s="10">
        <v>46442</v>
      </c>
      <c r="T44" s="3">
        <v>18</v>
      </c>
      <c r="U44" s="3" t="s">
        <v>260</v>
      </c>
      <c r="V44" s="3" t="s">
        <v>38</v>
      </c>
      <c r="W44" s="20">
        <v>7914790184398020</v>
      </c>
    </row>
    <row r="45" spans="1:23" ht="12.5" x14ac:dyDescent="0.25">
      <c r="A45" s="3" t="s">
        <v>116</v>
      </c>
      <c r="B45" s="3" t="s">
        <v>899</v>
      </c>
      <c r="C45" s="3" t="s">
        <v>117</v>
      </c>
      <c r="D45" s="3" t="s">
        <v>1298</v>
      </c>
      <c r="E45" s="3" t="s">
        <v>28</v>
      </c>
      <c r="F45" s="3" t="s">
        <v>1299</v>
      </c>
      <c r="G45" s="3" t="s">
        <v>30</v>
      </c>
      <c r="H45" s="3" t="s">
        <v>93</v>
      </c>
      <c r="I45" s="3">
        <v>201</v>
      </c>
      <c r="J45" s="3">
        <v>110</v>
      </c>
      <c r="K45" s="3" t="s">
        <v>1300</v>
      </c>
      <c r="L45" s="3" t="s">
        <v>42</v>
      </c>
      <c r="M45" s="3" t="s">
        <v>1301</v>
      </c>
      <c r="N45" s="3" t="s">
        <v>173</v>
      </c>
      <c r="O45" s="3" t="s">
        <v>363</v>
      </c>
      <c r="P45" s="3">
        <v>20</v>
      </c>
      <c r="Q45" s="3">
        <v>1563685</v>
      </c>
      <c r="R45" s="3" t="s">
        <v>1302</v>
      </c>
      <c r="S45" s="3" t="s">
        <v>1659</v>
      </c>
      <c r="T45" s="3">
        <v>17</v>
      </c>
      <c r="U45" s="20">
        <v>9444444444444440</v>
      </c>
      <c r="V45" s="3" t="s">
        <v>328</v>
      </c>
      <c r="W45" s="20">
        <v>6628504905321510</v>
      </c>
    </row>
    <row r="46" spans="1:23" ht="12.5" x14ac:dyDescent="0.25">
      <c r="A46" s="3" t="s">
        <v>242</v>
      </c>
      <c r="B46" s="3" t="s">
        <v>1292</v>
      </c>
      <c r="C46" s="3" t="s">
        <v>1304</v>
      </c>
      <c r="D46" s="3" t="s">
        <v>1305</v>
      </c>
      <c r="E46" s="3" t="s">
        <v>28</v>
      </c>
      <c r="F46" s="3" t="s">
        <v>644</v>
      </c>
      <c r="G46" s="3" t="s">
        <v>30</v>
      </c>
      <c r="H46" s="3" t="s">
        <v>93</v>
      </c>
      <c r="I46" s="3">
        <v>201</v>
      </c>
      <c r="J46" s="3">
        <v>110</v>
      </c>
      <c r="K46" s="3" t="s">
        <v>1300</v>
      </c>
      <c r="L46" s="3" t="s">
        <v>663</v>
      </c>
      <c r="M46" s="3" t="s">
        <v>1301</v>
      </c>
      <c r="N46" s="3" t="s">
        <v>173</v>
      </c>
      <c r="O46" s="3" t="s">
        <v>172</v>
      </c>
      <c r="P46" s="3">
        <v>20</v>
      </c>
      <c r="Q46" s="3" t="s">
        <v>201</v>
      </c>
      <c r="R46" s="3" t="s">
        <v>211</v>
      </c>
      <c r="S46" s="10">
        <v>46442</v>
      </c>
      <c r="T46" s="3">
        <v>18</v>
      </c>
      <c r="U46" s="3" t="s">
        <v>260</v>
      </c>
      <c r="V46" s="3" t="s">
        <v>38</v>
      </c>
      <c r="W46" s="20">
        <v>7182786893571200</v>
      </c>
    </row>
    <row r="47" spans="1:23" ht="12.5" x14ac:dyDescent="0.25">
      <c r="A47" s="3" t="s">
        <v>207</v>
      </c>
      <c r="B47" s="3" t="s">
        <v>1306</v>
      </c>
      <c r="C47" s="3" t="s">
        <v>142</v>
      </c>
      <c r="D47" s="3" t="s">
        <v>1660</v>
      </c>
      <c r="E47" s="3" t="s">
        <v>644</v>
      </c>
      <c r="F47" s="3" t="s">
        <v>30</v>
      </c>
      <c r="G47" s="3" t="s">
        <v>93</v>
      </c>
      <c r="H47" s="3">
        <v>201</v>
      </c>
      <c r="I47" s="3">
        <v>110</v>
      </c>
      <c r="J47" s="3">
        <v>110</v>
      </c>
      <c r="K47" s="3" t="s">
        <v>648</v>
      </c>
      <c r="L47" s="3" t="s">
        <v>649</v>
      </c>
      <c r="M47" s="3" t="s">
        <v>95</v>
      </c>
      <c r="N47" s="3" t="s">
        <v>35</v>
      </c>
      <c r="O47" s="3" t="s">
        <v>34</v>
      </c>
      <c r="P47" s="3">
        <v>2020</v>
      </c>
      <c r="Q47" s="3" t="s">
        <v>201</v>
      </c>
      <c r="R47" s="3" t="s">
        <v>1276</v>
      </c>
      <c r="S47" s="10">
        <v>46442</v>
      </c>
      <c r="T47" s="3">
        <v>18</v>
      </c>
      <c r="U47" s="3" t="s">
        <v>260</v>
      </c>
      <c r="V47" s="3" t="s">
        <v>38</v>
      </c>
      <c r="W47" s="20">
        <v>6466197926982240</v>
      </c>
    </row>
    <row r="48" spans="1:23" ht="12.5" x14ac:dyDescent="0.25">
      <c r="A48" s="3" t="s">
        <v>204</v>
      </c>
      <c r="B48" s="3" t="s">
        <v>1306</v>
      </c>
      <c r="C48" s="3" t="s">
        <v>108</v>
      </c>
      <c r="D48" s="3" t="s">
        <v>1661</v>
      </c>
      <c r="E48" s="3" t="s">
        <v>28</v>
      </c>
      <c r="F48" s="3" t="s">
        <v>644</v>
      </c>
      <c r="G48" s="3" t="s">
        <v>93</v>
      </c>
      <c r="H48" s="3">
        <v>2017</v>
      </c>
      <c r="I48" s="3">
        <v>110</v>
      </c>
      <c r="J48" s="3" t="s">
        <v>1309</v>
      </c>
      <c r="K48" s="3" t="s">
        <v>649</v>
      </c>
      <c r="L48" s="3" t="s">
        <v>42</v>
      </c>
      <c r="M48" s="3" t="s">
        <v>95</v>
      </c>
      <c r="N48" s="3" t="s">
        <v>35</v>
      </c>
      <c r="O48" s="3" t="s">
        <v>34</v>
      </c>
      <c r="P48" s="3">
        <v>2020</v>
      </c>
      <c r="Q48" s="3" t="s">
        <v>1278</v>
      </c>
      <c r="R48" s="3" t="s">
        <v>1276</v>
      </c>
      <c r="S48" s="10">
        <v>46442</v>
      </c>
      <c r="T48" s="3">
        <v>17</v>
      </c>
      <c r="U48" s="20">
        <v>9444444444444440</v>
      </c>
      <c r="V48" s="3" t="s">
        <v>328</v>
      </c>
      <c r="W48" s="20">
        <v>5199385389696800</v>
      </c>
    </row>
    <row r="49" spans="1:26" ht="12.5" x14ac:dyDescent="0.25">
      <c r="A49" s="3" t="s">
        <v>243</v>
      </c>
      <c r="B49" s="3" t="s">
        <v>660</v>
      </c>
      <c r="C49" s="3" t="s">
        <v>142</v>
      </c>
      <c r="D49" s="3" t="s">
        <v>1310</v>
      </c>
      <c r="E49" s="3" t="s">
        <v>28</v>
      </c>
      <c r="F49" s="3" t="s">
        <v>644</v>
      </c>
      <c r="G49" s="3" t="s">
        <v>30</v>
      </c>
      <c r="H49" s="3" t="s">
        <v>93</v>
      </c>
      <c r="I49" s="3">
        <v>2017</v>
      </c>
      <c r="J49" s="3">
        <v>110</v>
      </c>
      <c r="K49" s="3" t="s">
        <v>648</v>
      </c>
      <c r="L49" s="3" t="s">
        <v>1662</v>
      </c>
      <c r="M49" s="3" t="s">
        <v>95</v>
      </c>
      <c r="N49" s="3" t="s">
        <v>35</v>
      </c>
      <c r="O49" s="3" t="s">
        <v>34</v>
      </c>
      <c r="P49" s="3">
        <v>2020</v>
      </c>
      <c r="Q49" s="3" t="s">
        <v>201</v>
      </c>
      <c r="R49" s="3" t="s">
        <v>1311</v>
      </c>
      <c r="S49" s="3" t="s">
        <v>1621</v>
      </c>
      <c r="T49" s="3">
        <v>18</v>
      </c>
      <c r="U49" s="3" t="s">
        <v>260</v>
      </c>
      <c r="V49" s="3" t="s">
        <v>38</v>
      </c>
      <c r="W49" s="20">
        <v>7914455007592260</v>
      </c>
    </row>
    <row r="51" spans="1:26" ht="12.5" x14ac:dyDescent="0.25">
      <c r="B51" s="12"/>
      <c r="T51" s="13" t="s">
        <v>244</v>
      </c>
    </row>
    <row r="52" spans="1:26" ht="14.5" x14ac:dyDescent="0.35">
      <c r="A52" s="13" t="s">
        <v>245</v>
      </c>
      <c r="B52" s="14">
        <f>COUNTIF(B2:B13,"F 3472 WAB")</f>
        <v>4</v>
      </c>
      <c r="C52" s="14">
        <f>COUNTIF(C2:C13,"BOBI AULIA SYAFIQ")</f>
        <v>8</v>
      </c>
      <c r="D52" s="14">
        <f>COUNTIF(D2:D13,"CLUSTER PRAMUKA REGENCY BLOK D6 KARANGTENGAH CIANJUR")</f>
        <v>0</v>
      </c>
      <c r="E52" s="14">
        <f>COUNTIF(E2:E13,"HONDA")</f>
        <v>9</v>
      </c>
      <c r="F52" s="14">
        <f>COUNTIF(F2:F13,"X1HO2N35M1 A/T")</f>
        <v>7</v>
      </c>
      <c r="G52" s="14">
        <f t="shared" ref="G52:H52" si="0">COUNTIF(G2:G13,"SEPEDA MOTOR")</f>
        <v>9</v>
      </c>
      <c r="H52" s="14">
        <f t="shared" si="0"/>
        <v>9</v>
      </c>
      <c r="I52" s="14">
        <f>COUNTIF(I2:I13,"2019")</f>
        <v>10</v>
      </c>
      <c r="J52" s="14">
        <f>COUNTIF(J2:J13,"149 CC")</f>
        <v>10</v>
      </c>
      <c r="K52" s="14">
        <f>COUNTIF(K2:K13,"MH1KF4115KK705996")</f>
        <v>8</v>
      </c>
      <c r="L52" s="14">
        <f>COUNTIF(L2:L13,"KF41E1708686")</f>
        <v>9</v>
      </c>
      <c r="M52" s="14">
        <f>COUNTIF(M2:M13,"HITAM")</f>
        <v>12</v>
      </c>
      <c r="N52" s="14">
        <f>COUNTIF(N2:N13,"BENSIN")</f>
        <v>12</v>
      </c>
      <c r="O52" s="14">
        <f>COUNTIF(O2:O13,"HITAM")</f>
        <v>12</v>
      </c>
      <c r="P52" s="14">
        <f>COUNTIF(P2:P13,"2019")</f>
        <v>11</v>
      </c>
      <c r="Q52" s="14">
        <f>COUNTIF(Q2:Q13,"PO7918292")</f>
        <v>9</v>
      </c>
      <c r="R52" s="14">
        <f>COUNTIF(R2:R13,"10700")</f>
        <v>10</v>
      </c>
      <c r="S52" s="14">
        <f>COUNTIF(S2:S13,"06 NOV 2024")</f>
        <v>8</v>
      </c>
      <c r="T52" s="15">
        <f t="shared" ref="T52:T55" si="1">SUM(B52:S52)</f>
        <v>157</v>
      </c>
    </row>
    <row r="53" spans="1:26" ht="12.5" x14ac:dyDescent="0.25">
      <c r="A53" s="13" t="s">
        <v>246</v>
      </c>
      <c r="B53" s="15">
        <f>COUNTIF(B14:B25,"B 3352 UJV")</f>
        <v>3</v>
      </c>
      <c r="C53" s="15">
        <f>COUNTIF(C14:C25,"DIAN LIESKA OCVIANY")</f>
        <v>4</v>
      </c>
      <c r="D53" s="15">
        <f>COUNTIF(D14:D25,"KOMP PERTAMINA BLOK W/10 RT8/16 JU")</f>
        <v>0</v>
      </c>
      <c r="E53" s="15">
        <f>COUNTIF(E14:E25,"HONDA")</f>
        <v>10</v>
      </c>
      <c r="F53" s="15">
        <f>COUNTIF(F14:F25,"Y1G02N15LO AT")</f>
        <v>1</v>
      </c>
      <c r="G53" s="15">
        <f>COUNTIF(G14:G25,"SEPEDA MOTOR")</f>
        <v>9</v>
      </c>
      <c r="H53" s="15">
        <f>COUNTIF(H14:H25,"SPD. MOTOR")</f>
        <v>4</v>
      </c>
      <c r="I53" s="15">
        <f>COUNTIF(I14:I25,"2015")</f>
        <v>10</v>
      </c>
      <c r="J53" s="15">
        <f>COUNTIF(J14:J25,"00110")</f>
        <v>9</v>
      </c>
      <c r="K53" s="15">
        <f>COUNTIF(K14:K25,"MH1JFT113FK053794")</f>
        <v>4</v>
      </c>
      <c r="L53" s="15">
        <f>COUNTIF(L14:L25,"JFT1E1053726")</f>
        <v>8</v>
      </c>
      <c r="M53" s="15">
        <f>COUNTIF(M14:M25,"HITAM")</f>
        <v>8</v>
      </c>
      <c r="N53" s="15">
        <f>COUNTIF(N14:N25,"BENSIN")</f>
        <v>8</v>
      </c>
      <c r="O53" s="15">
        <f>COUNTIF(O14:O25,"HITAM")</f>
        <v>0</v>
      </c>
      <c r="P53" s="15">
        <f>COUNTIF(P14:P25,"2015")</f>
        <v>4</v>
      </c>
      <c r="Q53" s="15">
        <f>COUNTIF(Q14:Q25,"MO2029195")</f>
        <v>0</v>
      </c>
      <c r="R53" s="15">
        <f>COUNTIF(R14:R25,"9B4906FT221DI")</f>
        <v>2</v>
      </c>
      <c r="S53" s="15">
        <f>COUNTIF(S14:S25,"11-11-2025")</f>
        <v>2</v>
      </c>
      <c r="T53" s="15">
        <f t="shared" si="1"/>
        <v>86</v>
      </c>
      <c r="U53" s="12"/>
      <c r="V53" s="12"/>
      <c r="W53" s="12"/>
      <c r="X53" s="12"/>
      <c r="Y53" s="12"/>
      <c r="Z53" s="12"/>
    </row>
    <row r="54" spans="1:26" ht="12.5" x14ac:dyDescent="0.25">
      <c r="A54" s="13" t="s">
        <v>247</v>
      </c>
      <c r="B54" s="15">
        <f>COUNTIF(B26:B37,"B 2832 BRY")</f>
        <v>3</v>
      </c>
      <c r="C54" s="15">
        <f>COUNTIF(C26:C37,"MICHAEL")</f>
        <v>10</v>
      </c>
      <c r="D54" s="15">
        <f>COUNTIF(D26:D37,"CITRA GARDEN 6 BLK H11/54 RT11/15 JAKBAR")</f>
        <v>0</v>
      </c>
      <c r="E54" s="15">
        <f>COUNTIF(E26:E37,"TOYOTA")</f>
        <v>7</v>
      </c>
      <c r="F54" s="15">
        <f>COUNTIF(F26:F37,"KIJANG INOVA 2.OV")</f>
        <v>0</v>
      </c>
      <c r="G54" s="15">
        <f>COUNTIF(G26:G37,"MOBIL PENUMPANG")</f>
        <v>3</v>
      </c>
      <c r="H54" s="15">
        <f>COUNTIF(H26:H37,"MICRO/MINIBUS")</f>
        <v>0</v>
      </c>
      <c r="I54" s="15">
        <f>COUNTIF(I26:I37,"2021")</f>
        <v>5</v>
      </c>
      <c r="J54" s="15">
        <f>COUNTIF(J26:J37,"01998")</f>
        <v>8</v>
      </c>
      <c r="K54" s="15">
        <f>COUNTIF(K26:K37,"MHFAW8EM2M0218495")</f>
        <v>0</v>
      </c>
      <c r="L54" s="15">
        <f>COUNTIF(L26:L37,"1TRA912677")</f>
        <v>4</v>
      </c>
      <c r="M54" s="15">
        <f>COUNTIF(M26:M37,"SILVER METALIK")</f>
        <v>0</v>
      </c>
      <c r="N54" s="15">
        <f>COUNTIF(N26:N37,"BENSIN")</f>
        <v>8</v>
      </c>
      <c r="O54" s="15">
        <f>COUNTIF(O26:O37,"HITAM")</f>
        <v>6</v>
      </c>
      <c r="P54" s="15">
        <f>COUNTIF(P26:P37,"2021")</f>
        <v>9</v>
      </c>
      <c r="Q54" s="15">
        <f>COUNTIF(Q26:Q37,"R01352858")</f>
        <v>9</v>
      </c>
      <c r="R54" s="15">
        <f>COUNTIF(R26:R37,"3C4900GUYW1WE")</f>
        <v>0</v>
      </c>
      <c r="S54" s="15">
        <f>COUNTIF(S26:S37,"05-10-2026")</f>
        <v>1</v>
      </c>
      <c r="T54" s="15">
        <f t="shared" si="1"/>
        <v>73</v>
      </c>
      <c r="U54" s="12"/>
      <c r="V54" s="12"/>
      <c r="W54" s="12"/>
      <c r="X54" s="12"/>
      <c r="Y54" s="12"/>
      <c r="Z54" s="12"/>
    </row>
    <row r="55" spans="1:26" ht="12.5" x14ac:dyDescent="0.25">
      <c r="A55" s="13" t="s">
        <v>248</v>
      </c>
      <c r="B55" s="15">
        <f>COUNTIF(B38:B49,"B 4705 BLB")</f>
        <v>0</v>
      </c>
      <c r="C55" s="15">
        <f>COUNTIF(C38:C49,"RICKY GUNAWAN")</f>
        <v>3</v>
      </c>
      <c r="D55" s="15">
        <f>COUNTIF(D38:D49,"JL KEAMANAN DLM RT14/6 TM SHARI JB")</f>
        <v>0</v>
      </c>
      <c r="E55" s="15">
        <f>COUNTIF(E38:E49,"HONDA")</f>
        <v>10</v>
      </c>
      <c r="F55" s="15">
        <f>COUNTIF(F38:F49,"D1B02N12L2")</f>
        <v>0</v>
      </c>
      <c r="G55" s="15">
        <f>COUNTIF(G38:G49,"SEPEDA MOTOR")</f>
        <v>7</v>
      </c>
      <c r="H55" s="15">
        <f>COUNTIF(H38:H49,"SPD. MOTOR")</f>
        <v>0</v>
      </c>
      <c r="I55" s="15">
        <f>COUNTIF(I38:I49,"2017")</f>
        <v>3</v>
      </c>
      <c r="J55" s="15">
        <f>COUNTIF(J38:J49,"00110")</f>
        <v>5</v>
      </c>
      <c r="K55" s="15">
        <f>COUNTIF(K38:K49,"MH1JM2112HK213635")</f>
        <v>0</v>
      </c>
      <c r="L55" s="15">
        <f>COUNTIF(L38:L49,"JM21E1215148")</f>
        <v>2</v>
      </c>
      <c r="M55" s="15">
        <f>COUNTIF(M38:M49,"MERAH PUTIH")</f>
        <v>0</v>
      </c>
      <c r="N55" s="15">
        <f>COUNTIF(N38:N49,"BENSIN")</f>
        <v>10</v>
      </c>
      <c r="O55" s="15">
        <f>COUNTIF(O38:O49,"HITAM")</f>
        <v>10</v>
      </c>
      <c r="P55" s="15">
        <f>COUNTIF(P38:P49,"2020")</f>
        <v>10</v>
      </c>
      <c r="Q55" s="15">
        <f>COUNTIF(Q38:Q49,"N01563685")</f>
        <v>0</v>
      </c>
      <c r="R55" s="15">
        <f>COUNTIF(R38:R49,"9B4906ID311AW")</f>
        <v>0</v>
      </c>
      <c r="S55" s="15">
        <f>COUNTIF(S38:S49,"24-02-2027")</f>
        <v>10</v>
      </c>
      <c r="T55" s="15">
        <f t="shared" si="1"/>
        <v>70</v>
      </c>
      <c r="U55" s="12"/>
      <c r="V55" s="12"/>
      <c r="W55" s="12"/>
      <c r="X55" s="12"/>
      <c r="Y55" s="12"/>
      <c r="Z55" s="12"/>
    </row>
    <row r="56" spans="1:26" ht="13" x14ac:dyDescent="0.3">
      <c r="B56" s="12"/>
      <c r="S56" s="16" t="s">
        <v>249</v>
      </c>
      <c r="T56" s="17">
        <f>SUM(T52:T55)</f>
        <v>386</v>
      </c>
      <c r="U56" s="47">
        <f>T56/V56</f>
        <v>0.44675925925925924</v>
      </c>
      <c r="V56" s="18">
        <f>18*48</f>
        <v>864</v>
      </c>
    </row>
  </sheetData>
  <autoFilter ref="A1:W4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6"/>
  <sheetViews>
    <sheetView workbookViewId="0"/>
  </sheetViews>
  <sheetFormatPr defaultColWidth="12.6328125" defaultRowHeight="15.75" customHeight="1" x14ac:dyDescent="0.25"/>
  <sheetData>
    <row r="1" spans="1:23" ht="15.7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</row>
    <row r="2" spans="1:23" ht="15.75" customHeight="1" x14ac:dyDescent="0.25">
      <c r="A2" s="3" t="s">
        <v>85</v>
      </c>
      <c r="B2" s="3" t="s">
        <v>1663</v>
      </c>
      <c r="C2" s="3" t="s">
        <v>26</v>
      </c>
      <c r="D2" s="3" t="s">
        <v>1664</v>
      </c>
      <c r="E2" s="3" t="s">
        <v>28</v>
      </c>
      <c r="F2" s="3" t="s">
        <v>29</v>
      </c>
      <c r="G2" s="3" t="s">
        <v>49</v>
      </c>
      <c r="H2" s="3" t="s">
        <v>49</v>
      </c>
      <c r="I2" s="3">
        <v>2019</v>
      </c>
      <c r="J2" s="3" t="s">
        <v>1665</v>
      </c>
      <c r="K2" s="3" t="s">
        <v>33</v>
      </c>
      <c r="L2" s="3" t="s">
        <v>42</v>
      </c>
      <c r="M2" s="3" t="s">
        <v>34</v>
      </c>
      <c r="N2" s="3" t="s">
        <v>35</v>
      </c>
      <c r="O2" s="3" t="s">
        <v>34</v>
      </c>
      <c r="P2" s="3">
        <v>2019</v>
      </c>
      <c r="Q2" s="3" t="s">
        <v>36</v>
      </c>
      <c r="R2" s="3">
        <v>10700</v>
      </c>
      <c r="S2" s="5">
        <v>45602</v>
      </c>
      <c r="T2" s="3">
        <v>17</v>
      </c>
      <c r="U2" s="20">
        <v>9444444444444440</v>
      </c>
      <c r="V2" s="3" t="s">
        <v>328</v>
      </c>
      <c r="W2" s="20">
        <v>8056694170881020</v>
      </c>
    </row>
    <row r="3" spans="1:23" ht="15.75" customHeight="1" x14ac:dyDescent="0.25">
      <c r="A3" s="3" t="s">
        <v>220</v>
      </c>
      <c r="B3" s="3" t="s">
        <v>25</v>
      </c>
      <c r="C3" s="3" t="s">
        <v>26</v>
      </c>
      <c r="D3" s="3" t="s">
        <v>1666</v>
      </c>
      <c r="E3" s="3" t="s">
        <v>28</v>
      </c>
      <c r="F3" s="3" t="s">
        <v>29</v>
      </c>
      <c r="G3" s="3" t="s">
        <v>49</v>
      </c>
      <c r="H3" s="3" t="s">
        <v>30</v>
      </c>
      <c r="I3" s="3">
        <v>2019</v>
      </c>
      <c r="J3" s="3" t="s">
        <v>264</v>
      </c>
      <c r="K3" s="3" t="s">
        <v>32</v>
      </c>
      <c r="L3" s="3" t="s">
        <v>33</v>
      </c>
      <c r="M3" s="3" t="s">
        <v>34</v>
      </c>
      <c r="N3" s="3" t="s">
        <v>35</v>
      </c>
      <c r="O3" s="3" t="s">
        <v>34</v>
      </c>
      <c r="P3" s="3">
        <v>2019</v>
      </c>
      <c r="Q3" s="3" t="s">
        <v>36</v>
      </c>
      <c r="R3" s="3">
        <v>10700</v>
      </c>
      <c r="S3" s="5">
        <v>45602</v>
      </c>
      <c r="T3" s="3">
        <v>18</v>
      </c>
      <c r="U3" s="3" t="s">
        <v>260</v>
      </c>
      <c r="V3" s="3" t="s">
        <v>38</v>
      </c>
      <c r="W3" s="20">
        <v>9258547008547000</v>
      </c>
    </row>
    <row r="4" spans="1:23" ht="15.75" customHeight="1" x14ac:dyDescent="0.25">
      <c r="A4" s="3" t="s">
        <v>24</v>
      </c>
      <c r="B4" s="3" t="s">
        <v>837</v>
      </c>
      <c r="C4" s="3" t="s">
        <v>26</v>
      </c>
      <c r="D4" s="3" t="s">
        <v>863</v>
      </c>
      <c r="E4" s="3" t="s">
        <v>28</v>
      </c>
      <c r="F4" s="3" t="s">
        <v>1667</v>
      </c>
      <c r="G4" s="3" t="s">
        <v>30</v>
      </c>
      <c r="H4" s="3" t="s">
        <v>30</v>
      </c>
      <c r="I4" s="3">
        <v>2019</v>
      </c>
      <c r="J4" s="3" t="s">
        <v>264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34</v>
      </c>
      <c r="P4" s="3">
        <v>2019</v>
      </c>
      <c r="Q4" s="3" t="s">
        <v>36</v>
      </c>
      <c r="R4" s="3">
        <v>10700</v>
      </c>
      <c r="S4" s="5">
        <v>45602</v>
      </c>
      <c r="T4" s="3">
        <v>18</v>
      </c>
      <c r="U4" s="3" t="s">
        <v>260</v>
      </c>
      <c r="V4" s="3" t="s">
        <v>38</v>
      </c>
      <c r="W4" s="20">
        <v>9567155067155060</v>
      </c>
    </row>
    <row r="5" spans="1:23" ht="15.75" customHeight="1" x14ac:dyDescent="0.25">
      <c r="A5" s="3" t="s">
        <v>222</v>
      </c>
      <c r="B5" s="3" t="s">
        <v>837</v>
      </c>
      <c r="C5" s="3" t="s">
        <v>1668</v>
      </c>
      <c r="D5" s="3" t="s">
        <v>863</v>
      </c>
      <c r="E5" s="3" t="s">
        <v>28</v>
      </c>
      <c r="F5" s="3" t="s">
        <v>29</v>
      </c>
      <c r="G5" s="3" t="s">
        <v>30</v>
      </c>
      <c r="H5" s="3" t="s">
        <v>30</v>
      </c>
      <c r="I5" s="3">
        <v>2019</v>
      </c>
      <c r="J5" s="3" t="s">
        <v>264</v>
      </c>
      <c r="K5" s="3" t="s">
        <v>32</v>
      </c>
      <c r="L5" s="3" t="s">
        <v>33</v>
      </c>
      <c r="M5" s="3" t="s">
        <v>34</v>
      </c>
      <c r="N5" s="3" t="s">
        <v>35</v>
      </c>
      <c r="O5" s="3" t="s">
        <v>34</v>
      </c>
      <c r="P5" s="3">
        <v>2019</v>
      </c>
      <c r="Q5" s="3" t="s">
        <v>36</v>
      </c>
      <c r="R5" s="3">
        <v>10700</v>
      </c>
      <c r="S5" s="5">
        <v>45602</v>
      </c>
      <c r="T5" s="3">
        <v>18</v>
      </c>
      <c r="U5" s="3" t="s">
        <v>260</v>
      </c>
      <c r="V5" s="3" t="s">
        <v>38</v>
      </c>
      <c r="W5" s="20">
        <v>9378079436902960</v>
      </c>
    </row>
    <row r="6" spans="1:23" ht="15.75" customHeight="1" x14ac:dyDescent="0.25">
      <c r="A6" s="3" t="s">
        <v>39</v>
      </c>
      <c r="B6" s="3" t="s">
        <v>25</v>
      </c>
      <c r="C6" s="3" t="s">
        <v>26</v>
      </c>
      <c r="D6" s="3" t="s">
        <v>841</v>
      </c>
      <c r="E6" s="3" t="s">
        <v>28</v>
      </c>
      <c r="F6" s="3" t="s">
        <v>29</v>
      </c>
      <c r="G6" s="3" t="s">
        <v>30</v>
      </c>
      <c r="H6" s="3" t="s">
        <v>30</v>
      </c>
      <c r="I6" s="3">
        <v>2019</v>
      </c>
      <c r="J6" s="3" t="s">
        <v>264</v>
      </c>
      <c r="K6" s="3" t="s">
        <v>1669</v>
      </c>
      <c r="L6" s="3" t="s">
        <v>33</v>
      </c>
      <c r="M6" s="3" t="s">
        <v>34</v>
      </c>
      <c r="N6" s="3" t="s">
        <v>35</v>
      </c>
      <c r="O6" s="3" t="s">
        <v>34</v>
      </c>
      <c r="P6" s="3">
        <v>2019</v>
      </c>
      <c r="Q6" s="3" t="s">
        <v>42</v>
      </c>
      <c r="R6" s="3" t="s">
        <v>42</v>
      </c>
      <c r="S6" s="3" t="s">
        <v>42</v>
      </c>
      <c r="T6" s="3">
        <v>15</v>
      </c>
      <c r="U6" s="20">
        <v>8333333333333330</v>
      </c>
      <c r="V6" s="3" t="s">
        <v>80</v>
      </c>
      <c r="W6" s="20">
        <v>9596681749622920</v>
      </c>
    </row>
    <row r="7" spans="1:23" ht="15.75" customHeight="1" x14ac:dyDescent="0.25">
      <c r="A7" s="3" t="s">
        <v>72</v>
      </c>
      <c r="B7" s="3" t="s">
        <v>852</v>
      </c>
      <c r="C7" s="3" t="s">
        <v>843</v>
      </c>
      <c r="D7" s="3" t="s">
        <v>1670</v>
      </c>
      <c r="E7" s="3" t="s">
        <v>28</v>
      </c>
      <c r="F7" s="3" t="s">
        <v>29</v>
      </c>
      <c r="G7" s="3" t="s">
        <v>30</v>
      </c>
      <c r="H7" s="3" t="s">
        <v>30</v>
      </c>
      <c r="I7" s="3">
        <v>2019</v>
      </c>
      <c r="J7" s="3" t="s">
        <v>264</v>
      </c>
      <c r="K7" s="3" t="s">
        <v>1671</v>
      </c>
      <c r="L7" s="3" t="s">
        <v>33</v>
      </c>
      <c r="M7" s="3" t="s">
        <v>34</v>
      </c>
      <c r="N7" s="3" t="s">
        <v>35</v>
      </c>
      <c r="O7" s="3" t="s">
        <v>34</v>
      </c>
      <c r="P7" s="3">
        <v>7918292</v>
      </c>
      <c r="Q7" s="3" t="s">
        <v>36</v>
      </c>
      <c r="R7" s="3">
        <v>10700</v>
      </c>
      <c r="S7" s="3" t="s">
        <v>836</v>
      </c>
      <c r="T7" s="3">
        <v>18</v>
      </c>
      <c r="U7" s="3" t="s">
        <v>260</v>
      </c>
      <c r="V7" s="3" t="s">
        <v>38</v>
      </c>
      <c r="W7" s="20">
        <v>8578922711275650</v>
      </c>
    </row>
    <row r="8" spans="1:23" ht="15.75" customHeight="1" x14ac:dyDescent="0.25">
      <c r="A8" s="3" t="s">
        <v>223</v>
      </c>
      <c r="B8" s="3" t="s">
        <v>846</v>
      </c>
      <c r="C8" s="3" t="s">
        <v>73</v>
      </c>
      <c r="D8" s="3" t="s">
        <v>1672</v>
      </c>
      <c r="E8" s="3" t="s">
        <v>28</v>
      </c>
      <c r="F8" s="3" t="s">
        <v>1673</v>
      </c>
      <c r="G8" s="3" t="s">
        <v>849</v>
      </c>
      <c r="H8" s="3" t="s">
        <v>30</v>
      </c>
      <c r="I8" s="3">
        <v>2019</v>
      </c>
      <c r="J8" s="3" t="s">
        <v>1674</v>
      </c>
      <c r="K8" s="3" t="s">
        <v>1675</v>
      </c>
      <c r="L8" s="3" t="s">
        <v>33</v>
      </c>
      <c r="M8" s="3" t="s">
        <v>34</v>
      </c>
      <c r="N8" s="3" t="s">
        <v>35</v>
      </c>
      <c r="O8" s="3" t="s">
        <v>34</v>
      </c>
      <c r="P8" s="3">
        <v>2019</v>
      </c>
      <c r="Q8" s="3" t="s">
        <v>36</v>
      </c>
      <c r="R8" s="3">
        <v>10700</v>
      </c>
      <c r="S8" s="5">
        <v>45602</v>
      </c>
      <c r="T8" s="3">
        <v>18</v>
      </c>
      <c r="U8" s="3" t="s">
        <v>260</v>
      </c>
      <c r="V8" s="3" t="s">
        <v>38</v>
      </c>
      <c r="W8" s="20">
        <v>906895065718595</v>
      </c>
    </row>
    <row r="9" spans="1:23" ht="15.75" customHeight="1" x14ac:dyDescent="0.25">
      <c r="A9" s="3" t="s">
        <v>98</v>
      </c>
      <c r="B9" s="3">
        <v>3472</v>
      </c>
      <c r="C9" s="3" t="s">
        <v>108</v>
      </c>
      <c r="D9" s="3" t="s">
        <v>1676</v>
      </c>
      <c r="E9" s="3" t="s">
        <v>82</v>
      </c>
      <c r="F9" s="3" t="s">
        <v>1667</v>
      </c>
      <c r="G9" s="3" t="s">
        <v>30</v>
      </c>
      <c r="H9" s="3" t="s">
        <v>30</v>
      </c>
      <c r="I9" s="3">
        <v>2019</v>
      </c>
      <c r="J9" s="3" t="s">
        <v>264</v>
      </c>
      <c r="K9" s="3" t="s">
        <v>32</v>
      </c>
      <c r="L9" s="3" t="s">
        <v>33</v>
      </c>
      <c r="M9" s="3" t="s">
        <v>34</v>
      </c>
      <c r="N9" s="3" t="s">
        <v>35</v>
      </c>
      <c r="O9" s="3" t="s">
        <v>34</v>
      </c>
      <c r="P9" s="3">
        <v>2019</v>
      </c>
      <c r="Q9" s="3" t="s">
        <v>36</v>
      </c>
      <c r="R9" s="3">
        <v>10700</v>
      </c>
      <c r="S9" s="9">
        <v>45597</v>
      </c>
      <c r="T9" s="3">
        <v>18</v>
      </c>
      <c r="U9" s="3" t="s">
        <v>260</v>
      </c>
      <c r="V9" s="3" t="s">
        <v>38</v>
      </c>
      <c r="W9" s="20">
        <v>8018832474714820</v>
      </c>
    </row>
    <row r="10" spans="1:23" ht="15.75" customHeight="1" x14ac:dyDescent="0.25">
      <c r="A10" s="3" t="s">
        <v>224</v>
      </c>
      <c r="B10" s="3">
        <v>3472</v>
      </c>
      <c r="C10" s="3" t="s">
        <v>73</v>
      </c>
      <c r="D10" s="3" t="s">
        <v>1677</v>
      </c>
      <c r="E10" s="3" t="s">
        <v>28</v>
      </c>
      <c r="F10" s="3" t="s">
        <v>859</v>
      </c>
      <c r="G10" s="3" t="s">
        <v>582</v>
      </c>
      <c r="H10" s="3" t="s">
        <v>582</v>
      </c>
      <c r="I10" s="3">
        <v>2019</v>
      </c>
      <c r="J10" s="3" t="s">
        <v>264</v>
      </c>
      <c r="K10" s="3" t="s">
        <v>32</v>
      </c>
      <c r="L10" s="3" t="s">
        <v>33</v>
      </c>
      <c r="M10" s="3" t="s">
        <v>34</v>
      </c>
      <c r="N10" s="3" t="s">
        <v>35</v>
      </c>
      <c r="O10" s="3" t="s">
        <v>34</v>
      </c>
      <c r="P10" s="3">
        <v>2019</v>
      </c>
      <c r="Q10" s="3" t="s">
        <v>36</v>
      </c>
      <c r="R10" s="3">
        <v>10700</v>
      </c>
      <c r="S10" s="5">
        <v>45602</v>
      </c>
      <c r="T10" s="3">
        <v>18</v>
      </c>
      <c r="U10" s="3" t="s">
        <v>260</v>
      </c>
      <c r="V10" s="3" t="s">
        <v>38</v>
      </c>
      <c r="W10" s="20">
        <v>9066017860135500</v>
      </c>
    </row>
    <row r="11" spans="1:23" ht="15.75" customHeight="1" x14ac:dyDescent="0.25">
      <c r="A11" s="3" t="s">
        <v>81</v>
      </c>
      <c r="B11" s="3" t="s">
        <v>25</v>
      </c>
      <c r="C11" s="3" t="s">
        <v>26</v>
      </c>
      <c r="D11" s="3" t="s">
        <v>1678</v>
      </c>
      <c r="E11" s="3" t="s">
        <v>29</v>
      </c>
      <c r="F11" s="3" t="s">
        <v>30</v>
      </c>
      <c r="G11" s="3" t="s">
        <v>30</v>
      </c>
      <c r="H11" s="3" t="s">
        <v>1400</v>
      </c>
      <c r="I11" s="3">
        <v>149</v>
      </c>
      <c r="J11" s="3" t="s">
        <v>1679</v>
      </c>
      <c r="K11" s="3" t="s">
        <v>33</v>
      </c>
      <c r="L11" s="3" t="s">
        <v>42</v>
      </c>
      <c r="M11" s="3" t="s">
        <v>34</v>
      </c>
      <c r="N11" s="3" t="s">
        <v>35</v>
      </c>
      <c r="O11" s="3" t="s">
        <v>34</v>
      </c>
      <c r="P11" s="3">
        <v>2019</v>
      </c>
      <c r="Q11" s="3" t="s">
        <v>36</v>
      </c>
      <c r="R11" s="3">
        <v>10700</v>
      </c>
      <c r="S11" s="9">
        <v>45597</v>
      </c>
      <c r="T11" s="3">
        <v>17</v>
      </c>
      <c r="U11" s="20">
        <v>9444444444444440</v>
      </c>
      <c r="V11" s="3" t="s">
        <v>328</v>
      </c>
      <c r="W11" s="20">
        <v>6439791465743020</v>
      </c>
    </row>
    <row r="12" spans="1:23" ht="15.75" customHeight="1" x14ac:dyDescent="0.25">
      <c r="A12" s="3" t="s">
        <v>225</v>
      </c>
      <c r="B12" s="3" t="s">
        <v>25</v>
      </c>
      <c r="C12" s="3" t="s">
        <v>26</v>
      </c>
      <c r="D12" s="3" t="s">
        <v>1680</v>
      </c>
      <c r="E12" s="3" t="s">
        <v>29</v>
      </c>
      <c r="F12" s="3" t="s">
        <v>30</v>
      </c>
      <c r="G12" s="3" t="s">
        <v>30</v>
      </c>
      <c r="H12" s="3">
        <v>2019</v>
      </c>
      <c r="I12" s="3">
        <v>149</v>
      </c>
      <c r="J12" s="3" t="s">
        <v>264</v>
      </c>
      <c r="K12" s="3" t="s">
        <v>32</v>
      </c>
      <c r="L12" s="3" t="s">
        <v>862</v>
      </c>
      <c r="M12" s="3" t="s">
        <v>34</v>
      </c>
      <c r="N12" s="3" t="s">
        <v>35</v>
      </c>
      <c r="O12" s="3" t="s">
        <v>34</v>
      </c>
      <c r="P12" s="3">
        <v>2019</v>
      </c>
      <c r="Q12" s="3" t="s">
        <v>36</v>
      </c>
      <c r="R12" s="3">
        <v>10700</v>
      </c>
      <c r="S12" s="5">
        <v>45602</v>
      </c>
      <c r="T12" s="3">
        <v>18</v>
      </c>
      <c r="U12" s="3" t="s">
        <v>260</v>
      </c>
      <c r="V12" s="3" t="s">
        <v>38</v>
      </c>
      <c r="W12" s="20">
        <v>7065323565323560</v>
      </c>
    </row>
    <row r="13" spans="1:23" ht="15.75" customHeight="1" x14ac:dyDescent="0.25">
      <c r="A13" s="3" t="s">
        <v>212</v>
      </c>
      <c r="B13" s="3" t="s">
        <v>262</v>
      </c>
      <c r="C13" s="3" t="s">
        <v>26</v>
      </c>
      <c r="D13" s="3" t="s">
        <v>863</v>
      </c>
      <c r="E13" s="3" t="s">
        <v>28</v>
      </c>
      <c r="F13" s="3" t="s">
        <v>29</v>
      </c>
      <c r="G13" s="3" t="s">
        <v>30</v>
      </c>
      <c r="H13" s="3" t="s">
        <v>30</v>
      </c>
      <c r="I13" s="3">
        <v>2019</v>
      </c>
      <c r="J13" s="3" t="s">
        <v>264</v>
      </c>
      <c r="K13" s="3" t="s">
        <v>32</v>
      </c>
      <c r="L13" s="3" t="s">
        <v>33</v>
      </c>
      <c r="M13" s="3" t="s">
        <v>34</v>
      </c>
      <c r="N13" s="3" t="s">
        <v>35</v>
      </c>
      <c r="O13" s="3" t="s">
        <v>34</v>
      </c>
      <c r="P13" s="3">
        <v>2019</v>
      </c>
      <c r="Q13" s="3" t="s">
        <v>36</v>
      </c>
      <c r="R13" s="3">
        <v>10700</v>
      </c>
      <c r="S13" s="5">
        <v>45602</v>
      </c>
      <c r="T13" s="3">
        <v>18</v>
      </c>
      <c r="U13" s="3" t="s">
        <v>260</v>
      </c>
      <c r="V13" s="3" t="s">
        <v>38</v>
      </c>
      <c r="W13" s="20">
        <v>9662393162393160</v>
      </c>
    </row>
    <row r="14" spans="1:23" ht="15.75" customHeight="1" x14ac:dyDescent="0.25">
      <c r="A14" s="3" t="s">
        <v>122</v>
      </c>
      <c r="B14" s="3">
        <v>3352</v>
      </c>
      <c r="C14" s="3" t="s">
        <v>1681</v>
      </c>
      <c r="D14" s="3" t="s">
        <v>1682</v>
      </c>
      <c r="E14" s="3" t="s">
        <v>28</v>
      </c>
      <c r="F14" s="3" t="s">
        <v>1683</v>
      </c>
      <c r="G14" s="3" t="s">
        <v>867</v>
      </c>
      <c r="H14" s="3">
        <v>2015</v>
      </c>
      <c r="I14" s="3">
        <v>2015</v>
      </c>
      <c r="J14" s="3">
        <v>110</v>
      </c>
      <c r="K14" s="3" t="s">
        <v>1684</v>
      </c>
      <c r="L14" s="3" t="s">
        <v>1685</v>
      </c>
      <c r="M14" s="3" t="s">
        <v>191</v>
      </c>
      <c r="N14" s="3" t="s">
        <v>35</v>
      </c>
      <c r="O14" s="3" t="s">
        <v>870</v>
      </c>
      <c r="P14" s="3">
        <v>2015</v>
      </c>
      <c r="Q14" s="3">
        <v>102029195</v>
      </c>
      <c r="R14" s="3" t="s">
        <v>42</v>
      </c>
      <c r="S14" s="3" t="s">
        <v>42</v>
      </c>
      <c r="T14" s="3">
        <v>16</v>
      </c>
      <c r="U14" s="20">
        <v>8888888888888880</v>
      </c>
      <c r="V14" s="3" t="s">
        <v>44</v>
      </c>
      <c r="W14" s="20">
        <v>6413665786827550</v>
      </c>
    </row>
    <row r="15" spans="1:23" ht="15.75" customHeight="1" x14ac:dyDescent="0.25">
      <c r="A15" s="3" t="s">
        <v>226</v>
      </c>
      <c r="B15" s="3" t="s">
        <v>906</v>
      </c>
      <c r="C15" s="3" t="s">
        <v>266</v>
      </c>
      <c r="D15" s="3" t="s">
        <v>1686</v>
      </c>
      <c r="E15" s="3" t="s">
        <v>28</v>
      </c>
      <c r="F15" s="3" t="s">
        <v>875</v>
      </c>
      <c r="G15" s="3" t="s">
        <v>30</v>
      </c>
      <c r="H15" s="3" t="s">
        <v>111</v>
      </c>
      <c r="I15" s="3">
        <v>2015</v>
      </c>
      <c r="J15" s="3" t="s">
        <v>1687</v>
      </c>
      <c r="K15" s="3" t="s">
        <v>741</v>
      </c>
      <c r="L15" s="3" t="s">
        <v>114</v>
      </c>
      <c r="M15" s="3" t="s">
        <v>34</v>
      </c>
      <c r="N15" s="3" t="s">
        <v>35</v>
      </c>
      <c r="O15" s="3" t="s">
        <v>920</v>
      </c>
      <c r="P15" s="3" t="s">
        <v>42</v>
      </c>
      <c r="Q15" s="3">
        <v>102029195</v>
      </c>
      <c r="R15" s="3" t="s">
        <v>56</v>
      </c>
      <c r="S15" s="8">
        <v>45972</v>
      </c>
      <c r="T15" s="3">
        <v>17</v>
      </c>
      <c r="U15" s="20">
        <v>9444444444444440</v>
      </c>
      <c r="V15" s="3" t="s">
        <v>328</v>
      </c>
      <c r="W15" s="20">
        <v>7575079345066590</v>
      </c>
    </row>
    <row r="16" spans="1:23" ht="15.75" customHeight="1" x14ac:dyDescent="0.25">
      <c r="A16" s="3" t="s">
        <v>227</v>
      </c>
      <c r="B16" s="3" t="s">
        <v>123</v>
      </c>
      <c r="C16" s="3" t="s">
        <v>738</v>
      </c>
      <c r="D16" s="3" t="s">
        <v>1688</v>
      </c>
      <c r="E16" s="3" t="s">
        <v>28</v>
      </c>
      <c r="F16" s="3" t="s">
        <v>170</v>
      </c>
      <c r="G16" s="3" t="s">
        <v>30</v>
      </c>
      <c r="H16" s="3" t="s">
        <v>1689</v>
      </c>
      <c r="I16" s="3">
        <v>2015</v>
      </c>
      <c r="J16" s="3">
        <v>110</v>
      </c>
      <c r="K16" s="3" t="s">
        <v>741</v>
      </c>
      <c r="L16" s="3" t="s">
        <v>114</v>
      </c>
      <c r="M16" s="3" t="s">
        <v>34</v>
      </c>
      <c r="N16" s="3" t="s">
        <v>35</v>
      </c>
      <c r="O16" s="3" t="s">
        <v>1690</v>
      </c>
      <c r="P16" s="3">
        <v>201</v>
      </c>
      <c r="Q16" s="3" t="s">
        <v>42</v>
      </c>
      <c r="R16" s="3" t="s">
        <v>56</v>
      </c>
      <c r="S16" s="3" t="s">
        <v>42</v>
      </c>
      <c r="T16" s="3">
        <v>16</v>
      </c>
      <c r="U16" s="20">
        <v>8888888888888880</v>
      </c>
      <c r="V16" s="3" t="s">
        <v>44</v>
      </c>
      <c r="W16" s="20">
        <v>8711114253393660</v>
      </c>
    </row>
    <row r="17" spans="1:23" ht="15.75" customHeight="1" x14ac:dyDescent="0.25">
      <c r="A17" s="3" t="s">
        <v>228</v>
      </c>
      <c r="B17" s="3" t="s">
        <v>123</v>
      </c>
      <c r="C17" s="3" t="s">
        <v>266</v>
      </c>
      <c r="D17" s="3" t="s">
        <v>1691</v>
      </c>
      <c r="E17" s="3" t="s">
        <v>28</v>
      </c>
      <c r="F17" s="3" t="s">
        <v>1692</v>
      </c>
      <c r="G17" s="3" t="s">
        <v>30</v>
      </c>
      <c r="H17" s="3" t="s">
        <v>111</v>
      </c>
      <c r="I17" s="3">
        <v>2015</v>
      </c>
      <c r="J17" s="3">
        <v>110</v>
      </c>
      <c r="K17" s="3" t="s">
        <v>1693</v>
      </c>
      <c r="L17" s="3" t="s">
        <v>114</v>
      </c>
      <c r="M17" s="3" t="s">
        <v>34</v>
      </c>
      <c r="N17" s="3" t="s">
        <v>897</v>
      </c>
      <c r="O17" s="3" t="s">
        <v>1694</v>
      </c>
      <c r="P17" s="3" t="s">
        <v>42</v>
      </c>
      <c r="Q17" s="3" t="s">
        <v>42</v>
      </c>
      <c r="R17" s="3" t="s">
        <v>42</v>
      </c>
      <c r="S17" s="8">
        <v>45972</v>
      </c>
      <c r="T17" s="3">
        <v>15</v>
      </c>
      <c r="U17" s="20">
        <v>8333333333333330</v>
      </c>
      <c r="V17" s="3" t="s">
        <v>80</v>
      </c>
      <c r="W17" s="20">
        <v>7960387393823920</v>
      </c>
    </row>
    <row r="18" spans="1:23" ht="15.75" customHeight="1" x14ac:dyDescent="0.25">
      <c r="A18" s="3" t="s">
        <v>229</v>
      </c>
      <c r="B18" s="3" t="s">
        <v>1695</v>
      </c>
      <c r="C18" s="3" t="s">
        <v>913</v>
      </c>
      <c r="D18" s="3" t="s">
        <v>1696</v>
      </c>
      <c r="E18" s="3" t="s">
        <v>1697</v>
      </c>
      <c r="F18" s="3" t="s">
        <v>1698</v>
      </c>
      <c r="G18" s="3" t="s">
        <v>1699</v>
      </c>
      <c r="H18" s="3" t="s">
        <v>50</v>
      </c>
      <c r="I18" s="3">
        <v>2015</v>
      </c>
      <c r="J18" s="3">
        <v>110</v>
      </c>
      <c r="K18" s="3" t="s">
        <v>888</v>
      </c>
      <c r="L18" s="3" t="s">
        <v>1700</v>
      </c>
      <c r="M18" s="3" t="s">
        <v>1701</v>
      </c>
      <c r="N18" s="3" t="s">
        <v>35</v>
      </c>
      <c r="O18" s="3" t="s">
        <v>1702</v>
      </c>
      <c r="P18" s="3">
        <v>2029195</v>
      </c>
      <c r="Q18" s="3" t="s">
        <v>1703</v>
      </c>
      <c r="R18" s="3" t="s">
        <v>42</v>
      </c>
      <c r="S18" s="3" t="s">
        <v>42</v>
      </c>
      <c r="T18" s="3">
        <v>16</v>
      </c>
      <c r="U18" s="20">
        <v>8888888888888880</v>
      </c>
      <c r="V18" s="3" t="s">
        <v>44</v>
      </c>
      <c r="W18" s="20">
        <v>515352696409198</v>
      </c>
    </row>
    <row r="19" spans="1:23" ht="15.75" customHeight="1" x14ac:dyDescent="0.25">
      <c r="A19" s="3" t="s">
        <v>132</v>
      </c>
      <c r="B19" s="3" t="s">
        <v>1704</v>
      </c>
      <c r="C19" s="3" t="s">
        <v>594</v>
      </c>
      <c r="D19" s="3" t="s">
        <v>1705</v>
      </c>
      <c r="E19" s="3" t="s">
        <v>28</v>
      </c>
      <c r="F19" s="3" t="s">
        <v>170</v>
      </c>
      <c r="G19" s="3" t="s">
        <v>30</v>
      </c>
      <c r="H19" s="3" t="s">
        <v>895</v>
      </c>
      <c r="I19" s="3">
        <v>2015</v>
      </c>
      <c r="J19" s="3">
        <v>110</v>
      </c>
      <c r="K19" s="3" t="s">
        <v>901</v>
      </c>
      <c r="L19" s="3" t="s">
        <v>114</v>
      </c>
      <c r="M19" s="3" t="s">
        <v>34</v>
      </c>
      <c r="N19" s="3" t="s">
        <v>35</v>
      </c>
      <c r="O19" s="3">
        <v>5</v>
      </c>
      <c r="P19" s="3" t="s">
        <v>42</v>
      </c>
      <c r="Q19" s="3" t="s">
        <v>42</v>
      </c>
      <c r="R19" s="3" t="s">
        <v>42</v>
      </c>
      <c r="S19" s="3" t="s">
        <v>1706</v>
      </c>
      <c r="T19" s="3">
        <v>15</v>
      </c>
      <c r="U19" s="20">
        <v>8333333333333330</v>
      </c>
      <c r="V19" s="3" t="s">
        <v>80</v>
      </c>
      <c r="W19" s="20">
        <v>7403619909502260</v>
      </c>
    </row>
    <row r="20" spans="1:23" ht="15.75" customHeight="1" x14ac:dyDescent="0.25">
      <c r="A20" s="3" t="s">
        <v>230</v>
      </c>
      <c r="B20" s="3" t="s">
        <v>1707</v>
      </c>
      <c r="C20" s="3" t="s">
        <v>594</v>
      </c>
      <c r="D20" s="3" t="s">
        <v>1708</v>
      </c>
      <c r="E20" s="3" t="s">
        <v>28</v>
      </c>
      <c r="F20" s="3" t="s">
        <v>1709</v>
      </c>
      <c r="G20" s="3" t="s">
        <v>30</v>
      </c>
      <c r="H20" s="3" t="s">
        <v>895</v>
      </c>
      <c r="I20" s="3">
        <v>2015</v>
      </c>
      <c r="J20" s="3">
        <v>110</v>
      </c>
      <c r="K20" s="3" t="s">
        <v>901</v>
      </c>
      <c r="L20" s="3" t="s">
        <v>114</v>
      </c>
      <c r="M20" s="3" t="s">
        <v>34</v>
      </c>
      <c r="N20" s="3" t="s">
        <v>903</v>
      </c>
      <c r="O20" s="3" t="s">
        <v>904</v>
      </c>
      <c r="P20" s="3">
        <v>94906</v>
      </c>
      <c r="Q20" s="3" t="s">
        <v>42</v>
      </c>
      <c r="R20" s="3" t="s">
        <v>876</v>
      </c>
      <c r="S20" s="3" t="s">
        <v>1710</v>
      </c>
      <c r="T20" s="3">
        <v>17</v>
      </c>
      <c r="U20" s="20">
        <v>9444444444444440</v>
      </c>
      <c r="V20" s="3" t="s">
        <v>328</v>
      </c>
      <c r="W20" s="20">
        <v>6354538195368640</v>
      </c>
    </row>
    <row r="21" spans="1:23" ht="15.75" customHeight="1" x14ac:dyDescent="0.25">
      <c r="A21" s="3" t="s">
        <v>231</v>
      </c>
      <c r="B21" s="3" t="s">
        <v>42</v>
      </c>
      <c r="C21" s="3" t="s">
        <v>1711</v>
      </c>
      <c r="D21" s="3" t="s">
        <v>1712</v>
      </c>
      <c r="E21" s="3" t="s">
        <v>28</v>
      </c>
      <c r="F21" s="3" t="s">
        <v>170</v>
      </c>
      <c r="G21" s="3" t="s">
        <v>30</v>
      </c>
      <c r="H21" s="3" t="s">
        <v>111</v>
      </c>
      <c r="I21" s="3">
        <v>2015</v>
      </c>
      <c r="J21" s="3">
        <v>110</v>
      </c>
      <c r="K21" s="3" t="s">
        <v>901</v>
      </c>
      <c r="L21" s="3" t="s">
        <v>114</v>
      </c>
      <c r="M21" s="3" t="s">
        <v>172</v>
      </c>
      <c r="N21" s="3" t="s">
        <v>35</v>
      </c>
      <c r="O21" s="3" t="s">
        <v>1713</v>
      </c>
      <c r="P21" s="3" t="s">
        <v>42</v>
      </c>
      <c r="Q21" s="3" t="s">
        <v>42</v>
      </c>
      <c r="R21" s="3" t="s">
        <v>898</v>
      </c>
      <c r="S21" s="8">
        <v>45972</v>
      </c>
      <c r="T21" s="3">
        <v>15</v>
      </c>
      <c r="U21" s="20">
        <v>8333333333333330</v>
      </c>
      <c r="V21" s="3" t="s">
        <v>80</v>
      </c>
      <c r="W21" s="20">
        <v>7873493688973560</v>
      </c>
    </row>
    <row r="22" spans="1:23" ht="12.5" x14ac:dyDescent="0.25">
      <c r="A22" s="3" t="s">
        <v>166</v>
      </c>
      <c r="B22" s="3" t="s">
        <v>912</v>
      </c>
      <c r="C22" s="3" t="s">
        <v>913</v>
      </c>
      <c r="D22" s="3" t="s">
        <v>1714</v>
      </c>
      <c r="E22" s="3" t="s">
        <v>28</v>
      </c>
      <c r="F22" s="3" t="s">
        <v>170</v>
      </c>
      <c r="G22" s="3" t="s">
        <v>170</v>
      </c>
      <c r="H22" s="3" t="s">
        <v>30</v>
      </c>
      <c r="I22" s="3">
        <v>2015</v>
      </c>
      <c r="J22" s="3">
        <v>110</v>
      </c>
      <c r="K22" s="3" t="s">
        <v>915</v>
      </c>
      <c r="L22" s="3" t="s">
        <v>114</v>
      </c>
      <c r="M22" s="3" t="s">
        <v>172</v>
      </c>
      <c r="N22" s="3" t="s">
        <v>173</v>
      </c>
      <c r="O22" s="3" t="s">
        <v>1715</v>
      </c>
      <c r="P22" s="3">
        <v>15</v>
      </c>
      <c r="Q22" s="3" t="s">
        <v>1716</v>
      </c>
      <c r="R22" s="3" t="s">
        <v>1717</v>
      </c>
      <c r="S22" s="3" t="s">
        <v>1718</v>
      </c>
      <c r="T22" s="3">
        <v>18</v>
      </c>
      <c r="U22" s="3" t="s">
        <v>260</v>
      </c>
      <c r="V22" s="3" t="s">
        <v>38</v>
      </c>
      <c r="W22" s="20">
        <v>5493082568159960</v>
      </c>
    </row>
    <row r="23" spans="1:23" ht="12.5" x14ac:dyDescent="0.25">
      <c r="A23" s="3" t="s">
        <v>193</v>
      </c>
      <c r="B23" s="3" t="s">
        <v>1489</v>
      </c>
      <c r="C23" s="3" t="s">
        <v>1719</v>
      </c>
      <c r="D23" s="3" t="s">
        <v>1720</v>
      </c>
      <c r="E23" s="3" t="s">
        <v>28</v>
      </c>
      <c r="F23" s="3" t="s">
        <v>170</v>
      </c>
      <c r="G23" s="3" t="s">
        <v>30</v>
      </c>
      <c r="H23" s="3">
        <v>2015</v>
      </c>
      <c r="I23" s="3">
        <v>110</v>
      </c>
      <c r="J23" s="3" t="s">
        <v>1721</v>
      </c>
      <c r="K23" s="3" t="s">
        <v>114</v>
      </c>
      <c r="L23" s="3" t="s">
        <v>42</v>
      </c>
      <c r="M23" s="3" t="s">
        <v>34</v>
      </c>
      <c r="N23" s="3" t="s">
        <v>35</v>
      </c>
      <c r="O23" s="3" t="s">
        <v>1722</v>
      </c>
      <c r="P23" s="3">
        <v>2029195</v>
      </c>
      <c r="Q23" s="3" t="s">
        <v>115</v>
      </c>
      <c r="R23" s="3" t="s">
        <v>881</v>
      </c>
      <c r="S23" s="3" t="s">
        <v>1723</v>
      </c>
      <c r="T23" s="3">
        <v>17</v>
      </c>
      <c r="U23" s="20">
        <v>9444444444444440</v>
      </c>
      <c r="V23" s="3" t="s">
        <v>328</v>
      </c>
      <c r="W23" s="20">
        <v>4665942093277730</v>
      </c>
    </row>
    <row r="24" spans="1:23" ht="12.5" x14ac:dyDescent="0.25">
      <c r="A24" s="3" t="s">
        <v>106</v>
      </c>
      <c r="B24" s="3" t="s">
        <v>1724</v>
      </c>
      <c r="C24" s="45"/>
      <c r="D24" s="3" t="s">
        <v>1725</v>
      </c>
      <c r="E24" s="3" t="s">
        <v>1726</v>
      </c>
      <c r="F24" s="3" t="s">
        <v>28</v>
      </c>
      <c r="G24" s="3" t="s">
        <v>30</v>
      </c>
      <c r="H24" s="3" t="s">
        <v>1689</v>
      </c>
      <c r="I24" s="3">
        <v>2015</v>
      </c>
      <c r="J24" s="3">
        <v>110</v>
      </c>
      <c r="K24" s="3" t="s">
        <v>741</v>
      </c>
      <c r="L24" s="3" t="s">
        <v>114</v>
      </c>
      <c r="M24" s="3" t="s">
        <v>1727</v>
      </c>
      <c r="N24" s="3" t="s">
        <v>34</v>
      </c>
      <c r="O24" s="3" t="s">
        <v>35</v>
      </c>
      <c r="P24" s="3" t="s">
        <v>42</v>
      </c>
      <c r="Q24" s="3" t="s">
        <v>42</v>
      </c>
      <c r="R24" s="3" t="s">
        <v>42</v>
      </c>
      <c r="S24" s="8">
        <v>45972</v>
      </c>
      <c r="T24" s="3">
        <v>15</v>
      </c>
      <c r="U24" s="20">
        <v>8333333333333330</v>
      </c>
      <c r="V24" s="3" t="s">
        <v>80</v>
      </c>
      <c r="W24" s="20">
        <v>4714328808446450</v>
      </c>
    </row>
    <row r="25" spans="1:23" ht="12.5" x14ac:dyDescent="0.25">
      <c r="A25" s="3" t="s">
        <v>45</v>
      </c>
      <c r="B25" s="3" t="s">
        <v>123</v>
      </c>
      <c r="C25" s="3" t="s">
        <v>266</v>
      </c>
      <c r="D25" s="3" t="s">
        <v>1728</v>
      </c>
      <c r="E25" s="3" t="s">
        <v>28</v>
      </c>
      <c r="F25" s="3" t="s">
        <v>268</v>
      </c>
      <c r="G25" s="3" t="s">
        <v>30</v>
      </c>
      <c r="H25" s="3" t="s">
        <v>111</v>
      </c>
      <c r="I25" s="3">
        <v>2015</v>
      </c>
      <c r="J25" s="3">
        <v>110</v>
      </c>
      <c r="K25" s="3" t="s">
        <v>741</v>
      </c>
      <c r="L25" s="3" t="s">
        <v>114</v>
      </c>
      <c r="M25" s="3" t="s">
        <v>34</v>
      </c>
      <c r="N25" s="3" t="s">
        <v>35</v>
      </c>
      <c r="O25" s="3" t="s">
        <v>34</v>
      </c>
      <c r="P25" s="3" t="s">
        <v>42</v>
      </c>
      <c r="Q25" s="3">
        <v>2919</v>
      </c>
      <c r="R25" s="3" t="s">
        <v>42</v>
      </c>
      <c r="S25" s="8">
        <v>45972</v>
      </c>
      <c r="T25" s="3">
        <v>16</v>
      </c>
      <c r="U25" s="20">
        <v>8888888888888880</v>
      </c>
      <c r="V25" s="3" t="s">
        <v>44</v>
      </c>
      <c r="W25" s="20">
        <v>9016250562303190</v>
      </c>
    </row>
    <row r="26" spans="1:23" ht="12.5" x14ac:dyDescent="0.25">
      <c r="A26" s="3" t="s">
        <v>232</v>
      </c>
      <c r="B26" s="3">
        <v>2832</v>
      </c>
      <c r="C26" s="3" t="s">
        <v>1135</v>
      </c>
      <c r="D26" s="3" t="s">
        <v>1729</v>
      </c>
      <c r="E26" s="3" t="s">
        <v>1730</v>
      </c>
      <c r="F26" s="3" t="s">
        <v>1502</v>
      </c>
      <c r="G26" s="3" t="s">
        <v>1112</v>
      </c>
      <c r="H26" s="3" t="s">
        <v>1112</v>
      </c>
      <c r="I26" s="3">
        <v>1998</v>
      </c>
      <c r="J26" s="3">
        <v>240218495</v>
      </c>
      <c r="K26" s="3" t="s">
        <v>1731</v>
      </c>
      <c r="L26" s="3" t="s">
        <v>1732</v>
      </c>
      <c r="M26" s="3" t="s">
        <v>153</v>
      </c>
      <c r="N26" s="3" t="s">
        <v>35</v>
      </c>
      <c r="O26" s="3" t="s">
        <v>191</v>
      </c>
      <c r="P26" s="3">
        <v>2021</v>
      </c>
      <c r="Q26" s="3" t="s">
        <v>69</v>
      </c>
      <c r="R26" s="3" t="s">
        <v>1733</v>
      </c>
      <c r="S26" s="3" t="s">
        <v>1734</v>
      </c>
      <c r="T26" s="3">
        <v>18</v>
      </c>
      <c r="U26" s="3" t="s">
        <v>260</v>
      </c>
      <c r="V26" s="3" t="s">
        <v>38</v>
      </c>
      <c r="W26" s="20">
        <v>4.2349828820417E+16</v>
      </c>
    </row>
    <row r="27" spans="1:23" ht="12.5" x14ac:dyDescent="0.25">
      <c r="A27" s="3" t="s">
        <v>233</v>
      </c>
      <c r="B27" s="3" t="s">
        <v>488</v>
      </c>
      <c r="C27" s="3" t="s">
        <v>176</v>
      </c>
      <c r="D27" s="3" t="s">
        <v>1115</v>
      </c>
      <c r="E27" s="3" t="s">
        <v>61</v>
      </c>
      <c r="F27" s="3" t="s">
        <v>481</v>
      </c>
      <c r="G27" s="3" t="s">
        <v>482</v>
      </c>
      <c r="H27" s="3" t="s">
        <v>483</v>
      </c>
      <c r="I27" s="3">
        <v>2021</v>
      </c>
      <c r="J27" s="3">
        <v>1998</v>
      </c>
      <c r="K27" s="3" t="s">
        <v>1653</v>
      </c>
      <c r="L27" s="3" t="s">
        <v>152</v>
      </c>
      <c r="M27" s="3" t="s">
        <v>153</v>
      </c>
      <c r="N27" s="3" t="s">
        <v>35</v>
      </c>
      <c r="O27" s="3" t="s">
        <v>34</v>
      </c>
      <c r="P27" s="3">
        <v>2021</v>
      </c>
      <c r="Q27" s="3" t="s">
        <v>69</v>
      </c>
      <c r="R27" s="3" t="s">
        <v>1519</v>
      </c>
      <c r="S27" s="58">
        <v>45204</v>
      </c>
      <c r="T27" s="3">
        <v>18</v>
      </c>
      <c r="U27" s="3" t="s">
        <v>260</v>
      </c>
      <c r="V27" s="3" t="s">
        <v>38</v>
      </c>
      <c r="W27" s="20">
        <v>886724305106658</v>
      </c>
    </row>
    <row r="28" spans="1:23" ht="12.5" x14ac:dyDescent="0.25">
      <c r="A28" s="3" t="s">
        <v>175</v>
      </c>
      <c r="B28" s="3" t="s">
        <v>479</v>
      </c>
      <c r="C28" s="3" t="s">
        <v>176</v>
      </c>
      <c r="D28" s="3" t="s">
        <v>1735</v>
      </c>
      <c r="E28" s="3" t="s">
        <v>61</v>
      </c>
      <c r="F28" s="3" t="s">
        <v>481</v>
      </c>
      <c r="G28" s="3" t="s">
        <v>1130</v>
      </c>
      <c r="H28" s="3" t="s">
        <v>483</v>
      </c>
      <c r="I28" s="3">
        <v>2021</v>
      </c>
      <c r="J28" s="3">
        <v>1998</v>
      </c>
      <c r="K28" s="3" t="s">
        <v>1736</v>
      </c>
      <c r="L28" s="3" t="s">
        <v>152</v>
      </c>
      <c r="M28" s="3" t="s">
        <v>153</v>
      </c>
      <c r="N28" s="3" t="s">
        <v>35</v>
      </c>
      <c r="O28" s="3" t="s">
        <v>34</v>
      </c>
      <c r="P28" s="3">
        <v>2021</v>
      </c>
      <c r="Q28" s="3" t="s">
        <v>69</v>
      </c>
      <c r="R28" s="3" t="s">
        <v>1121</v>
      </c>
      <c r="S28" s="42">
        <v>46296</v>
      </c>
      <c r="T28" s="3">
        <v>18</v>
      </c>
      <c r="U28" s="3" t="s">
        <v>260</v>
      </c>
      <c r="V28" s="3" t="s">
        <v>38</v>
      </c>
      <c r="W28" s="20">
        <v>907201513083866</v>
      </c>
    </row>
    <row r="29" spans="1:23" ht="12.5" x14ac:dyDescent="0.25">
      <c r="A29" s="3" t="s">
        <v>148</v>
      </c>
      <c r="B29" s="3" t="s">
        <v>488</v>
      </c>
      <c r="C29" s="3" t="s">
        <v>176</v>
      </c>
      <c r="D29" s="3" t="s">
        <v>1737</v>
      </c>
      <c r="E29" s="3" t="s">
        <v>61</v>
      </c>
      <c r="F29" s="3" t="s">
        <v>481</v>
      </c>
      <c r="G29" s="3" t="s">
        <v>482</v>
      </c>
      <c r="H29" s="3" t="s">
        <v>1738</v>
      </c>
      <c r="I29" s="3">
        <v>2021</v>
      </c>
      <c r="J29" s="3">
        <v>1998</v>
      </c>
      <c r="K29" s="3" t="s">
        <v>1739</v>
      </c>
      <c r="L29" s="3" t="s">
        <v>1580</v>
      </c>
      <c r="M29" s="3" t="s">
        <v>153</v>
      </c>
      <c r="N29" s="3" t="s">
        <v>35</v>
      </c>
      <c r="O29" s="3" t="s">
        <v>34</v>
      </c>
      <c r="P29" s="3">
        <v>2021</v>
      </c>
      <c r="Q29" s="3" t="s">
        <v>42</v>
      </c>
      <c r="R29" s="3" t="s">
        <v>155</v>
      </c>
      <c r="S29" s="58">
        <v>45204</v>
      </c>
      <c r="T29" s="3">
        <v>17</v>
      </c>
      <c r="U29" s="20">
        <v>9444444444444440</v>
      </c>
      <c r="V29" s="3" t="s">
        <v>328</v>
      </c>
      <c r="W29" s="20">
        <v>8705121867751620</v>
      </c>
    </row>
    <row r="30" spans="1:23" ht="12.5" x14ac:dyDescent="0.25">
      <c r="A30" s="3" t="s">
        <v>234</v>
      </c>
      <c r="B30" s="3" t="s">
        <v>1740</v>
      </c>
      <c r="C30" s="3" t="s">
        <v>176</v>
      </c>
      <c r="D30" s="3" t="s">
        <v>1741</v>
      </c>
      <c r="E30" s="3" t="s">
        <v>1137</v>
      </c>
      <c r="F30" s="3" t="s">
        <v>1130</v>
      </c>
      <c r="G30" s="3" t="s">
        <v>1742</v>
      </c>
      <c r="H30" s="3">
        <v>21</v>
      </c>
      <c r="I30" s="3">
        <v>21</v>
      </c>
      <c r="J30" s="3" t="s">
        <v>1743</v>
      </c>
      <c r="K30" s="3" t="s">
        <v>1744</v>
      </c>
      <c r="L30" s="3" t="s">
        <v>1745</v>
      </c>
      <c r="M30" s="3" t="s">
        <v>1119</v>
      </c>
      <c r="N30" s="3" t="s">
        <v>1140</v>
      </c>
      <c r="O30" s="3" t="s">
        <v>191</v>
      </c>
      <c r="P30" s="3" t="s">
        <v>42</v>
      </c>
      <c r="Q30" s="3" t="s">
        <v>1746</v>
      </c>
      <c r="R30" s="3" t="s">
        <v>1747</v>
      </c>
      <c r="S30" s="3" t="s">
        <v>1141</v>
      </c>
      <c r="T30" s="3">
        <v>17</v>
      </c>
      <c r="U30" s="20">
        <v>9444444444444440</v>
      </c>
      <c r="V30" s="3" t="s">
        <v>328</v>
      </c>
      <c r="W30" s="20">
        <v>2.42884393576435E+16</v>
      </c>
    </row>
    <row r="31" spans="1:23" ht="12.5" x14ac:dyDescent="0.25">
      <c r="A31" s="3" t="s">
        <v>183</v>
      </c>
      <c r="B31" s="3" t="s">
        <v>58</v>
      </c>
      <c r="C31" s="3" t="s">
        <v>1135</v>
      </c>
      <c r="D31" s="3" t="s">
        <v>1748</v>
      </c>
      <c r="E31" s="3" t="s">
        <v>186</v>
      </c>
      <c r="F31" s="3" t="s">
        <v>1129</v>
      </c>
      <c r="G31" s="3" t="s">
        <v>1145</v>
      </c>
      <c r="H31" s="3">
        <v>2021</v>
      </c>
      <c r="I31" s="3">
        <v>1998</v>
      </c>
      <c r="J31" s="3" t="s">
        <v>1749</v>
      </c>
      <c r="K31" s="3" t="s">
        <v>1750</v>
      </c>
      <c r="L31" s="3" t="s">
        <v>1290</v>
      </c>
      <c r="M31" s="3" t="s">
        <v>67</v>
      </c>
      <c r="N31" s="3" t="s">
        <v>1140</v>
      </c>
      <c r="O31" s="3" t="s">
        <v>191</v>
      </c>
      <c r="P31" s="3" t="s">
        <v>42</v>
      </c>
      <c r="Q31" s="3" t="s">
        <v>69</v>
      </c>
      <c r="R31" s="3" t="s">
        <v>1751</v>
      </c>
      <c r="S31" s="10">
        <v>46300</v>
      </c>
      <c r="T31" s="3">
        <v>17</v>
      </c>
      <c r="U31" s="20">
        <v>9444444444444440</v>
      </c>
      <c r="V31" s="3" t="s">
        <v>328</v>
      </c>
      <c r="W31" s="20">
        <v>5393107469232030</v>
      </c>
    </row>
    <row r="32" spans="1:23" ht="12.5" x14ac:dyDescent="0.25">
      <c r="A32" s="3" t="s">
        <v>57</v>
      </c>
      <c r="B32" s="3" t="s">
        <v>1752</v>
      </c>
      <c r="C32" s="3" t="s">
        <v>1753</v>
      </c>
      <c r="D32" s="3" t="s">
        <v>1754</v>
      </c>
      <c r="E32" s="3" t="s">
        <v>61</v>
      </c>
      <c r="F32" s="3" t="s">
        <v>178</v>
      </c>
      <c r="G32" s="3" t="s">
        <v>1145</v>
      </c>
      <c r="H32" s="3" t="s">
        <v>1755</v>
      </c>
      <c r="I32" s="3">
        <v>202</v>
      </c>
      <c r="J32" s="3">
        <v>1998</v>
      </c>
      <c r="K32" s="3" t="s">
        <v>1756</v>
      </c>
      <c r="L32" s="3" t="s">
        <v>1139</v>
      </c>
      <c r="M32" s="3">
        <v>2021</v>
      </c>
      <c r="N32" s="3" t="s">
        <v>897</v>
      </c>
      <c r="O32" s="3" t="s">
        <v>191</v>
      </c>
      <c r="P32" s="3">
        <v>2021</v>
      </c>
      <c r="Q32" s="3" t="s">
        <v>69</v>
      </c>
      <c r="R32" s="3" t="s">
        <v>42</v>
      </c>
      <c r="S32" s="3" t="s">
        <v>1757</v>
      </c>
      <c r="T32" s="3">
        <v>17</v>
      </c>
      <c r="U32" s="20">
        <v>9444444444444440</v>
      </c>
      <c r="V32" s="3" t="s">
        <v>328</v>
      </c>
      <c r="W32" s="20">
        <v>5762421258095990</v>
      </c>
    </row>
    <row r="33" spans="1:23" ht="12.5" x14ac:dyDescent="0.25">
      <c r="A33" s="3" t="s">
        <v>157</v>
      </c>
      <c r="B33" s="3">
        <v>82832</v>
      </c>
      <c r="C33" s="3" t="s">
        <v>176</v>
      </c>
      <c r="D33" s="3" t="s">
        <v>1758</v>
      </c>
      <c r="E33" s="3" t="s">
        <v>1151</v>
      </c>
      <c r="F33" s="3" t="s">
        <v>1759</v>
      </c>
      <c r="G33" s="3" t="s">
        <v>1160</v>
      </c>
      <c r="H33" s="3" t="s">
        <v>483</v>
      </c>
      <c r="I33" s="3" t="s">
        <v>42</v>
      </c>
      <c r="J33" s="3">
        <v>1998</v>
      </c>
      <c r="K33" s="3" t="s">
        <v>1154</v>
      </c>
      <c r="L33" s="3" t="s">
        <v>1155</v>
      </c>
      <c r="M33" s="3" t="s">
        <v>67</v>
      </c>
      <c r="N33" s="3" t="s">
        <v>173</v>
      </c>
      <c r="O33" s="3" t="s">
        <v>191</v>
      </c>
      <c r="P33" s="3">
        <v>21</v>
      </c>
      <c r="Q33" s="3" t="s">
        <v>69</v>
      </c>
      <c r="R33" s="3" t="s">
        <v>165</v>
      </c>
      <c r="S33" s="44">
        <v>46296</v>
      </c>
      <c r="T33" s="3">
        <v>17</v>
      </c>
      <c r="U33" s="20">
        <v>9444444444444440</v>
      </c>
      <c r="V33" s="3" t="s">
        <v>328</v>
      </c>
      <c r="W33" s="20">
        <v>7469643966183750</v>
      </c>
    </row>
    <row r="34" spans="1:23" ht="12.5" x14ac:dyDescent="0.25">
      <c r="A34" s="3" t="s">
        <v>235</v>
      </c>
      <c r="B34" s="3" t="s">
        <v>594</v>
      </c>
      <c r="C34" s="3" t="s">
        <v>176</v>
      </c>
      <c r="D34" s="3" t="s">
        <v>1760</v>
      </c>
      <c r="E34" s="3" t="s">
        <v>1151</v>
      </c>
      <c r="F34" s="3" t="s">
        <v>1761</v>
      </c>
      <c r="G34" s="3" t="s">
        <v>1160</v>
      </c>
      <c r="H34" s="3" t="s">
        <v>1161</v>
      </c>
      <c r="I34" s="3" t="s">
        <v>42</v>
      </c>
      <c r="J34" s="3">
        <v>1998</v>
      </c>
      <c r="K34" s="3" t="s">
        <v>1154</v>
      </c>
      <c r="L34" s="3" t="s">
        <v>1155</v>
      </c>
      <c r="M34" s="3" t="s">
        <v>67</v>
      </c>
      <c r="N34" s="3" t="s">
        <v>173</v>
      </c>
      <c r="O34" s="3" t="s">
        <v>191</v>
      </c>
      <c r="P34" s="3">
        <v>21</v>
      </c>
      <c r="Q34" s="3" t="s">
        <v>69</v>
      </c>
      <c r="R34" s="3" t="s">
        <v>70</v>
      </c>
      <c r="S34" s="10">
        <v>46300</v>
      </c>
      <c r="T34" s="3">
        <v>17</v>
      </c>
      <c r="U34" s="20">
        <v>9444444444444440</v>
      </c>
      <c r="V34" s="3" t="s">
        <v>328</v>
      </c>
      <c r="W34" s="20">
        <v>7066662864240710</v>
      </c>
    </row>
    <row r="35" spans="1:23" ht="12.5" x14ac:dyDescent="0.25">
      <c r="A35" s="3" t="s">
        <v>236</v>
      </c>
      <c r="B35" s="3" t="s">
        <v>1695</v>
      </c>
      <c r="C35" s="3" t="s">
        <v>176</v>
      </c>
      <c r="D35" s="3" t="s">
        <v>1762</v>
      </c>
      <c r="E35" s="3" t="s">
        <v>61</v>
      </c>
      <c r="F35" s="3" t="s">
        <v>481</v>
      </c>
      <c r="G35" s="3" t="s">
        <v>1130</v>
      </c>
      <c r="H35" s="3">
        <v>2021</v>
      </c>
      <c r="I35" s="3">
        <v>1998</v>
      </c>
      <c r="J35" s="3" t="s">
        <v>1763</v>
      </c>
      <c r="K35" s="3" t="s">
        <v>1764</v>
      </c>
      <c r="L35" s="3" t="s">
        <v>1765</v>
      </c>
      <c r="M35" s="3" t="s">
        <v>153</v>
      </c>
      <c r="N35" s="3" t="s">
        <v>35</v>
      </c>
      <c r="O35" s="3" t="s">
        <v>34</v>
      </c>
      <c r="P35" s="3">
        <v>2021</v>
      </c>
      <c r="Q35" s="3" t="s">
        <v>69</v>
      </c>
      <c r="R35" s="3" t="s">
        <v>1766</v>
      </c>
      <c r="S35" s="44">
        <v>46296</v>
      </c>
      <c r="T35" s="3">
        <v>18</v>
      </c>
      <c r="U35" s="3" t="s">
        <v>260</v>
      </c>
      <c r="V35" s="3" t="s">
        <v>38</v>
      </c>
      <c r="W35" s="20">
        <v>594758074169839</v>
      </c>
    </row>
    <row r="36" spans="1:23" ht="12.5" x14ac:dyDescent="0.25">
      <c r="A36" s="3" t="s">
        <v>237</v>
      </c>
      <c r="B36" s="3" t="s">
        <v>479</v>
      </c>
      <c r="C36" s="3" t="s">
        <v>176</v>
      </c>
      <c r="D36" s="3" t="s">
        <v>1767</v>
      </c>
      <c r="E36" s="3" t="s">
        <v>61</v>
      </c>
      <c r="F36" s="3" t="s">
        <v>481</v>
      </c>
      <c r="G36" s="3" t="s">
        <v>1145</v>
      </c>
      <c r="H36" s="3">
        <v>2021</v>
      </c>
      <c r="I36" s="3">
        <v>1998</v>
      </c>
      <c r="J36" s="3" t="s">
        <v>42</v>
      </c>
      <c r="K36" s="3" t="s">
        <v>1768</v>
      </c>
      <c r="L36" s="3" t="s">
        <v>1168</v>
      </c>
      <c r="M36" s="3" t="s">
        <v>153</v>
      </c>
      <c r="N36" s="3" t="s">
        <v>35</v>
      </c>
      <c r="O36" s="3" t="s">
        <v>34</v>
      </c>
      <c r="P36" s="3">
        <v>2021</v>
      </c>
      <c r="Q36" s="3" t="s">
        <v>69</v>
      </c>
      <c r="R36" s="3" t="s">
        <v>1121</v>
      </c>
      <c r="S36" s="42">
        <v>46296</v>
      </c>
      <c r="T36" s="3">
        <v>17</v>
      </c>
      <c r="U36" s="20">
        <v>9444444444444440</v>
      </c>
      <c r="V36" s="3" t="s">
        <v>328</v>
      </c>
      <c r="W36" s="20">
        <v>7456563620923480</v>
      </c>
    </row>
    <row r="37" spans="1:23" ht="12.5" x14ac:dyDescent="0.25">
      <c r="A37" s="3" t="s">
        <v>238</v>
      </c>
      <c r="B37" s="3" t="s">
        <v>479</v>
      </c>
      <c r="C37" s="3" t="s">
        <v>176</v>
      </c>
      <c r="D37" s="3" t="s">
        <v>1769</v>
      </c>
      <c r="E37" s="3" t="s">
        <v>61</v>
      </c>
      <c r="F37" s="3" t="s">
        <v>481</v>
      </c>
      <c r="G37" s="3" t="s">
        <v>482</v>
      </c>
      <c r="H37" s="3" t="s">
        <v>483</v>
      </c>
      <c r="I37" s="3">
        <v>2021</v>
      </c>
      <c r="J37" s="3">
        <v>1998</v>
      </c>
      <c r="K37" s="3" t="s">
        <v>1756</v>
      </c>
      <c r="L37" s="3" t="s">
        <v>1580</v>
      </c>
      <c r="M37" s="3" t="s">
        <v>153</v>
      </c>
      <c r="N37" s="3" t="s">
        <v>35</v>
      </c>
      <c r="O37" s="3" t="s">
        <v>34</v>
      </c>
      <c r="P37" s="3">
        <v>2021</v>
      </c>
      <c r="Q37" s="3" t="s">
        <v>42</v>
      </c>
      <c r="R37" s="3" t="s">
        <v>1121</v>
      </c>
      <c r="S37" s="25">
        <v>46300</v>
      </c>
      <c r="T37" s="3">
        <v>17</v>
      </c>
      <c r="U37" s="20">
        <v>9444444444444440</v>
      </c>
      <c r="V37" s="3" t="s">
        <v>328</v>
      </c>
      <c r="W37" s="20">
        <v>9101914521464690</v>
      </c>
    </row>
    <row r="38" spans="1:23" ht="12.5" x14ac:dyDescent="0.25">
      <c r="A38" s="3" t="s">
        <v>216</v>
      </c>
      <c r="B38" s="3" t="s">
        <v>1770</v>
      </c>
      <c r="C38" s="3" t="s">
        <v>1272</v>
      </c>
      <c r="D38" s="3" t="s">
        <v>1771</v>
      </c>
      <c r="E38" s="3" t="s">
        <v>28</v>
      </c>
      <c r="F38" s="3" t="s">
        <v>1772</v>
      </c>
      <c r="G38" s="3" t="s">
        <v>126</v>
      </c>
      <c r="H38" s="3" t="s">
        <v>1288</v>
      </c>
      <c r="I38" s="3" t="s">
        <v>42</v>
      </c>
      <c r="J38" s="3" t="s">
        <v>42</v>
      </c>
      <c r="K38" s="3" t="s">
        <v>649</v>
      </c>
      <c r="L38" s="3" t="s">
        <v>42</v>
      </c>
      <c r="M38" s="3" t="s">
        <v>95</v>
      </c>
      <c r="N38" s="3" t="s">
        <v>35</v>
      </c>
      <c r="O38" s="3" t="s">
        <v>34</v>
      </c>
      <c r="P38" s="3">
        <v>2020</v>
      </c>
      <c r="Q38" s="3" t="s">
        <v>201</v>
      </c>
      <c r="R38" s="3" t="s">
        <v>1311</v>
      </c>
      <c r="S38" s="3" t="s">
        <v>1291</v>
      </c>
      <c r="T38" s="3">
        <v>15</v>
      </c>
      <c r="U38" s="20">
        <v>8333333333333330</v>
      </c>
      <c r="V38" s="3" t="s">
        <v>80</v>
      </c>
      <c r="W38" s="20">
        <v>54942288648171</v>
      </c>
    </row>
    <row r="39" spans="1:23" ht="12.5" x14ac:dyDescent="0.25">
      <c r="A39" s="3" t="s">
        <v>141</v>
      </c>
      <c r="B39" s="3" t="s">
        <v>660</v>
      </c>
      <c r="C39" s="3" t="s">
        <v>142</v>
      </c>
      <c r="D39" s="3" t="s">
        <v>1773</v>
      </c>
      <c r="E39" s="3" t="s">
        <v>28</v>
      </c>
      <c r="F39" s="3" t="s">
        <v>644</v>
      </c>
      <c r="G39" s="3" t="s">
        <v>30</v>
      </c>
      <c r="H39" s="3" t="s">
        <v>93</v>
      </c>
      <c r="I39" s="3">
        <v>201</v>
      </c>
      <c r="J39" s="3" t="s">
        <v>1282</v>
      </c>
      <c r="K39" s="3" t="s">
        <v>648</v>
      </c>
      <c r="L39" s="3" t="s">
        <v>649</v>
      </c>
      <c r="M39" s="3" t="s">
        <v>95</v>
      </c>
      <c r="N39" s="3" t="s">
        <v>35</v>
      </c>
      <c r="O39" s="3" t="s">
        <v>34</v>
      </c>
      <c r="P39" s="3">
        <v>2020</v>
      </c>
      <c r="Q39" s="3" t="s">
        <v>201</v>
      </c>
      <c r="R39" s="3" t="s">
        <v>146</v>
      </c>
      <c r="S39" s="10">
        <v>46442</v>
      </c>
      <c r="T39" s="3">
        <v>18</v>
      </c>
      <c r="U39" s="3" t="s">
        <v>260</v>
      </c>
      <c r="V39" s="3" t="s">
        <v>38</v>
      </c>
      <c r="W39" s="20">
        <v>82813060215021</v>
      </c>
    </row>
    <row r="40" spans="1:23" ht="12.5" x14ac:dyDescent="0.25">
      <c r="A40" s="3" t="s">
        <v>90</v>
      </c>
      <c r="B40" s="3" t="s">
        <v>660</v>
      </c>
      <c r="C40" s="3" t="s">
        <v>142</v>
      </c>
      <c r="D40" s="3" t="s">
        <v>1774</v>
      </c>
      <c r="E40" s="3" t="s">
        <v>28</v>
      </c>
      <c r="F40" s="3" t="s">
        <v>644</v>
      </c>
      <c r="G40" s="3" t="s">
        <v>1775</v>
      </c>
      <c r="H40" s="3" t="s">
        <v>93</v>
      </c>
      <c r="I40" s="3">
        <v>201</v>
      </c>
      <c r="J40" s="3">
        <v>110</v>
      </c>
      <c r="K40" s="3" t="s">
        <v>1776</v>
      </c>
      <c r="L40" s="3" t="s">
        <v>649</v>
      </c>
      <c r="M40" s="3" t="s">
        <v>95</v>
      </c>
      <c r="N40" s="3" t="s">
        <v>35</v>
      </c>
      <c r="O40" s="3" t="s">
        <v>34</v>
      </c>
      <c r="P40" s="3">
        <v>2020</v>
      </c>
      <c r="Q40" s="3" t="s">
        <v>201</v>
      </c>
      <c r="R40" s="3" t="s">
        <v>42</v>
      </c>
      <c r="S40" s="26">
        <v>46419</v>
      </c>
      <c r="T40" s="3">
        <v>17</v>
      </c>
      <c r="U40" s="20">
        <v>9444444444444440</v>
      </c>
      <c r="V40" s="3" t="s">
        <v>328</v>
      </c>
      <c r="W40" s="20">
        <v>8415189961902760</v>
      </c>
    </row>
    <row r="41" spans="1:23" ht="12.5" x14ac:dyDescent="0.25">
      <c r="A41" s="3" t="s">
        <v>239</v>
      </c>
      <c r="B41" s="3" t="s">
        <v>1306</v>
      </c>
      <c r="C41" s="3" t="s">
        <v>142</v>
      </c>
      <c r="D41" s="3" t="s">
        <v>1777</v>
      </c>
      <c r="E41" s="3" t="s">
        <v>28</v>
      </c>
      <c r="F41" s="3" t="s">
        <v>1281</v>
      </c>
      <c r="G41" s="3" t="s">
        <v>400</v>
      </c>
      <c r="H41" s="3" t="s">
        <v>93</v>
      </c>
      <c r="I41" s="3">
        <v>2017</v>
      </c>
      <c r="J41" s="3">
        <v>110</v>
      </c>
      <c r="K41" s="3" t="s">
        <v>648</v>
      </c>
      <c r="L41" s="3" t="s">
        <v>649</v>
      </c>
      <c r="M41" s="3" t="s">
        <v>95</v>
      </c>
      <c r="N41" s="3" t="s">
        <v>35</v>
      </c>
      <c r="O41" s="3" t="s">
        <v>363</v>
      </c>
      <c r="P41" s="3" t="s">
        <v>42</v>
      </c>
      <c r="Q41" s="3" t="s">
        <v>201</v>
      </c>
      <c r="R41" s="3" t="s">
        <v>1278</v>
      </c>
      <c r="S41" s="10">
        <v>46442</v>
      </c>
      <c r="T41" s="3">
        <v>17</v>
      </c>
      <c r="U41" s="20">
        <v>9444444444444440</v>
      </c>
      <c r="V41" s="3" t="s">
        <v>328</v>
      </c>
      <c r="W41" s="20">
        <v>8399352857830360</v>
      </c>
    </row>
    <row r="42" spans="1:23" ht="12.5" x14ac:dyDescent="0.25">
      <c r="A42" s="3" t="s">
        <v>240</v>
      </c>
      <c r="B42" s="3" t="s">
        <v>1286</v>
      </c>
      <c r="C42" s="3" t="s">
        <v>1778</v>
      </c>
      <c r="D42" s="3" t="s">
        <v>1287</v>
      </c>
      <c r="E42" s="3" t="s">
        <v>28</v>
      </c>
      <c r="F42" s="3" t="s">
        <v>644</v>
      </c>
      <c r="G42" s="3" t="s">
        <v>30</v>
      </c>
      <c r="H42" s="3" t="s">
        <v>1779</v>
      </c>
      <c r="I42" s="3" t="s">
        <v>1780</v>
      </c>
      <c r="J42" s="3" t="s">
        <v>1781</v>
      </c>
      <c r="K42" s="3" t="s">
        <v>1290</v>
      </c>
      <c r="L42" s="3" t="s">
        <v>42</v>
      </c>
      <c r="M42" s="3" t="s">
        <v>95</v>
      </c>
      <c r="N42" s="3" t="s">
        <v>35</v>
      </c>
      <c r="O42" s="3" t="s">
        <v>34</v>
      </c>
      <c r="P42" s="3">
        <v>2020</v>
      </c>
      <c r="Q42" s="3" t="s">
        <v>201</v>
      </c>
      <c r="R42" s="3" t="s">
        <v>1276</v>
      </c>
      <c r="S42" s="10">
        <v>46442</v>
      </c>
      <c r="T42" s="3">
        <v>17</v>
      </c>
      <c r="U42" s="20">
        <v>9444444444444440</v>
      </c>
      <c r="V42" s="3" t="s">
        <v>328</v>
      </c>
      <c r="W42" s="20">
        <v>5531151278556120</v>
      </c>
    </row>
    <row r="43" spans="1:23" ht="12.5" x14ac:dyDescent="0.25">
      <c r="A43" s="3" t="s">
        <v>199</v>
      </c>
      <c r="B43" s="3" t="s">
        <v>1782</v>
      </c>
      <c r="C43" s="3" t="s">
        <v>1304</v>
      </c>
      <c r="D43" s="3" t="s">
        <v>1783</v>
      </c>
      <c r="E43" s="3" t="s">
        <v>28</v>
      </c>
      <c r="F43" s="3" t="s">
        <v>1784</v>
      </c>
      <c r="G43" s="3" t="s">
        <v>1785</v>
      </c>
      <c r="H43" s="3" t="s">
        <v>646</v>
      </c>
      <c r="I43" s="3">
        <v>201</v>
      </c>
      <c r="J43" s="3">
        <v>1</v>
      </c>
      <c r="K43" s="3" t="s">
        <v>1786</v>
      </c>
      <c r="L43" s="3">
        <v>15148</v>
      </c>
      <c r="M43" s="3" t="s">
        <v>95</v>
      </c>
      <c r="N43" s="3" t="s">
        <v>35</v>
      </c>
      <c r="O43" s="3" t="s">
        <v>34</v>
      </c>
      <c r="P43" s="3">
        <v>2020</v>
      </c>
      <c r="Q43" s="3" t="s">
        <v>201</v>
      </c>
      <c r="R43" s="3" t="s">
        <v>1278</v>
      </c>
      <c r="S43" s="3" t="s">
        <v>1787</v>
      </c>
      <c r="T43" s="3">
        <v>18</v>
      </c>
      <c r="U43" s="3" t="s">
        <v>260</v>
      </c>
      <c r="V43" s="3" t="s">
        <v>38</v>
      </c>
      <c r="W43" s="20">
        <v>6267061007257080</v>
      </c>
    </row>
    <row r="44" spans="1:23" ht="12.5" x14ac:dyDescent="0.25">
      <c r="A44" s="3" t="s">
        <v>241</v>
      </c>
      <c r="B44" s="3" t="s">
        <v>1294</v>
      </c>
      <c r="C44" s="3" t="s">
        <v>655</v>
      </c>
      <c r="D44" s="3" t="s">
        <v>1788</v>
      </c>
      <c r="E44" s="3" t="s">
        <v>28</v>
      </c>
      <c r="F44" s="3" t="s">
        <v>657</v>
      </c>
      <c r="G44" s="3" t="s">
        <v>30</v>
      </c>
      <c r="H44" s="3" t="s">
        <v>93</v>
      </c>
      <c r="I44" s="3">
        <v>201</v>
      </c>
      <c r="J44" s="3">
        <v>110</v>
      </c>
      <c r="K44" s="3" t="s">
        <v>1297</v>
      </c>
      <c r="L44" s="3">
        <v>215148</v>
      </c>
      <c r="M44" s="3" t="s">
        <v>95</v>
      </c>
      <c r="N44" s="3" t="s">
        <v>35</v>
      </c>
      <c r="O44" s="3" t="s">
        <v>34</v>
      </c>
      <c r="P44" s="3">
        <v>2020</v>
      </c>
      <c r="Q44" s="3" t="s">
        <v>201</v>
      </c>
      <c r="R44" s="3" t="s">
        <v>1278</v>
      </c>
      <c r="S44" s="10">
        <v>46442</v>
      </c>
      <c r="T44" s="3">
        <v>18</v>
      </c>
      <c r="U44" s="3" t="s">
        <v>260</v>
      </c>
      <c r="V44" s="3" t="s">
        <v>38</v>
      </c>
      <c r="W44" s="20">
        <v>7957525227133070</v>
      </c>
    </row>
    <row r="45" spans="1:23" ht="12.5" x14ac:dyDescent="0.25">
      <c r="A45" s="3" t="s">
        <v>116</v>
      </c>
      <c r="B45" s="3" t="s">
        <v>899</v>
      </c>
      <c r="C45" s="3" t="s">
        <v>1295</v>
      </c>
      <c r="D45" s="3" t="s">
        <v>1789</v>
      </c>
      <c r="E45" s="3" t="s">
        <v>28</v>
      </c>
      <c r="F45" s="3" t="s">
        <v>1790</v>
      </c>
      <c r="G45" s="3" t="s">
        <v>30</v>
      </c>
      <c r="H45" s="3" t="s">
        <v>93</v>
      </c>
      <c r="I45" s="3">
        <v>201</v>
      </c>
      <c r="J45" s="3" t="s">
        <v>1791</v>
      </c>
      <c r="K45" s="3" t="s">
        <v>1792</v>
      </c>
      <c r="L45" s="3" t="s">
        <v>1793</v>
      </c>
      <c r="M45" s="3" t="s">
        <v>1301</v>
      </c>
      <c r="N45" s="3" t="s">
        <v>173</v>
      </c>
      <c r="O45" s="3" t="s">
        <v>363</v>
      </c>
      <c r="P45" s="3" t="s">
        <v>42</v>
      </c>
      <c r="Q45" s="3">
        <v>1563685</v>
      </c>
      <c r="R45" s="3" t="s">
        <v>1302</v>
      </c>
      <c r="S45" s="3" t="s">
        <v>1794</v>
      </c>
      <c r="T45" s="3">
        <v>17</v>
      </c>
      <c r="U45" s="20">
        <v>9444444444444440</v>
      </c>
      <c r="V45" s="3" t="s">
        <v>328</v>
      </c>
      <c r="W45" s="20">
        <v>5763763533659720</v>
      </c>
    </row>
    <row r="46" spans="1:23" ht="12.5" x14ac:dyDescent="0.25">
      <c r="A46" s="3" t="s">
        <v>242</v>
      </c>
      <c r="B46" s="3" t="s">
        <v>1292</v>
      </c>
      <c r="C46" s="3" t="s">
        <v>1295</v>
      </c>
      <c r="D46" s="3" t="s">
        <v>1795</v>
      </c>
      <c r="E46" s="3" t="s">
        <v>28</v>
      </c>
      <c r="F46" s="3" t="s">
        <v>644</v>
      </c>
      <c r="G46" s="3" t="s">
        <v>30</v>
      </c>
      <c r="H46" s="3" t="s">
        <v>93</v>
      </c>
      <c r="I46" s="3">
        <v>201</v>
      </c>
      <c r="J46" s="3">
        <v>110</v>
      </c>
      <c r="K46" s="3" t="s">
        <v>1300</v>
      </c>
      <c r="L46" s="3" t="s">
        <v>1796</v>
      </c>
      <c r="M46" s="3" t="s">
        <v>1301</v>
      </c>
      <c r="N46" s="3" t="s">
        <v>35</v>
      </c>
      <c r="O46" s="3" t="s">
        <v>172</v>
      </c>
      <c r="P46" s="3">
        <v>20</v>
      </c>
      <c r="Q46" s="3" t="s">
        <v>42</v>
      </c>
      <c r="R46" s="3" t="s">
        <v>202</v>
      </c>
      <c r="S46" s="10">
        <v>46442</v>
      </c>
      <c r="T46" s="3">
        <v>17</v>
      </c>
      <c r="U46" s="20">
        <v>9444444444444440</v>
      </c>
      <c r="V46" s="3" t="s">
        <v>328</v>
      </c>
      <c r="W46" s="20">
        <v>749343851073955</v>
      </c>
    </row>
    <row r="47" spans="1:23" ht="12.5" x14ac:dyDescent="0.25">
      <c r="A47" s="3" t="s">
        <v>207</v>
      </c>
      <c r="B47" s="3" t="s">
        <v>1306</v>
      </c>
      <c r="C47" s="3" t="s">
        <v>142</v>
      </c>
      <c r="D47" s="3" t="s">
        <v>1797</v>
      </c>
      <c r="E47" s="3" t="s">
        <v>644</v>
      </c>
      <c r="F47" s="3" t="s">
        <v>30</v>
      </c>
      <c r="G47" s="3" t="s">
        <v>93</v>
      </c>
      <c r="H47" s="3">
        <v>201</v>
      </c>
      <c r="I47" s="3">
        <v>110</v>
      </c>
      <c r="J47" s="3">
        <v>110</v>
      </c>
      <c r="K47" s="3" t="s">
        <v>648</v>
      </c>
      <c r="L47" s="3" t="s">
        <v>649</v>
      </c>
      <c r="M47" s="3" t="s">
        <v>95</v>
      </c>
      <c r="N47" s="3" t="s">
        <v>35</v>
      </c>
      <c r="O47" s="3" t="s">
        <v>34</v>
      </c>
      <c r="P47" s="3">
        <v>2020</v>
      </c>
      <c r="Q47" s="3" t="s">
        <v>145</v>
      </c>
      <c r="R47" s="3" t="s">
        <v>1276</v>
      </c>
      <c r="S47" s="3" t="s">
        <v>1291</v>
      </c>
      <c r="T47" s="3">
        <v>18</v>
      </c>
      <c r="U47" s="3" t="s">
        <v>260</v>
      </c>
      <c r="V47" s="3" t="s">
        <v>38</v>
      </c>
      <c r="W47" s="20">
        <v>6472370766488410</v>
      </c>
    </row>
    <row r="48" spans="1:23" ht="12.5" x14ac:dyDescent="0.25">
      <c r="A48" s="3" t="s">
        <v>204</v>
      </c>
      <c r="B48" s="3" t="s">
        <v>1306</v>
      </c>
      <c r="C48" s="3" t="s">
        <v>142</v>
      </c>
      <c r="D48" s="3" t="s">
        <v>1798</v>
      </c>
      <c r="E48" s="3" t="s">
        <v>28</v>
      </c>
      <c r="F48" s="3" t="s">
        <v>644</v>
      </c>
      <c r="G48" s="3" t="s">
        <v>93</v>
      </c>
      <c r="H48" s="3">
        <v>201</v>
      </c>
      <c r="I48" s="3">
        <v>110</v>
      </c>
      <c r="J48" s="3" t="s">
        <v>747</v>
      </c>
      <c r="K48" s="3" t="s">
        <v>649</v>
      </c>
      <c r="L48" s="3" t="s">
        <v>42</v>
      </c>
      <c r="M48" s="3" t="s">
        <v>95</v>
      </c>
      <c r="N48" s="3" t="s">
        <v>35</v>
      </c>
      <c r="O48" s="3" t="s">
        <v>34</v>
      </c>
      <c r="P48" s="3">
        <v>2020</v>
      </c>
      <c r="Q48" s="3" t="s">
        <v>1278</v>
      </c>
      <c r="R48" s="3" t="s">
        <v>1311</v>
      </c>
      <c r="S48" s="10">
        <v>46442</v>
      </c>
      <c r="T48" s="3">
        <v>17</v>
      </c>
      <c r="U48" s="20">
        <v>9444444444444440</v>
      </c>
      <c r="V48" s="3" t="s">
        <v>328</v>
      </c>
      <c r="W48" s="20">
        <v>5742371815036170</v>
      </c>
    </row>
    <row r="49" spans="1:26" ht="12.5" x14ac:dyDescent="0.25">
      <c r="A49" s="3" t="s">
        <v>243</v>
      </c>
      <c r="B49" s="3" t="s">
        <v>1799</v>
      </c>
      <c r="C49" s="3" t="s">
        <v>142</v>
      </c>
      <c r="D49" s="3" t="s">
        <v>1800</v>
      </c>
      <c r="E49" s="3" t="s">
        <v>28</v>
      </c>
      <c r="F49" s="3" t="s">
        <v>644</v>
      </c>
      <c r="G49" s="3" t="s">
        <v>30</v>
      </c>
      <c r="H49" s="3" t="s">
        <v>93</v>
      </c>
      <c r="I49" s="3">
        <v>201</v>
      </c>
      <c r="J49" s="3">
        <v>110</v>
      </c>
      <c r="K49" s="3" t="s">
        <v>1801</v>
      </c>
      <c r="L49" s="3" t="s">
        <v>1802</v>
      </c>
      <c r="M49" s="3" t="s">
        <v>95</v>
      </c>
      <c r="N49" s="3" t="s">
        <v>35</v>
      </c>
      <c r="O49" s="3" t="s">
        <v>34</v>
      </c>
      <c r="P49" s="3">
        <v>2020</v>
      </c>
      <c r="Q49" s="3" t="s">
        <v>201</v>
      </c>
      <c r="R49" s="3" t="s">
        <v>1278</v>
      </c>
      <c r="S49" s="10">
        <v>46442</v>
      </c>
      <c r="T49" s="3">
        <v>18</v>
      </c>
      <c r="U49" s="3" t="s">
        <v>260</v>
      </c>
      <c r="V49" s="3" t="s">
        <v>38</v>
      </c>
      <c r="W49" s="20">
        <v>8383157873353950</v>
      </c>
    </row>
    <row r="51" spans="1:26" ht="12.5" x14ac:dyDescent="0.25">
      <c r="B51" s="12"/>
      <c r="T51" s="13" t="s">
        <v>244</v>
      </c>
    </row>
    <row r="52" spans="1:26" ht="14.5" x14ac:dyDescent="0.35">
      <c r="A52" s="13" t="s">
        <v>245</v>
      </c>
      <c r="B52" s="14">
        <f>COUNTIF(B2:B13,"F 3472 WAB")</f>
        <v>4</v>
      </c>
      <c r="C52" s="14">
        <f>COUNTIF(C2:C13,"BOBI AULIA SYAFIQ")</f>
        <v>7</v>
      </c>
      <c r="D52" s="14">
        <f>COUNTIF(D2:D13,"CLUSTER PRAMUKA REGENCY BLOK D6 KARANGTENGAH CIANJUR")</f>
        <v>0</v>
      </c>
      <c r="E52" s="14">
        <f>COUNTIF(E2:E13,"HONDA")</f>
        <v>9</v>
      </c>
      <c r="F52" s="14">
        <f>COUNTIF(F2:F13,"X1HO2N35M1 A/T")</f>
        <v>6</v>
      </c>
      <c r="G52" s="14">
        <f t="shared" ref="G52:H52" si="0">COUNTIF(G2:G13,"SEPEDA MOTOR")</f>
        <v>8</v>
      </c>
      <c r="H52" s="14">
        <f t="shared" si="0"/>
        <v>8</v>
      </c>
      <c r="I52" s="14">
        <f>COUNTIF(I2:I13,"2019")</f>
        <v>10</v>
      </c>
      <c r="J52" s="14">
        <f>COUNTIF(J2:J13,"149 CC")</f>
        <v>9</v>
      </c>
      <c r="K52" s="14">
        <f>COUNTIF(K2:K13,"MH1KF4115KK705996")</f>
        <v>7</v>
      </c>
      <c r="L52" s="14">
        <f>COUNTIF(L2:L13,"KF41E1708686")</f>
        <v>9</v>
      </c>
      <c r="M52" s="14">
        <f>COUNTIF(M2:M13,"HITAM")</f>
        <v>12</v>
      </c>
      <c r="N52" s="14">
        <f>COUNTIF(N2:N13,"BENSIN")</f>
        <v>12</v>
      </c>
      <c r="O52" s="14">
        <f>COUNTIF(O2:O13,"HITAM")</f>
        <v>12</v>
      </c>
      <c r="P52" s="14">
        <f>COUNTIF(P2:P13,"2019")</f>
        <v>11</v>
      </c>
      <c r="Q52" s="14">
        <f>COUNTIF(Q2:Q13,"PO7918292")</f>
        <v>11</v>
      </c>
      <c r="R52" s="14">
        <f>COUNTIF(R2:R13,"10700")</f>
        <v>11</v>
      </c>
      <c r="S52" s="14">
        <f>COUNTIF(S2:S13,"06 NOV 2024")</f>
        <v>8</v>
      </c>
      <c r="T52" s="15">
        <f t="shared" ref="T52:T55" si="1">SUM(B52:S52)</f>
        <v>154</v>
      </c>
    </row>
    <row r="53" spans="1:26" ht="12.5" x14ac:dyDescent="0.25">
      <c r="A53" s="13" t="s">
        <v>246</v>
      </c>
      <c r="B53" s="15">
        <f>COUNTIF(B14:B25,"B 3352 UJV")</f>
        <v>3</v>
      </c>
      <c r="C53" s="15">
        <f>COUNTIF(C14:C25,"DIAN LIESKA OCVIANY")</f>
        <v>1</v>
      </c>
      <c r="D53" s="15">
        <f>COUNTIF(D14:D25,"KOMP PERTAMINA BLOK W/10 RT8/16 JU")</f>
        <v>0</v>
      </c>
      <c r="E53" s="15">
        <f>COUNTIF(E14:E25,"HONDA")</f>
        <v>10</v>
      </c>
      <c r="F53" s="15">
        <f>COUNTIF(F14:F25,"Y1G02N15LO AT")</f>
        <v>0</v>
      </c>
      <c r="G53" s="15">
        <f>COUNTIF(G14:G25,"SEPEDA MOTOR")</f>
        <v>9</v>
      </c>
      <c r="H53" s="15">
        <f>COUNTIF(H14:H25,"SPD. MOTOR")</f>
        <v>4</v>
      </c>
      <c r="I53" s="15">
        <f>COUNTIF(I14:I25,"2015")</f>
        <v>11</v>
      </c>
      <c r="J53" s="15">
        <f>COUNTIF(J14:J25,"00110")</f>
        <v>10</v>
      </c>
      <c r="K53" s="15">
        <f>COUNTIF(K14:K25,"MH1JFT113FK053794")</f>
        <v>4</v>
      </c>
      <c r="L53" s="15">
        <f>COUNTIF(L14:L25,"JFT1E1053726")</f>
        <v>9</v>
      </c>
      <c r="M53" s="15">
        <f>COUNTIF(M14:M25,"HITAM")</f>
        <v>7</v>
      </c>
      <c r="N53" s="15">
        <f>COUNTIF(N14:N25,"BENSIN")</f>
        <v>8</v>
      </c>
      <c r="O53" s="15">
        <f>COUNTIF(O14:O25,"HITAM")</f>
        <v>1</v>
      </c>
      <c r="P53" s="15">
        <f>COUNTIF(P14:P25,"2015")</f>
        <v>1</v>
      </c>
      <c r="Q53" s="15">
        <f>COUNTIF(Q14:Q25,"MO2029195")</f>
        <v>0</v>
      </c>
      <c r="R53" s="15">
        <f>COUNTIF(R14:R25,"9B4906FT221DI")</f>
        <v>2</v>
      </c>
      <c r="S53" s="15">
        <f>COUNTIF(S14:S25,"11-11-2025")</f>
        <v>6</v>
      </c>
      <c r="T53" s="15">
        <f t="shared" si="1"/>
        <v>86</v>
      </c>
      <c r="U53" s="12"/>
      <c r="V53" s="12"/>
      <c r="W53" s="12"/>
      <c r="X53" s="12"/>
      <c r="Y53" s="12"/>
      <c r="Z53" s="12"/>
    </row>
    <row r="54" spans="1:26" ht="12.5" x14ac:dyDescent="0.25">
      <c r="A54" s="13" t="s">
        <v>247</v>
      </c>
      <c r="B54" s="15">
        <f>COUNTIF(B26:B37,"B 2832 BRY")</f>
        <v>2</v>
      </c>
      <c r="C54" s="15">
        <f>COUNTIF(C26:C37,"MICHAEL")</f>
        <v>9</v>
      </c>
      <c r="D54" s="15">
        <f>COUNTIF(D26:D37,"CITRA GARDEN 6 BLK H11/54 RT11/15 JAKBAR")</f>
        <v>0</v>
      </c>
      <c r="E54" s="15">
        <f>COUNTIF(E26:E37,"TOYOTA")</f>
        <v>7</v>
      </c>
      <c r="F54" s="15">
        <f>COUNTIF(F26:F37,"KIJANG INOVA 2.OV")</f>
        <v>0</v>
      </c>
      <c r="G54" s="15">
        <f>COUNTIF(G26:G37,"MOBIL PENUMPANG")</f>
        <v>3</v>
      </c>
      <c r="H54" s="15">
        <f>COUNTIF(H26:H37,"MICRO/MINIBUS")</f>
        <v>0</v>
      </c>
      <c r="I54" s="15">
        <f>COUNTIF(I26:I37,"2021")</f>
        <v>4</v>
      </c>
      <c r="J54" s="15">
        <f>COUNTIF(J26:J37,"01998")</f>
        <v>7</v>
      </c>
      <c r="K54" s="15">
        <f>COUNTIF(K26:K37,"MHFAW8EM2M0218495")</f>
        <v>0</v>
      </c>
      <c r="L54" s="15">
        <f>COUNTIF(L26:L37,"1TRA912677")</f>
        <v>2</v>
      </c>
      <c r="M54" s="15">
        <f>COUNTIF(M26:M37,"SILVER METALIK")</f>
        <v>0</v>
      </c>
      <c r="N54" s="15">
        <f>COUNTIF(N26:N37,"BENSIN")</f>
        <v>7</v>
      </c>
      <c r="O54" s="15">
        <f>COUNTIF(O26:O37,"HITAM")</f>
        <v>6</v>
      </c>
      <c r="P54" s="15">
        <f>COUNTIF(P26:P37,"2021")</f>
        <v>8</v>
      </c>
      <c r="Q54" s="15">
        <f>COUNTIF(Q26:Q37,"R01352858")</f>
        <v>9</v>
      </c>
      <c r="R54" s="15">
        <f>COUNTIF(R26:R37,"3C4900GUYW1WE")</f>
        <v>1</v>
      </c>
      <c r="S54" s="15">
        <f>COUNTIF(S26:S37,"05-10-2026")</f>
        <v>3</v>
      </c>
      <c r="T54" s="15">
        <f t="shared" si="1"/>
        <v>68</v>
      </c>
      <c r="U54" s="12"/>
      <c r="V54" s="12"/>
      <c r="W54" s="12"/>
      <c r="X54" s="12"/>
      <c r="Y54" s="12"/>
      <c r="Z54" s="12"/>
    </row>
    <row r="55" spans="1:26" ht="12.5" x14ac:dyDescent="0.25">
      <c r="A55" s="13" t="s">
        <v>248</v>
      </c>
      <c r="B55" s="15">
        <f>COUNTIF(B38:B49,"B 4705 BLB")</f>
        <v>0</v>
      </c>
      <c r="C55" s="15">
        <f>COUNTIF(C38:C49,"RICKY GUNAWAN")</f>
        <v>6</v>
      </c>
      <c r="D55" s="15">
        <f>COUNTIF(D38:D49,"JL KEAMANAN DLM RT14/6 TM SHARI JB")</f>
        <v>0</v>
      </c>
      <c r="E55" s="15">
        <f>COUNTIF(E38:E49,"HONDA")</f>
        <v>11</v>
      </c>
      <c r="F55" s="15">
        <f>COUNTIF(F38:F49,"D1B02N12L2")</f>
        <v>0</v>
      </c>
      <c r="G55" s="15">
        <f>COUNTIF(G38:G49,"SEPEDA MOTOR")</f>
        <v>6</v>
      </c>
      <c r="H55" s="15">
        <f>COUNTIF(H38:H49,"SPD. MOTOR")</f>
        <v>0</v>
      </c>
      <c r="I55" s="15">
        <f>COUNTIF(I38:I49,"2017")</f>
        <v>1</v>
      </c>
      <c r="J55" s="15">
        <f>COUNTIF(J38:J49,"00110")</f>
        <v>6</v>
      </c>
      <c r="K55" s="15">
        <f>COUNTIF(K38:K49,"MH1JM2112HK213635")</f>
        <v>0</v>
      </c>
      <c r="L55" s="15">
        <f>COUNTIF(L38:L49,"JM21E1215148")</f>
        <v>4</v>
      </c>
      <c r="M55" s="15">
        <f>COUNTIF(M38:M49,"MERAH PUTIH")</f>
        <v>0</v>
      </c>
      <c r="N55" s="15">
        <f>COUNTIF(N38:N49,"BENSIN")</f>
        <v>11</v>
      </c>
      <c r="O55" s="15">
        <f>COUNTIF(O38:O49,"HITAM")</f>
        <v>9</v>
      </c>
      <c r="P55" s="15">
        <f>COUNTIF(P38:P49,"2020")</f>
        <v>9</v>
      </c>
      <c r="Q55" s="15">
        <f>COUNTIF(Q38:Q49,"N01563685")</f>
        <v>1</v>
      </c>
      <c r="R55" s="15">
        <f>COUNTIF(R38:R49,"9B4906ID311AW")</f>
        <v>1</v>
      </c>
      <c r="S55" s="15">
        <f>COUNTIF(S38:S49,"24-02-2027")</f>
        <v>10</v>
      </c>
      <c r="T55" s="15">
        <f t="shared" si="1"/>
        <v>75</v>
      </c>
      <c r="U55" s="12"/>
      <c r="V55" s="12"/>
      <c r="W55" s="12"/>
      <c r="X55" s="12"/>
      <c r="Y55" s="12"/>
      <c r="Z55" s="12"/>
    </row>
    <row r="56" spans="1:26" ht="13" x14ac:dyDescent="0.3">
      <c r="B56" s="12"/>
      <c r="S56" s="16" t="s">
        <v>249</v>
      </c>
      <c r="T56" s="17">
        <f>SUM(T52:T55)</f>
        <v>383</v>
      </c>
      <c r="U56" s="47">
        <f>T56/V56</f>
        <v>0.44328703703703703</v>
      </c>
      <c r="V56" s="18">
        <f>18*48</f>
        <v>864</v>
      </c>
    </row>
  </sheetData>
  <autoFilter ref="A1:W4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6"/>
  <sheetViews>
    <sheetView topLeftCell="C1" workbookViewId="0"/>
  </sheetViews>
  <sheetFormatPr defaultColWidth="12.6328125" defaultRowHeight="15.75" customHeight="1" x14ac:dyDescent="0.25"/>
  <sheetData>
    <row r="1" spans="1:23" ht="15.7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</row>
    <row r="2" spans="1:23" ht="15.75" customHeight="1" x14ac:dyDescent="0.25">
      <c r="A2" s="3" t="s">
        <v>85</v>
      </c>
      <c r="B2" s="3" t="s">
        <v>834</v>
      </c>
      <c r="C2" s="3" t="s">
        <v>26</v>
      </c>
      <c r="D2" s="3" t="s">
        <v>1803</v>
      </c>
      <c r="E2" s="3" t="s">
        <v>28</v>
      </c>
      <c r="F2" s="3" t="s">
        <v>88</v>
      </c>
      <c r="G2" s="3" t="s">
        <v>30</v>
      </c>
      <c r="H2" s="3" t="s">
        <v>30</v>
      </c>
      <c r="I2" s="3">
        <v>2019</v>
      </c>
      <c r="J2" s="3" t="s">
        <v>264</v>
      </c>
      <c r="K2" s="3" t="s">
        <v>1804</v>
      </c>
      <c r="L2" s="59">
        <v>45602</v>
      </c>
      <c r="M2" s="3" t="s">
        <v>34</v>
      </c>
      <c r="N2" s="3" t="s">
        <v>35</v>
      </c>
      <c r="O2" s="3" t="s">
        <v>34</v>
      </c>
      <c r="P2" s="3">
        <v>2019</v>
      </c>
      <c r="Q2" s="3" t="s">
        <v>36</v>
      </c>
      <c r="R2" s="3">
        <v>10700</v>
      </c>
      <c r="S2" s="3" t="s">
        <v>845</v>
      </c>
      <c r="T2" s="3">
        <v>18</v>
      </c>
      <c r="U2" s="3" t="s">
        <v>260</v>
      </c>
      <c r="V2" s="3" t="s">
        <v>38</v>
      </c>
      <c r="W2" s="20">
        <v>8426297014532300</v>
      </c>
    </row>
    <row r="3" spans="1:23" ht="15.75" customHeight="1" x14ac:dyDescent="0.25">
      <c r="A3" s="3" t="s">
        <v>220</v>
      </c>
      <c r="B3" s="3" t="s">
        <v>262</v>
      </c>
      <c r="C3" s="3" t="s">
        <v>26</v>
      </c>
      <c r="D3" s="3" t="s">
        <v>1805</v>
      </c>
      <c r="E3" s="3" t="s">
        <v>28</v>
      </c>
      <c r="F3" s="3" t="s">
        <v>29</v>
      </c>
      <c r="G3" s="3" t="s">
        <v>30</v>
      </c>
      <c r="H3" s="3" t="s">
        <v>30</v>
      </c>
      <c r="I3" s="3">
        <v>2019</v>
      </c>
      <c r="J3" s="3" t="s">
        <v>264</v>
      </c>
      <c r="K3" s="3" t="s">
        <v>32</v>
      </c>
      <c r="L3" s="3" t="s">
        <v>862</v>
      </c>
      <c r="M3" s="3" t="s">
        <v>34</v>
      </c>
      <c r="N3" s="3" t="s">
        <v>35</v>
      </c>
      <c r="O3" s="3" t="s">
        <v>34</v>
      </c>
      <c r="P3" s="3">
        <v>2019</v>
      </c>
      <c r="Q3" s="3" t="s">
        <v>42</v>
      </c>
      <c r="R3" s="3">
        <v>10700</v>
      </c>
      <c r="S3" s="5">
        <v>45602</v>
      </c>
      <c r="T3" s="3">
        <v>17</v>
      </c>
      <c r="U3" s="20">
        <v>9444444444444440</v>
      </c>
      <c r="V3" s="3" t="s">
        <v>328</v>
      </c>
      <c r="W3" s="20">
        <v>9167420814479630</v>
      </c>
    </row>
    <row r="4" spans="1:23" ht="15.75" customHeight="1" x14ac:dyDescent="0.25">
      <c r="A4" s="3" t="s">
        <v>24</v>
      </c>
      <c r="B4" s="3" t="s">
        <v>25</v>
      </c>
      <c r="C4" s="3" t="s">
        <v>26</v>
      </c>
      <c r="D4" s="3" t="s">
        <v>840</v>
      </c>
      <c r="E4" s="3" t="s">
        <v>28</v>
      </c>
      <c r="F4" s="3" t="s">
        <v>1667</v>
      </c>
      <c r="G4" s="3" t="s">
        <v>30</v>
      </c>
      <c r="H4" s="3" t="s">
        <v>30</v>
      </c>
      <c r="I4" s="3">
        <v>2019</v>
      </c>
      <c r="J4" s="3" t="s">
        <v>264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34</v>
      </c>
      <c r="P4" s="3">
        <v>2019</v>
      </c>
      <c r="Q4" s="3" t="s">
        <v>36</v>
      </c>
      <c r="R4" s="3">
        <v>10700</v>
      </c>
      <c r="S4" s="5">
        <v>45602</v>
      </c>
      <c r="T4" s="3">
        <v>18</v>
      </c>
      <c r="U4" s="3" t="s">
        <v>260</v>
      </c>
      <c r="V4" s="3" t="s">
        <v>38</v>
      </c>
      <c r="W4" s="20">
        <v>9667582417582410</v>
      </c>
    </row>
    <row r="5" spans="1:23" ht="15.75" customHeight="1" x14ac:dyDescent="0.25">
      <c r="A5" s="3" t="s">
        <v>222</v>
      </c>
      <c r="B5" s="3" t="s">
        <v>837</v>
      </c>
      <c r="C5" s="3" t="s">
        <v>26</v>
      </c>
      <c r="D5" s="3" t="s">
        <v>1806</v>
      </c>
      <c r="E5" s="3" t="s">
        <v>28</v>
      </c>
      <c r="F5" s="3" t="s">
        <v>29</v>
      </c>
      <c r="G5" s="3" t="s">
        <v>30</v>
      </c>
      <c r="H5" s="3" t="s">
        <v>30</v>
      </c>
      <c r="I5" s="3">
        <v>2019</v>
      </c>
      <c r="J5" s="3" t="s">
        <v>1807</v>
      </c>
      <c r="K5" s="3" t="s">
        <v>32</v>
      </c>
      <c r="L5" s="3" t="s">
        <v>33</v>
      </c>
      <c r="M5" s="3" t="s">
        <v>34</v>
      </c>
      <c r="N5" s="3" t="s">
        <v>35</v>
      </c>
      <c r="O5" s="3" t="s">
        <v>34</v>
      </c>
      <c r="P5" s="3">
        <v>2019</v>
      </c>
      <c r="Q5" s="3" t="s">
        <v>36</v>
      </c>
      <c r="R5" s="3">
        <v>10700</v>
      </c>
      <c r="S5" s="21">
        <v>45236</v>
      </c>
      <c r="T5" s="3">
        <v>18</v>
      </c>
      <c r="U5" s="3" t="s">
        <v>260</v>
      </c>
      <c r="V5" s="3" t="s">
        <v>38</v>
      </c>
      <c r="W5" s="20">
        <v>8642773892773890</v>
      </c>
    </row>
    <row r="6" spans="1:23" ht="15.75" customHeight="1" x14ac:dyDescent="0.25">
      <c r="A6" s="3" t="s">
        <v>39</v>
      </c>
      <c r="B6" s="3" t="s">
        <v>1808</v>
      </c>
      <c r="C6" s="3" t="s">
        <v>1668</v>
      </c>
      <c r="D6" s="3" t="s">
        <v>1809</v>
      </c>
      <c r="E6" s="3" t="s">
        <v>28</v>
      </c>
      <c r="F6" s="3" t="s">
        <v>29</v>
      </c>
      <c r="G6" s="3" t="s">
        <v>30</v>
      </c>
      <c r="H6" s="3" t="s">
        <v>30</v>
      </c>
      <c r="I6" s="3">
        <v>2019</v>
      </c>
      <c r="J6" s="3" t="s">
        <v>264</v>
      </c>
      <c r="K6" s="3" t="s">
        <v>1810</v>
      </c>
      <c r="L6" s="3" t="s">
        <v>1808</v>
      </c>
      <c r="M6" s="3" t="s">
        <v>34</v>
      </c>
      <c r="N6" s="3" t="s">
        <v>35</v>
      </c>
      <c r="O6" s="3" t="s">
        <v>34</v>
      </c>
      <c r="P6" s="3">
        <v>2019</v>
      </c>
      <c r="Q6" s="3" t="s">
        <v>1811</v>
      </c>
      <c r="R6" s="3">
        <v>10700</v>
      </c>
      <c r="S6" s="3" t="s">
        <v>42</v>
      </c>
      <c r="T6" s="3">
        <v>17</v>
      </c>
      <c r="U6" s="20">
        <v>9444444444444440</v>
      </c>
      <c r="V6" s="3" t="s">
        <v>328</v>
      </c>
      <c r="W6" s="20">
        <v>7676766332475670</v>
      </c>
    </row>
    <row r="7" spans="1:23" ht="15.75" customHeight="1" x14ac:dyDescent="0.25">
      <c r="A7" s="3" t="s">
        <v>72</v>
      </c>
      <c r="B7" s="3" t="s">
        <v>1812</v>
      </c>
      <c r="C7" s="3" t="s">
        <v>843</v>
      </c>
      <c r="D7" s="3" t="s">
        <v>840</v>
      </c>
      <c r="E7" s="3" t="s">
        <v>28</v>
      </c>
      <c r="F7" s="3" t="s">
        <v>29</v>
      </c>
      <c r="G7" s="3" t="s">
        <v>30</v>
      </c>
      <c r="H7" s="3" t="s">
        <v>30</v>
      </c>
      <c r="I7" s="3">
        <v>2019</v>
      </c>
      <c r="J7" s="3" t="s">
        <v>264</v>
      </c>
      <c r="K7" s="3" t="s">
        <v>1813</v>
      </c>
      <c r="L7" s="3" t="s">
        <v>33</v>
      </c>
      <c r="M7" s="3" t="s">
        <v>34</v>
      </c>
      <c r="N7" s="3" t="s">
        <v>35</v>
      </c>
      <c r="O7" s="3" t="s">
        <v>34</v>
      </c>
      <c r="P7" s="3">
        <v>2019</v>
      </c>
      <c r="Q7" s="3" t="s">
        <v>36</v>
      </c>
      <c r="R7" s="3">
        <v>10700</v>
      </c>
      <c r="S7" s="3" t="s">
        <v>836</v>
      </c>
      <c r="T7" s="3">
        <v>18</v>
      </c>
      <c r="U7" s="3" t="s">
        <v>260</v>
      </c>
      <c r="V7" s="3" t="s">
        <v>38</v>
      </c>
      <c r="W7" s="20">
        <v>8801144933497870</v>
      </c>
    </row>
    <row r="8" spans="1:23" ht="15.75" customHeight="1" x14ac:dyDescent="0.25">
      <c r="A8" s="3" t="s">
        <v>223</v>
      </c>
      <c r="B8" s="3">
        <v>3472</v>
      </c>
      <c r="C8" s="3" t="s">
        <v>853</v>
      </c>
      <c r="D8" s="3" t="s">
        <v>1814</v>
      </c>
      <c r="E8" s="3" t="s">
        <v>28</v>
      </c>
      <c r="F8" s="3" t="s">
        <v>1815</v>
      </c>
      <c r="G8" s="3" t="s">
        <v>1816</v>
      </c>
      <c r="H8" s="3" t="s">
        <v>30</v>
      </c>
      <c r="I8" s="3">
        <v>2019</v>
      </c>
      <c r="J8" s="3" t="s">
        <v>850</v>
      </c>
      <c r="K8" s="3" t="s">
        <v>1817</v>
      </c>
      <c r="L8" s="3" t="s">
        <v>1818</v>
      </c>
      <c r="M8" s="3" t="s">
        <v>34</v>
      </c>
      <c r="N8" s="3" t="s">
        <v>35</v>
      </c>
      <c r="O8" s="3" t="s">
        <v>34</v>
      </c>
      <c r="P8" s="3">
        <v>2019</v>
      </c>
      <c r="Q8" s="3" t="s">
        <v>42</v>
      </c>
      <c r="R8" s="3">
        <v>10700</v>
      </c>
      <c r="S8" s="5">
        <v>45602</v>
      </c>
      <c r="T8" s="3">
        <v>17</v>
      </c>
      <c r="U8" s="20">
        <v>9444444444444440</v>
      </c>
      <c r="V8" s="3" t="s">
        <v>328</v>
      </c>
      <c r="W8" s="20">
        <v>8771753045109440</v>
      </c>
    </row>
    <row r="9" spans="1:23" ht="15.75" customHeight="1" x14ac:dyDescent="0.25">
      <c r="A9" s="3" t="s">
        <v>98</v>
      </c>
      <c r="B9" s="3" t="s">
        <v>1819</v>
      </c>
      <c r="C9" s="3" t="s">
        <v>73</v>
      </c>
      <c r="D9" s="3" t="s">
        <v>1416</v>
      </c>
      <c r="E9" s="3" t="s">
        <v>1820</v>
      </c>
      <c r="F9" s="3" t="s">
        <v>1667</v>
      </c>
      <c r="G9" s="3" t="s">
        <v>30</v>
      </c>
      <c r="H9" s="3" t="s">
        <v>30</v>
      </c>
      <c r="I9" s="3">
        <v>2019</v>
      </c>
      <c r="J9" s="3" t="s">
        <v>264</v>
      </c>
      <c r="K9" s="3" t="s">
        <v>32</v>
      </c>
      <c r="L9" s="3" t="s">
        <v>33</v>
      </c>
      <c r="M9" s="3" t="s">
        <v>34</v>
      </c>
      <c r="N9" s="3" t="s">
        <v>35</v>
      </c>
      <c r="O9" s="3" t="s">
        <v>34</v>
      </c>
      <c r="P9" s="3">
        <v>2019</v>
      </c>
      <c r="Q9" s="3" t="s">
        <v>36</v>
      </c>
      <c r="R9" s="3">
        <v>10700</v>
      </c>
      <c r="S9" s="9">
        <v>45597</v>
      </c>
      <c r="T9" s="3">
        <v>18</v>
      </c>
      <c r="U9" s="3" t="s">
        <v>260</v>
      </c>
      <c r="V9" s="3" t="s">
        <v>38</v>
      </c>
      <c r="W9" s="20">
        <v>8647917442035080</v>
      </c>
    </row>
    <row r="10" spans="1:23" ht="15.75" customHeight="1" x14ac:dyDescent="0.25">
      <c r="A10" s="3" t="s">
        <v>224</v>
      </c>
      <c r="B10" s="3" t="s">
        <v>1821</v>
      </c>
      <c r="C10" s="3" t="s">
        <v>73</v>
      </c>
      <c r="D10" s="3" t="s">
        <v>1822</v>
      </c>
      <c r="E10" s="3" t="s">
        <v>28</v>
      </c>
      <c r="F10" s="3" t="s">
        <v>859</v>
      </c>
      <c r="G10" s="3" t="s">
        <v>582</v>
      </c>
      <c r="H10" s="3" t="s">
        <v>582</v>
      </c>
      <c r="I10" s="3">
        <v>2019</v>
      </c>
      <c r="J10" s="3" t="s">
        <v>264</v>
      </c>
      <c r="K10" s="3" t="s">
        <v>906</v>
      </c>
      <c r="L10" s="3" t="s">
        <v>33</v>
      </c>
      <c r="M10" s="3" t="s">
        <v>34</v>
      </c>
      <c r="N10" s="3" t="s">
        <v>35</v>
      </c>
      <c r="O10" s="3" t="s">
        <v>34</v>
      </c>
      <c r="P10" s="3">
        <v>2019</v>
      </c>
      <c r="Q10" s="3" t="s">
        <v>36</v>
      </c>
      <c r="R10" s="3">
        <v>10700</v>
      </c>
      <c r="S10" s="5">
        <v>45602</v>
      </c>
      <c r="T10" s="3">
        <v>18</v>
      </c>
      <c r="U10" s="3" t="s">
        <v>260</v>
      </c>
      <c r="V10" s="3" t="s">
        <v>38</v>
      </c>
      <c r="W10" s="20">
        <v>838866743278508</v>
      </c>
    </row>
    <row r="11" spans="1:23" ht="15.75" customHeight="1" x14ac:dyDescent="0.25">
      <c r="A11" s="3" t="s">
        <v>81</v>
      </c>
      <c r="B11" s="3" t="s">
        <v>25</v>
      </c>
      <c r="C11" s="3" t="s">
        <v>26</v>
      </c>
      <c r="D11" s="3" t="s">
        <v>1823</v>
      </c>
      <c r="E11" s="3" t="s">
        <v>29</v>
      </c>
      <c r="F11" s="3" t="s">
        <v>49</v>
      </c>
      <c r="G11" s="3" t="s">
        <v>30</v>
      </c>
      <c r="H11" s="3">
        <v>2019</v>
      </c>
      <c r="I11" s="3">
        <v>149</v>
      </c>
      <c r="J11" s="3" t="s">
        <v>264</v>
      </c>
      <c r="K11" s="3" t="s">
        <v>33</v>
      </c>
      <c r="L11" s="3" t="s">
        <v>42</v>
      </c>
      <c r="M11" s="3" t="s">
        <v>34</v>
      </c>
      <c r="N11" s="3" t="s">
        <v>35</v>
      </c>
      <c r="O11" s="3" t="s">
        <v>34</v>
      </c>
      <c r="P11" s="3">
        <v>2019</v>
      </c>
      <c r="Q11" s="3" t="s">
        <v>36</v>
      </c>
      <c r="R11" s="3">
        <v>10700</v>
      </c>
      <c r="S11" s="9">
        <v>45597</v>
      </c>
      <c r="T11" s="3">
        <v>17</v>
      </c>
      <c r="U11" s="20">
        <v>9444444444444440</v>
      </c>
      <c r="V11" s="3" t="s">
        <v>328</v>
      </c>
      <c r="W11" s="20">
        <v>6872672310388570</v>
      </c>
    </row>
    <row r="12" spans="1:23" ht="15.75" customHeight="1" x14ac:dyDescent="0.25">
      <c r="A12" s="3" t="s">
        <v>225</v>
      </c>
      <c r="B12" s="3" t="s">
        <v>1824</v>
      </c>
      <c r="C12" s="3" t="s">
        <v>26</v>
      </c>
      <c r="D12" s="3" t="s">
        <v>1825</v>
      </c>
      <c r="E12" s="3" t="s">
        <v>28</v>
      </c>
      <c r="F12" s="3" t="s">
        <v>29</v>
      </c>
      <c r="G12" s="3" t="s">
        <v>30</v>
      </c>
      <c r="H12" s="3" t="s">
        <v>1400</v>
      </c>
      <c r="I12" s="3">
        <v>149</v>
      </c>
      <c r="J12" s="3" t="s">
        <v>1826</v>
      </c>
      <c r="K12" s="3" t="s">
        <v>862</v>
      </c>
      <c r="L12" s="3" t="s">
        <v>42</v>
      </c>
      <c r="M12" s="3" t="s">
        <v>34</v>
      </c>
      <c r="N12" s="3" t="s">
        <v>35</v>
      </c>
      <c r="O12" s="3" t="s">
        <v>34</v>
      </c>
      <c r="P12" s="3">
        <v>2019</v>
      </c>
      <c r="Q12" s="3" t="s">
        <v>42</v>
      </c>
      <c r="R12" s="3">
        <v>10700</v>
      </c>
      <c r="S12" s="5">
        <v>45602</v>
      </c>
      <c r="T12" s="3">
        <v>16</v>
      </c>
      <c r="U12" s="20">
        <v>8888888888888880</v>
      </c>
      <c r="V12" s="3" t="s">
        <v>44</v>
      </c>
      <c r="W12" s="20">
        <v>7057315233785820</v>
      </c>
    </row>
    <row r="13" spans="1:23" ht="15.75" customHeight="1" x14ac:dyDescent="0.25">
      <c r="A13" s="3" t="s">
        <v>212</v>
      </c>
      <c r="B13" s="3" t="s">
        <v>25</v>
      </c>
      <c r="C13" s="3" t="s">
        <v>26</v>
      </c>
      <c r="D13" s="3" t="s">
        <v>840</v>
      </c>
      <c r="E13" s="3" t="s">
        <v>28</v>
      </c>
      <c r="F13" s="3" t="s">
        <v>29</v>
      </c>
      <c r="G13" s="3" t="s">
        <v>30</v>
      </c>
      <c r="H13" s="3" t="s">
        <v>30</v>
      </c>
      <c r="I13" s="3">
        <v>2019</v>
      </c>
      <c r="J13" s="3" t="s">
        <v>264</v>
      </c>
      <c r="K13" s="3" t="s">
        <v>32</v>
      </c>
      <c r="L13" s="3" t="s">
        <v>33</v>
      </c>
      <c r="M13" s="3" t="s">
        <v>34</v>
      </c>
      <c r="N13" s="3" t="s">
        <v>35</v>
      </c>
      <c r="O13" s="3" t="s">
        <v>34</v>
      </c>
      <c r="P13" s="3">
        <v>2019</v>
      </c>
      <c r="Q13" s="3" t="s">
        <v>36</v>
      </c>
      <c r="R13" s="3">
        <v>10700</v>
      </c>
      <c r="S13" s="5">
        <v>45602</v>
      </c>
      <c r="T13" s="3">
        <v>18</v>
      </c>
      <c r="U13" s="3" t="s">
        <v>260</v>
      </c>
      <c r="V13" s="3" t="s">
        <v>38</v>
      </c>
      <c r="W13" s="20">
        <v>9707264957264950</v>
      </c>
    </row>
    <row r="14" spans="1:23" ht="15.75" customHeight="1" x14ac:dyDescent="0.25">
      <c r="A14" s="3" t="s">
        <v>122</v>
      </c>
      <c r="B14" s="3" t="s">
        <v>864</v>
      </c>
      <c r="C14" s="3" t="s">
        <v>1681</v>
      </c>
      <c r="D14" s="3" t="s">
        <v>1827</v>
      </c>
      <c r="E14" s="3" t="s">
        <v>28</v>
      </c>
      <c r="F14" s="3" t="s">
        <v>1828</v>
      </c>
      <c r="G14" s="3" t="s">
        <v>1829</v>
      </c>
      <c r="H14" s="3">
        <v>2015</v>
      </c>
      <c r="I14" s="3">
        <v>2015</v>
      </c>
      <c r="J14" s="3" t="s">
        <v>1636</v>
      </c>
      <c r="K14" s="3" t="s">
        <v>1830</v>
      </c>
      <c r="L14" s="3" t="s">
        <v>42</v>
      </c>
      <c r="M14" s="3" t="s">
        <v>191</v>
      </c>
      <c r="N14" s="3" t="s">
        <v>35</v>
      </c>
      <c r="O14" s="3" t="s">
        <v>870</v>
      </c>
      <c r="P14" s="3">
        <v>2015</v>
      </c>
      <c r="Q14" s="3" t="s">
        <v>42</v>
      </c>
      <c r="R14" s="3" t="s">
        <v>1703</v>
      </c>
      <c r="S14" s="3" t="s">
        <v>42</v>
      </c>
      <c r="T14" s="3">
        <v>15</v>
      </c>
      <c r="U14" s="20">
        <v>8333333333333330</v>
      </c>
      <c r="V14" s="3" t="s">
        <v>80</v>
      </c>
      <c r="W14" s="20">
        <v>5011111111111110</v>
      </c>
    </row>
    <row r="15" spans="1:23" ht="15.75" customHeight="1" x14ac:dyDescent="0.25">
      <c r="A15" s="3" t="s">
        <v>226</v>
      </c>
      <c r="B15" s="3" t="s">
        <v>46</v>
      </c>
      <c r="C15" s="3" t="s">
        <v>1831</v>
      </c>
      <c r="D15" s="3" t="s">
        <v>1832</v>
      </c>
      <c r="E15" s="3" t="s">
        <v>28</v>
      </c>
      <c r="F15" s="3" t="s">
        <v>170</v>
      </c>
      <c r="G15" s="3" t="s">
        <v>30</v>
      </c>
      <c r="H15" s="3" t="s">
        <v>111</v>
      </c>
      <c r="I15" s="3">
        <v>2015</v>
      </c>
      <c r="J15" s="3" t="s">
        <v>1687</v>
      </c>
      <c r="K15" s="3" t="s">
        <v>1833</v>
      </c>
      <c r="L15" s="3" t="s">
        <v>114</v>
      </c>
      <c r="M15" s="3" t="s">
        <v>34</v>
      </c>
      <c r="N15" s="3" t="s">
        <v>35</v>
      </c>
      <c r="O15" s="3" t="s">
        <v>1694</v>
      </c>
      <c r="P15" s="3" t="s">
        <v>42</v>
      </c>
      <c r="Q15" s="3" t="s">
        <v>42</v>
      </c>
      <c r="R15" s="3" t="s">
        <v>1480</v>
      </c>
      <c r="S15" s="8">
        <v>45972</v>
      </c>
      <c r="T15" s="3">
        <v>16</v>
      </c>
      <c r="U15" s="20">
        <v>8888888888888880</v>
      </c>
      <c r="V15" s="3" t="s">
        <v>44</v>
      </c>
      <c r="W15" s="20">
        <v>740752262443439</v>
      </c>
    </row>
    <row r="16" spans="1:23" ht="15.75" customHeight="1" x14ac:dyDescent="0.25">
      <c r="A16" s="3" t="s">
        <v>227</v>
      </c>
      <c r="B16" s="3" t="s">
        <v>123</v>
      </c>
      <c r="C16" s="3" t="s">
        <v>738</v>
      </c>
      <c r="D16" s="3" t="s">
        <v>1834</v>
      </c>
      <c r="E16" s="3" t="s">
        <v>28</v>
      </c>
      <c r="F16" s="3" t="s">
        <v>740</v>
      </c>
      <c r="G16" s="3" t="s">
        <v>30</v>
      </c>
      <c r="H16" s="3" t="s">
        <v>918</v>
      </c>
      <c r="I16" s="3">
        <v>2015</v>
      </c>
      <c r="J16" s="3" t="s">
        <v>52</v>
      </c>
      <c r="K16" s="3" t="s">
        <v>1835</v>
      </c>
      <c r="L16" s="3" t="s">
        <v>114</v>
      </c>
      <c r="M16" s="3" t="s">
        <v>34</v>
      </c>
      <c r="N16" s="3" t="s">
        <v>35</v>
      </c>
      <c r="O16" s="3" t="s">
        <v>1694</v>
      </c>
      <c r="P16" s="3" t="s">
        <v>42</v>
      </c>
      <c r="Q16" s="3" t="s">
        <v>42</v>
      </c>
      <c r="R16" s="3" t="s">
        <v>56</v>
      </c>
      <c r="S16" s="3" t="s">
        <v>1836</v>
      </c>
      <c r="T16" s="3">
        <v>16</v>
      </c>
      <c r="U16" s="20">
        <v>8888888888888880</v>
      </c>
      <c r="V16" s="3" t="s">
        <v>44</v>
      </c>
      <c r="W16" s="20">
        <v>7143382352941170</v>
      </c>
    </row>
    <row r="17" spans="1:23" ht="15.75" customHeight="1" x14ac:dyDescent="0.25">
      <c r="A17" s="3" t="s">
        <v>228</v>
      </c>
      <c r="B17" s="3" t="s">
        <v>123</v>
      </c>
      <c r="C17" s="3" t="s">
        <v>738</v>
      </c>
      <c r="D17" s="3" t="s">
        <v>1837</v>
      </c>
      <c r="E17" s="3" t="s">
        <v>28</v>
      </c>
      <c r="F17" s="3" t="s">
        <v>170</v>
      </c>
      <c r="G17" s="3" t="s">
        <v>30</v>
      </c>
      <c r="H17" s="3" t="s">
        <v>111</v>
      </c>
      <c r="I17" s="3">
        <v>2015</v>
      </c>
      <c r="J17" s="3">
        <v>110</v>
      </c>
      <c r="K17" s="3" t="s">
        <v>1838</v>
      </c>
      <c r="L17" s="3" t="s">
        <v>114</v>
      </c>
      <c r="M17" s="3" t="s">
        <v>871</v>
      </c>
      <c r="N17" s="3" t="s">
        <v>897</v>
      </c>
      <c r="O17" s="3" t="s">
        <v>1839</v>
      </c>
      <c r="P17" s="3" t="s">
        <v>42</v>
      </c>
      <c r="Q17" s="3" t="s">
        <v>871</v>
      </c>
      <c r="R17" s="3" t="s">
        <v>42</v>
      </c>
      <c r="S17" s="3" t="s">
        <v>1710</v>
      </c>
      <c r="T17" s="3">
        <v>16</v>
      </c>
      <c r="U17" s="20">
        <v>8888888888888880</v>
      </c>
      <c r="V17" s="3" t="s">
        <v>44</v>
      </c>
      <c r="W17" s="20">
        <v>7584684514831570</v>
      </c>
    </row>
    <row r="18" spans="1:23" ht="15.75" customHeight="1" x14ac:dyDescent="0.25">
      <c r="A18" s="3" t="s">
        <v>229</v>
      </c>
      <c r="B18" s="3" t="s">
        <v>1695</v>
      </c>
      <c r="C18" s="3" t="s">
        <v>1840</v>
      </c>
      <c r="D18" s="3" t="s">
        <v>1841</v>
      </c>
      <c r="E18" s="3" t="s">
        <v>1697</v>
      </c>
      <c r="F18" s="3" t="s">
        <v>1842</v>
      </c>
      <c r="G18" s="3" t="s">
        <v>1699</v>
      </c>
      <c r="H18" s="3" t="s">
        <v>1843</v>
      </c>
      <c r="I18" s="3">
        <v>2015</v>
      </c>
      <c r="J18" s="3" t="s">
        <v>1844</v>
      </c>
      <c r="K18" s="3" t="s">
        <v>1845</v>
      </c>
      <c r="L18" s="3" t="s">
        <v>1700</v>
      </c>
      <c r="M18" s="3" t="s">
        <v>34</v>
      </c>
      <c r="N18" s="3" t="s">
        <v>35</v>
      </c>
      <c r="O18" s="3" t="s">
        <v>1846</v>
      </c>
      <c r="P18" s="3">
        <v>2029195</v>
      </c>
      <c r="Q18" s="3" t="s">
        <v>42</v>
      </c>
      <c r="R18" s="3" t="s">
        <v>898</v>
      </c>
      <c r="S18" s="3" t="s">
        <v>1847</v>
      </c>
      <c r="T18" s="3">
        <v>17</v>
      </c>
      <c r="U18" s="20">
        <v>9444444444444440</v>
      </c>
      <c r="V18" s="3" t="s">
        <v>328</v>
      </c>
      <c r="W18" s="20">
        <v>4333323994041530</v>
      </c>
    </row>
    <row r="19" spans="1:23" ht="15.75" customHeight="1" x14ac:dyDescent="0.25">
      <c r="A19" s="3" t="s">
        <v>132</v>
      </c>
      <c r="B19" s="3" t="s">
        <v>1848</v>
      </c>
      <c r="C19" s="3" t="s">
        <v>594</v>
      </c>
      <c r="D19" s="3" t="s">
        <v>1849</v>
      </c>
      <c r="E19" s="3" t="s">
        <v>28</v>
      </c>
      <c r="F19" s="3" t="s">
        <v>170</v>
      </c>
      <c r="G19" s="3" t="s">
        <v>30</v>
      </c>
      <c r="H19" s="3" t="s">
        <v>895</v>
      </c>
      <c r="I19" s="3">
        <v>2015</v>
      </c>
      <c r="J19" s="3">
        <v>110</v>
      </c>
      <c r="K19" s="3" t="s">
        <v>741</v>
      </c>
      <c r="L19" s="3" t="s">
        <v>114</v>
      </c>
      <c r="M19" s="3" t="s">
        <v>42</v>
      </c>
      <c r="N19" s="3" t="s">
        <v>42</v>
      </c>
      <c r="O19" s="3" t="s">
        <v>42</v>
      </c>
      <c r="P19" s="3" t="s">
        <v>42</v>
      </c>
      <c r="Q19" s="3" t="s">
        <v>115</v>
      </c>
      <c r="R19" s="3" t="s">
        <v>876</v>
      </c>
      <c r="S19" s="3" t="s">
        <v>1706</v>
      </c>
      <c r="T19" s="3">
        <v>14</v>
      </c>
      <c r="U19" s="20">
        <v>7777777777777770</v>
      </c>
      <c r="V19" s="3" t="s">
        <v>89</v>
      </c>
      <c r="W19" s="20">
        <v>7305250305250300</v>
      </c>
    </row>
    <row r="20" spans="1:23" ht="15.75" customHeight="1" x14ac:dyDescent="0.25">
      <c r="A20" s="3" t="s">
        <v>230</v>
      </c>
      <c r="B20" s="3" t="s">
        <v>1850</v>
      </c>
      <c r="C20" s="3" t="s">
        <v>594</v>
      </c>
      <c r="D20" s="3" t="s">
        <v>1851</v>
      </c>
      <c r="E20" s="3" t="s">
        <v>28</v>
      </c>
      <c r="F20" s="3" t="s">
        <v>170</v>
      </c>
      <c r="G20" s="3" t="s">
        <v>30</v>
      </c>
      <c r="H20" s="3" t="s">
        <v>895</v>
      </c>
      <c r="I20" s="3">
        <v>2015</v>
      </c>
      <c r="J20" s="3">
        <v>110</v>
      </c>
      <c r="K20" s="3" t="s">
        <v>1852</v>
      </c>
      <c r="L20" s="3" t="s">
        <v>114</v>
      </c>
      <c r="M20" s="3" t="s">
        <v>34</v>
      </c>
      <c r="N20" s="3" t="s">
        <v>35</v>
      </c>
      <c r="O20" s="3" t="s">
        <v>904</v>
      </c>
      <c r="P20" s="3">
        <v>2015</v>
      </c>
      <c r="Q20" s="3" t="s">
        <v>42</v>
      </c>
      <c r="R20" s="3" t="s">
        <v>115</v>
      </c>
      <c r="S20" s="3" t="s">
        <v>42</v>
      </c>
      <c r="T20" s="3">
        <v>16</v>
      </c>
      <c r="U20" s="20">
        <v>8888888888888880</v>
      </c>
      <c r="V20" s="3" t="s">
        <v>44</v>
      </c>
      <c r="W20" s="20">
        <v>6820418552036190</v>
      </c>
    </row>
    <row r="21" spans="1:23" ht="15.75" customHeight="1" x14ac:dyDescent="0.25">
      <c r="A21" s="3" t="s">
        <v>231</v>
      </c>
      <c r="B21" s="3" t="s">
        <v>1628</v>
      </c>
      <c r="C21" s="3" t="s">
        <v>1853</v>
      </c>
      <c r="D21" s="3" t="s">
        <v>1854</v>
      </c>
      <c r="E21" s="3" t="s">
        <v>28</v>
      </c>
      <c r="F21" s="3" t="s">
        <v>875</v>
      </c>
      <c r="G21" s="3" t="s">
        <v>30</v>
      </c>
      <c r="H21" s="3" t="s">
        <v>111</v>
      </c>
      <c r="I21" s="3">
        <v>2015</v>
      </c>
      <c r="J21" s="3">
        <v>110</v>
      </c>
      <c r="K21" s="3" t="s">
        <v>901</v>
      </c>
      <c r="L21" s="3" t="s">
        <v>114</v>
      </c>
      <c r="M21" s="3" t="s">
        <v>172</v>
      </c>
      <c r="N21" s="3" t="s">
        <v>173</v>
      </c>
      <c r="O21" s="3" t="s">
        <v>273</v>
      </c>
      <c r="P21" s="3" t="s">
        <v>42</v>
      </c>
      <c r="Q21" s="3" t="s">
        <v>55</v>
      </c>
      <c r="R21" s="3" t="s">
        <v>1855</v>
      </c>
      <c r="S21" s="8">
        <v>45972</v>
      </c>
      <c r="T21" s="3">
        <v>17</v>
      </c>
      <c r="U21" s="20">
        <v>9444444444444440</v>
      </c>
      <c r="V21" s="3" t="s">
        <v>328</v>
      </c>
      <c r="W21" s="20">
        <v>7496317984207250</v>
      </c>
    </row>
    <row r="22" spans="1:23" ht="12.5" x14ac:dyDescent="0.25">
      <c r="A22" s="3" t="s">
        <v>166</v>
      </c>
      <c r="B22" s="3" t="s">
        <v>884</v>
      </c>
      <c r="C22" s="3" t="s">
        <v>913</v>
      </c>
      <c r="D22" s="3" t="s">
        <v>1856</v>
      </c>
      <c r="E22" s="3" t="s">
        <v>28</v>
      </c>
      <c r="F22" s="3" t="s">
        <v>110</v>
      </c>
      <c r="G22" s="3" t="s">
        <v>30</v>
      </c>
      <c r="H22" s="3" t="s">
        <v>30</v>
      </c>
      <c r="I22" s="3">
        <v>2015</v>
      </c>
      <c r="J22" s="3">
        <v>110</v>
      </c>
      <c r="K22" s="3" t="s">
        <v>1857</v>
      </c>
      <c r="L22" s="3" t="s">
        <v>114</v>
      </c>
      <c r="M22" s="3" t="s">
        <v>172</v>
      </c>
      <c r="N22" s="3" t="s">
        <v>173</v>
      </c>
      <c r="O22" s="3" t="s">
        <v>1858</v>
      </c>
      <c r="P22" s="3">
        <v>15</v>
      </c>
      <c r="Q22" s="3" t="s">
        <v>1859</v>
      </c>
      <c r="R22" s="3" t="s">
        <v>881</v>
      </c>
      <c r="S22" s="3" t="s">
        <v>1634</v>
      </c>
      <c r="T22" s="3">
        <v>18</v>
      </c>
      <c r="U22" s="3" t="s">
        <v>260</v>
      </c>
      <c r="V22" s="3" t="s">
        <v>38</v>
      </c>
      <c r="W22" s="20">
        <v>6565341101202810</v>
      </c>
    </row>
    <row r="23" spans="1:23" ht="12.5" x14ac:dyDescent="0.25">
      <c r="A23" s="3" t="s">
        <v>193</v>
      </c>
      <c r="B23" s="3" t="s">
        <v>123</v>
      </c>
      <c r="C23" s="3" t="s">
        <v>899</v>
      </c>
      <c r="D23" s="3" t="s">
        <v>1860</v>
      </c>
      <c r="E23" s="3" t="s">
        <v>28</v>
      </c>
      <c r="F23" s="3" t="s">
        <v>740</v>
      </c>
      <c r="G23" s="3" t="s">
        <v>30</v>
      </c>
      <c r="H23" s="3">
        <v>2015</v>
      </c>
      <c r="I23" s="3">
        <v>110</v>
      </c>
      <c r="J23" s="3">
        <v>2015</v>
      </c>
      <c r="K23" s="3" t="s">
        <v>901</v>
      </c>
      <c r="L23" s="3" t="s">
        <v>114</v>
      </c>
      <c r="M23" s="3" t="s">
        <v>34</v>
      </c>
      <c r="N23" s="3" t="s">
        <v>35</v>
      </c>
      <c r="O23" s="3" t="s">
        <v>34</v>
      </c>
      <c r="P23" s="3" t="s">
        <v>42</v>
      </c>
      <c r="Q23" s="3" t="s">
        <v>42</v>
      </c>
      <c r="R23" s="3" t="s">
        <v>42</v>
      </c>
      <c r="S23" s="3" t="s">
        <v>42</v>
      </c>
      <c r="T23" s="3">
        <v>14</v>
      </c>
      <c r="U23" s="20">
        <v>7777777777777770</v>
      </c>
      <c r="V23" s="3" t="s">
        <v>89</v>
      </c>
      <c r="W23" s="20">
        <v>7001216275984070</v>
      </c>
    </row>
    <row r="24" spans="1:23" ht="12.5" x14ac:dyDescent="0.25">
      <c r="A24" s="3" t="s">
        <v>106</v>
      </c>
      <c r="B24" s="3" t="s">
        <v>1861</v>
      </c>
      <c r="C24" s="3" t="s">
        <v>913</v>
      </c>
      <c r="D24" s="3" t="s">
        <v>1725</v>
      </c>
      <c r="E24" s="3" t="s">
        <v>1726</v>
      </c>
      <c r="F24" s="3" t="s">
        <v>28</v>
      </c>
      <c r="G24" s="3" t="s">
        <v>170</v>
      </c>
      <c r="H24" s="3" t="s">
        <v>918</v>
      </c>
      <c r="I24" s="3">
        <v>2015</v>
      </c>
      <c r="J24" s="3" t="s">
        <v>925</v>
      </c>
      <c r="K24" s="3" t="s">
        <v>1862</v>
      </c>
      <c r="L24" s="3" t="s">
        <v>114</v>
      </c>
      <c r="M24" s="3" t="s">
        <v>1727</v>
      </c>
      <c r="N24" s="3" t="s">
        <v>35</v>
      </c>
      <c r="O24" s="3" t="s">
        <v>1863</v>
      </c>
      <c r="P24" s="3">
        <v>94906221</v>
      </c>
      <c r="Q24" s="3" t="s">
        <v>42</v>
      </c>
      <c r="R24" s="3" t="s">
        <v>898</v>
      </c>
      <c r="S24" s="3" t="s">
        <v>42</v>
      </c>
      <c r="T24" s="3">
        <v>16</v>
      </c>
      <c r="U24" s="20">
        <v>8888888888888880</v>
      </c>
      <c r="V24" s="3" t="s">
        <v>44</v>
      </c>
      <c r="W24" s="20">
        <v>4.80523636580138E+16</v>
      </c>
    </row>
    <row r="25" spans="1:23" ht="12.5" x14ac:dyDescent="0.25">
      <c r="A25" s="3" t="s">
        <v>45</v>
      </c>
      <c r="B25" s="3" t="s">
        <v>123</v>
      </c>
      <c r="C25" s="3" t="s">
        <v>738</v>
      </c>
      <c r="D25" s="3" t="s">
        <v>1864</v>
      </c>
      <c r="E25" s="3" t="s">
        <v>28</v>
      </c>
      <c r="F25" s="3" t="s">
        <v>875</v>
      </c>
      <c r="G25" s="3" t="s">
        <v>30</v>
      </c>
      <c r="H25" s="3" t="s">
        <v>918</v>
      </c>
      <c r="I25" s="3">
        <v>2015</v>
      </c>
      <c r="J25" s="3">
        <v>110</v>
      </c>
      <c r="K25" s="3" t="s">
        <v>741</v>
      </c>
      <c r="L25" s="3" t="s">
        <v>114</v>
      </c>
      <c r="M25" s="3" t="s">
        <v>34</v>
      </c>
      <c r="N25" s="3" t="s">
        <v>920</v>
      </c>
      <c r="O25" s="3" t="s">
        <v>920</v>
      </c>
      <c r="P25" s="3" t="s">
        <v>42</v>
      </c>
      <c r="Q25" s="3" t="s">
        <v>1859</v>
      </c>
      <c r="R25" s="3" t="s">
        <v>1865</v>
      </c>
      <c r="S25" s="8">
        <v>45972</v>
      </c>
      <c r="T25" s="3">
        <v>17</v>
      </c>
      <c r="U25" s="20">
        <v>9444444444444440</v>
      </c>
      <c r="V25" s="3" t="s">
        <v>328</v>
      </c>
      <c r="W25" s="20">
        <v>8333895247390050</v>
      </c>
    </row>
    <row r="26" spans="1:23" ht="12.5" x14ac:dyDescent="0.25">
      <c r="A26" s="3" t="s">
        <v>232</v>
      </c>
      <c r="B26" s="3">
        <v>2832</v>
      </c>
      <c r="C26" s="3" t="s">
        <v>176</v>
      </c>
      <c r="D26" s="3" t="s">
        <v>1866</v>
      </c>
      <c r="E26" s="3" t="s">
        <v>1867</v>
      </c>
      <c r="F26" s="3" t="s">
        <v>1868</v>
      </c>
      <c r="G26" s="3" t="s">
        <v>1869</v>
      </c>
      <c r="H26" s="3" t="s">
        <v>1869</v>
      </c>
      <c r="I26" s="3">
        <v>1352858</v>
      </c>
      <c r="J26" s="3" t="s">
        <v>1743</v>
      </c>
      <c r="K26" s="3" t="s">
        <v>828</v>
      </c>
      <c r="L26" s="3" t="s">
        <v>1869</v>
      </c>
      <c r="M26" s="3" t="s">
        <v>153</v>
      </c>
      <c r="N26" s="3" t="s">
        <v>1641</v>
      </c>
      <c r="O26" s="3" t="s">
        <v>35</v>
      </c>
      <c r="P26" s="3" t="s">
        <v>42</v>
      </c>
      <c r="Q26" s="3" t="s">
        <v>1870</v>
      </c>
      <c r="R26" s="3" t="s">
        <v>1141</v>
      </c>
      <c r="S26" s="3" t="s">
        <v>1642</v>
      </c>
      <c r="T26" s="3">
        <v>17</v>
      </c>
      <c r="U26" s="20">
        <v>9444444444444440</v>
      </c>
      <c r="V26" s="3" t="s">
        <v>328</v>
      </c>
      <c r="W26" s="20">
        <v>2.93458982386317E+16</v>
      </c>
    </row>
    <row r="27" spans="1:23" ht="12.5" x14ac:dyDescent="0.25">
      <c r="A27" s="3" t="s">
        <v>233</v>
      </c>
      <c r="B27" s="3" t="s">
        <v>1871</v>
      </c>
      <c r="C27" s="3" t="s">
        <v>176</v>
      </c>
      <c r="D27" s="3" t="s">
        <v>1872</v>
      </c>
      <c r="E27" s="3" t="s">
        <v>61</v>
      </c>
      <c r="F27" s="3" t="s">
        <v>481</v>
      </c>
      <c r="G27" s="3" t="s">
        <v>482</v>
      </c>
      <c r="H27" s="3" t="s">
        <v>1873</v>
      </c>
      <c r="I27" s="3">
        <v>2021</v>
      </c>
      <c r="J27" s="3">
        <v>1998</v>
      </c>
      <c r="K27" s="3" t="s">
        <v>1874</v>
      </c>
      <c r="L27" s="3" t="s">
        <v>152</v>
      </c>
      <c r="M27" s="3" t="s">
        <v>153</v>
      </c>
      <c r="N27" s="3" t="s">
        <v>35</v>
      </c>
      <c r="O27" s="3" t="s">
        <v>34</v>
      </c>
      <c r="P27" s="3">
        <v>2021</v>
      </c>
      <c r="Q27" s="3" t="s">
        <v>69</v>
      </c>
      <c r="R27" s="3" t="s">
        <v>1121</v>
      </c>
      <c r="S27" s="58">
        <v>45204</v>
      </c>
      <c r="T27" s="3">
        <v>18</v>
      </c>
      <c r="U27" s="3" t="s">
        <v>260</v>
      </c>
      <c r="V27" s="3" t="s">
        <v>38</v>
      </c>
      <c r="W27" s="20">
        <v>8937504488975070</v>
      </c>
    </row>
    <row r="28" spans="1:23" ht="12.5" x14ac:dyDescent="0.25">
      <c r="A28" s="3" t="s">
        <v>175</v>
      </c>
      <c r="B28" s="3">
        <v>2832</v>
      </c>
      <c r="C28" s="3" t="s">
        <v>176</v>
      </c>
      <c r="D28" s="3" t="s">
        <v>480</v>
      </c>
      <c r="E28" s="3" t="s">
        <v>61</v>
      </c>
      <c r="F28" s="3" t="s">
        <v>481</v>
      </c>
      <c r="G28" s="3" t="s">
        <v>482</v>
      </c>
      <c r="H28" s="3" t="s">
        <v>483</v>
      </c>
      <c r="I28" s="3">
        <v>2021</v>
      </c>
      <c r="J28" s="3">
        <v>1998</v>
      </c>
      <c r="K28" s="3" t="s">
        <v>1875</v>
      </c>
      <c r="L28" s="3" t="s">
        <v>152</v>
      </c>
      <c r="M28" s="3" t="s">
        <v>153</v>
      </c>
      <c r="N28" s="3" t="s">
        <v>35</v>
      </c>
      <c r="O28" s="3" t="s">
        <v>34</v>
      </c>
      <c r="P28" s="3">
        <v>2021</v>
      </c>
      <c r="Q28" s="3" t="s">
        <v>42</v>
      </c>
      <c r="R28" s="3" t="s">
        <v>1121</v>
      </c>
      <c r="S28" s="58">
        <v>45204</v>
      </c>
      <c r="T28" s="3">
        <v>17</v>
      </c>
      <c r="U28" s="20">
        <v>9444444444444440</v>
      </c>
      <c r="V28" s="3" t="s">
        <v>328</v>
      </c>
      <c r="W28" s="20">
        <v>865468268755466</v>
      </c>
    </row>
    <row r="29" spans="1:23" ht="12.5" x14ac:dyDescent="0.25">
      <c r="A29" s="3" t="s">
        <v>148</v>
      </c>
      <c r="B29" s="3" t="s">
        <v>479</v>
      </c>
      <c r="C29" s="3" t="s">
        <v>176</v>
      </c>
      <c r="D29" s="3" t="s">
        <v>1876</v>
      </c>
      <c r="E29" s="3" t="s">
        <v>61</v>
      </c>
      <c r="F29" s="3" t="s">
        <v>481</v>
      </c>
      <c r="G29" s="3" t="s">
        <v>1145</v>
      </c>
      <c r="H29" s="3" t="s">
        <v>483</v>
      </c>
      <c r="I29" s="3">
        <v>202</v>
      </c>
      <c r="J29" s="3">
        <v>1998</v>
      </c>
      <c r="K29" s="3" t="s">
        <v>1877</v>
      </c>
      <c r="L29" s="3" t="s">
        <v>152</v>
      </c>
      <c r="M29" s="3" t="s">
        <v>1126</v>
      </c>
      <c r="N29" s="3" t="s">
        <v>35</v>
      </c>
      <c r="O29" s="3" t="s">
        <v>34</v>
      </c>
      <c r="P29" s="3" t="s">
        <v>42</v>
      </c>
      <c r="Q29" s="3" t="s">
        <v>69</v>
      </c>
      <c r="R29" s="3" t="s">
        <v>1642</v>
      </c>
      <c r="S29" s="3" t="s">
        <v>1878</v>
      </c>
      <c r="T29" s="3">
        <v>17</v>
      </c>
      <c r="U29" s="20">
        <v>9444444444444440</v>
      </c>
      <c r="V29" s="3" t="s">
        <v>328</v>
      </c>
      <c r="W29" s="20">
        <v>8263533467685710</v>
      </c>
    </row>
    <row r="30" spans="1:23" ht="12.5" x14ac:dyDescent="0.25">
      <c r="A30" s="3" t="s">
        <v>234</v>
      </c>
      <c r="B30" s="3" t="s">
        <v>1740</v>
      </c>
      <c r="C30" s="3" t="s">
        <v>176</v>
      </c>
      <c r="D30" s="3" t="s">
        <v>1879</v>
      </c>
      <c r="E30" s="3" t="s">
        <v>1880</v>
      </c>
      <c r="F30" s="3" t="s">
        <v>1130</v>
      </c>
      <c r="G30" s="3" t="s">
        <v>483</v>
      </c>
      <c r="H30" s="3" t="s">
        <v>1881</v>
      </c>
      <c r="I30" s="3" t="s">
        <v>42</v>
      </c>
      <c r="J30" s="3" t="s">
        <v>1743</v>
      </c>
      <c r="K30" s="3" t="s">
        <v>1882</v>
      </c>
      <c r="L30" s="42">
        <v>46296</v>
      </c>
      <c r="M30" s="3" t="s">
        <v>1883</v>
      </c>
      <c r="N30" s="3" t="s">
        <v>1140</v>
      </c>
      <c r="O30" s="3" t="s">
        <v>35</v>
      </c>
      <c r="P30" s="3">
        <v>2</v>
      </c>
      <c r="Q30" s="3" t="s">
        <v>69</v>
      </c>
      <c r="R30" s="3" t="s">
        <v>1141</v>
      </c>
      <c r="S30" s="3" t="s">
        <v>1884</v>
      </c>
      <c r="T30" s="3">
        <v>17</v>
      </c>
      <c r="U30" s="20">
        <v>9444444444444440</v>
      </c>
      <c r="V30" s="3" t="s">
        <v>328</v>
      </c>
      <c r="W30" s="20">
        <v>2.64284129941569E+16</v>
      </c>
    </row>
    <row r="31" spans="1:23" ht="12.5" x14ac:dyDescent="0.25">
      <c r="A31" s="3" t="s">
        <v>183</v>
      </c>
      <c r="B31" s="3" t="s">
        <v>58</v>
      </c>
      <c r="C31" s="3" t="s">
        <v>176</v>
      </c>
      <c r="D31" s="3" t="s">
        <v>1885</v>
      </c>
      <c r="E31" s="3" t="s">
        <v>186</v>
      </c>
      <c r="F31" s="3" t="s">
        <v>1886</v>
      </c>
      <c r="G31" s="3" t="s">
        <v>1755</v>
      </c>
      <c r="H31" s="3">
        <v>2021</v>
      </c>
      <c r="I31" s="3">
        <v>1998</v>
      </c>
      <c r="J31" s="3" t="s">
        <v>1763</v>
      </c>
      <c r="K31" s="3" t="s">
        <v>1155</v>
      </c>
      <c r="L31" s="3" t="s">
        <v>42</v>
      </c>
      <c r="M31" s="3" t="s">
        <v>153</v>
      </c>
      <c r="N31" s="3" t="s">
        <v>1140</v>
      </c>
      <c r="O31" s="3" t="s">
        <v>191</v>
      </c>
      <c r="P31" s="3" t="s">
        <v>42</v>
      </c>
      <c r="Q31" s="3" t="s">
        <v>69</v>
      </c>
      <c r="R31" s="3" t="s">
        <v>1757</v>
      </c>
      <c r="S31" s="44">
        <v>46296</v>
      </c>
      <c r="T31" s="3">
        <v>16</v>
      </c>
      <c r="U31" s="20">
        <v>8888888888888880</v>
      </c>
      <c r="V31" s="3" t="s">
        <v>44</v>
      </c>
      <c r="W31" s="20">
        <v>4.3563988095238E+16</v>
      </c>
    </row>
    <row r="32" spans="1:23" ht="12.5" x14ac:dyDescent="0.25">
      <c r="A32" s="3" t="s">
        <v>57</v>
      </c>
      <c r="B32" s="3" t="s">
        <v>1887</v>
      </c>
      <c r="C32" s="45"/>
      <c r="D32" s="3" t="s">
        <v>1888</v>
      </c>
      <c r="E32" s="3" t="s">
        <v>61</v>
      </c>
      <c r="F32" s="3" t="s">
        <v>481</v>
      </c>
      <c r="G32" s="3" t="s">
        <v>1145</v>
      </c>
      <c r="H32" s="3" t="s">
        <v>1145</v>
      </c>
      <c r="I32" s="3">
        <v>2021</v>
      </c>
      <c r="J32" s="3">
        <v>1998</v>
      </c>
      <c r="K32" s="3" t="s">
        <v>1147</v>
      </c>
      <c r="L32" s="3" t="s">
        <v>1139</v>
      </c>
      <c r="M32" s="3" t="s">
        <v>67</v>
      </c>
      <c r="N32" s="3" t="s">
        <v>35</v>
      </c>
      <c r="O32" s="3" t="s">
        <v>191</v>
      </c>
      <c r="P32" s="3">
        <v>2021</v>
      </c>
      <c r="Q32" s="3" t="s">
        <v>69</v>
      </c>
      <c r="R32" s="3" t="s">
        <v>1134</v>
      </c>
      <c r="S32" s="3" t="s">
        <v>42</v>
      </c>
      <c r="T32" s="3">
        <v>17</v>
      </c>
      <c r="U32" s="20">
        <v>9444444444444440</v>
      </c>
      <c r="V32" s="3" t="s">
        <v>328</v>
      </c>
      <c r="W32" s="20">
        <v>6289313915611490</v>
      </c>
    </row>
    <row r="33" spans="1:23" ht="12.5" x14ac:dyDescent="0.25">
      <c r="A33" s="3" t="s">
        <v>157</v>
      </c>
      <c r="B33" s="3" t="s">
        <v>58</v>
      </c>
      <c r="C33" s="3" t="s">
        <v>176</v>
      </c>
      <c r="D33" s="3" t="s">
        <v>1889</v>
      </c>
      <c r="E33" s="3" t="s">
        <v>1151</v>
      </c>
      <c r="F33" s="3" t="s">
        <v>1761</v>
      </c>
      <c r="G33" s="3" t="s">
        <v>1160</v>
      </c>
      <c r="H33" s="3" t="s">
        <v>1153</v>
      </c>
      <c r="I33" s="3" t="s">
        <v>42</v>
      </c>
      <c r="J33" s="3" t="s">
        <v>1890</v>
      </c>
      <c r="K33" s="3" t="s">
        <v>1891</v>
      </c>
      <c r="L33" s="3" t="s">
        <v>1155</v>
      </c>
      <c r="M33" s="3" t="s">
        <v>67</v>
      </c>
      <c r="N33" s="3" t="s">
        <v>173</v>
      </c>
      <c r="O33" s="3" t="s">
        <v>191</v>
      </c>
      <c r="P33" s="3">
        <v>21</v>
      </c>
      <c r="Q33" s="3" t="s">
        <v>42</v>
      </c>
      <c r="R33" s="3" t="s">
        <v>165</v>
      </c>
      <c r="S33" s="44">
        <v>46296</v>
      </c>
      <c r="T33" s="3">
        <v>16</v>
      </c>
      <c r="U33" s="20">
        <v>8888888888888880</v>
      </c>
      <c r="V33" s="3" t="s">
        <v>44</v>
      </c>
      <c r="W33" s="20">
        <v>6610846261581550</v>
      </c>
    </row>
    <row r="34" spans="1:23" ht="12.5" x14ac:dyDescent="0.25">
      <c r="A34" s="3" t="s">
        <v>235</v>
      </c>
      <c r="B34" s="3" t="s">
        <v>1157</v>
      </c>
      <c r="C34" s="3" t="s">
        <v>176</v>
      </c>
      <c r="D34" s="3" t="s">
        <v>1892</v>
      </c>
      <c r="E34" s="3" t="s">
        <v>1151</v>
      </c>
      <c r="F34" s="3" t="s">
        <v>1893</v>
      </c>
      <c r="G34" s="3" t="s">
        <v>1160</v>
      </c>
      <c r="H34" s="3" t="s">
        <v>1894</v>
      </c>
      <c r="I34" s="3">
        <v>1352858</v>
      </c>
      <c r="J34" s="3" t="s">
        <v>1895</v>
      </c>
      <c r="K34" s="3" t="s">
        <v>1896</v>
      </c>
      <c r="L34" s="3" t="s">
        <v>1155</v>
      </c>
      <c r="M34" s="3" t="s">
        <v>67</v>
      </c>
      <c r="N34" s="3" t="s">
        <v>628</v>
      </c>
      <c r="O34" s="3" t="s">
        <v>191</v>
      </c>
      <c r="P34" s="3">
        <v>21</v>
      </c>
      <c r="Q34" s="3" t="s">
        <v>69</v>
      </c>
      <c r="R34" s="3" t="s">
        <v>165</v>
      </c>
      <c r="S34" s="3">
        <v>2026</v>
      </c>
      <c r="T34" s="3">
        <v>18</v>
      </c>
      <c r="U34" s="3" t="s">
        <v>260</v>
      </c>
      <c r="V34" s="3" t="s">
        <v>38</v>
      </c>
      <c r="W34" s="20">
        <v>5513939763939760</v>
      </c>
    </row>
    <row r="35" spans="1:23" ht="12.5" x14ac:dyDescent="0.25">
      <c r="A35" s="3" t="s">
        <v>236</v>
      </c>
      <c r="B35" s="3" t="s">
        <v>1871</v>
      </c>
      <c r="C35" s="3" t="s">
        <v>176</v>
      </c>
      <c r="D35" s="3" t="s">
        <v>1897</v>
      </c>
      <c r="E35" s="3" t="s">
        <v>61</v>
      </c>
      <c r="F35" s="3" t="s">
        <v>481</v>
      </c>
      <c r="G35" s="3" t="s">
        <v>1145</v>
      </c>
      <c r="H35" s="3">
        <v>2021</v>
      </c>
      <c r="I35" s="3">
        <v>1998</v>
      </c>
      <c r="J35" s="3" t="s">
        <v>1898</v>
      </c>
      <c r="K35" s="3" t="s">
        <v>1168</v>
      </c>
      <c r="L35" s="3" t="s">
        <v>42</v>
      </c>
      <c r="M35" s="3" t="s">
        <v>153</v>
      </c>
      <c r="N35" s="3" t="s">
        <v>35</v>
      </c>
      <c r="O35" s="3" t="s">
        <v>34</v>
      </c>
      <c r="P35" s="3">
        <v>2021</v>
      </c>
      <c r="Q35" s="3" t="s">
        <v>69</v>
      </c>
      <c r="R35" s="3" t="s">
        <v>1134</v>
      </c>
      <c r="S35" s="3" t="s">
        <v>1122</v>
      </c>
      <c r="T35" s="3">
        <v>17</v>
      </c>
      <c r="U35" s="20">
        <v>9444444444444440</v>
      </c>
      <c r="V35" s="3" t="s">
        <v>328</v>
      </c>
      <c r="W35" s="20">
        <v>6230984701572930</v>
      </c>
    </row>
    <row r="36" spans="1:23" ht="12.5" x14ac:dyDescent="0.25">
      <c r="A36" s="3" t="s">
        <v>237</v>
      </c>
      <c r="B36" s="3" t="s">
        <v>479</v>
      </c>
      <c r="C36" s="3" t="s">
        <v>176</v>
      </c>
      <c r="D36" s="3" t="s">
        <v>1899</v>
      </c>
      <c r="E36" s="3" t="s">
        <v>61</v>
      </c>
      <c r="F36" s="3" t="s">
        <v>481</v>
      </c>
      <c r="G36" s="3" t="s">
        <v>1145</v>
      </c>
      <c r="H36" s="3" t="s">
        <v>151</v>
      </c>
      <c r="I36" s="3">
        <v>2021</v>
      </c>
      <c r="J36" s="3" t="s">
        <v>1900</v>
      </c>
      <c r="K36" s="3" t="s">
        <v>1901</v>
      </c>
      <c r="L36" s="3" t="s">
        <v>42</v>
      </c>
      <c r="M36" s="3" t="s">
        <v>153</v>
      </c>
      <c r="N36" s="3" t="s">
        <v>35</v>
      </c>
      <c r="O36" s="3" t="s">
        <v>1902</v>
      </c>
      <c r="P36" s="3">
        <v>2021</v>
      </c>
      <c r="Q36" s="3" t="s">
        <v>1120</v>
      </c>
      <c r="R36" s="3" t="s">
        <v>1121</v>
      </c>
      <c r="S36" s="42">
        <v>46296</v>
      </c>
      <c r="T36" s="3">
        <v>17</v>
      </c>
      <c r="U36" s="20">
        <v>9444444444444440</v>
      </c>
      <c r="V36" s="3" t="s">
        <v>328</v>
      </c>
      <c r="W36" s="20">
        <v>7693491725498640</v>
      </c>
    </row>
    <row r="37" spans="1:23" ht="12.5" x14ac:dyDescent="0.25">
      <c r="A37" s="3" t="s">
        <v>238</v>
      </c>
      <c r="B37" s="3" t="s">
        <v>488</v>
      </c>
      <c r="C37" s="3" t="s">
        <v>176</v>
      </c>
      <c r="D37" s="3" t="s">
        <v>1903</v>
      </c>
      <c r="E37" s="3" t="s">
        <v>61</v>
      </c>
      <c r="F37" s="3" t="s">
        <v>481</v>
      </c>
      <c r="G37" s="3" t="s">
        <v>482</v>
      </c>
      <c r="H37" s="3" t="s">
        <v>483</v>
      </c>
      <c r="I37" s="3">
        <v>2021</v>
      </c>
      <c r="J37" s="3">
        <v>1998</v>
      </c>
      <c r="K37" s="3" t="s">
        <v>1756</v>
      </c>
      <c r="L37" s="3" t="s">
        <v>1904</v>
      </c>
      <c r="M37" s="3" t="s">
        <v>153</v>
      </c>
      <c r="N37" s="3" t="s">
        <v>35</v>
      </c>
      <c r="O37" s="3" t="s">
        <v>34</v>
      </c>
      <c r="P37" s="3">
        <v>2021</v>
      </c>
      <c r="Q37" s="3" t="s">
        <v>69</v>
      </c>
      <c r="R37" s="3" t="s">
        <v>1121</v>
      </c>
      <c r="S37" s="3" t="s">
        <v>156</v>
      </c>
      <c r="T37" s="3">
        <v>18</v>
      </c>
      <c r="U37" s="3" t="s">
        <v>260</v>
      </c>
      <c r="V37" s="3" t="s">
        <v>38</v>
      </c>
      <c r="W37" s="20">
        <v>9054585936938870</v>
      </c>
    </row>
    <row r="38" spans="1:23" ht="12.5" x14ac:dyDescent="0.25">
      <c r="A38" s="3" t="s">
        <v>216</v>
      </c>
      <c r="B38" s="3" t="s">
        <v>1905</v>
      </c>
      <c r="C38" s="3" t="s">
        <v>1272</v>
      </c>
      <c r="D38" s="3" t="s">
        <v>1906</v>
      </c>
      <c r="E38" s="3" t="s">
        <v>28</v>
      </c>
      <c r="F38" s="3" t="s">
        <v>1274</v>
      </c>
      <c r="G38" s="3" t="s">
        <v>126</v>
      </c>
      <c r="H38" s="3" t="s">
        <v>1288</v>
      </c>
      <c r="I38" s="3" t="s">
        <v>42</v>
      </c>
      <c r="J38" s="3" t="s">
        <v>42</v>
      </c>
      <c r="K38" s="3">
        <v>215148</v>
      </c>
      <c r="L38" s="3" t="s">
        <v>1290</v>
      </c>
      <c r="M38" s="3" t="s">
        <v>95</v>
      </c>
      <c r="N38" s="3" t="s">
        <v>1907</v>
      </c>
      <c r="O38" s="3" t="s">
        <v>34</v>
      </c>
      <c r="P38" s="3">
        <v>2020</v>
      </c>
      <c r="Q38" s="3" t="s">
        <v>201</v>
      </c>
      <c r="R38" s="3" t="s">
        <v>1276</v>
      </c>
      <c r="S38" s="10">
        <v>46442</v>
      </c>
      <c r="T38" s="3">
        <v>16</v>
      </c>
      <c r="U38" s="20">
        <v>8888888888888880</v>
      </c>
      <c r="V38" s="3" t="s">
        <v>44</v>
      </c>
      <c r="W38" s="20">
        <v>4441280737236610</v>
      </c>
    </row>
    <row r="39" spans="1:23" ht="12.5" x14ac:dyDescent="0.25">
      <c r="A39" s="3" t="s">
        <v>141</v>
      </c>
      <c r="B39" s="3" t="s">
        <v>660</v>
      </c>
      <c r="C39" s="3" t="s">
        <v>142</v>
      </c>
      <c r="D39" s="3" t="s">
        <v>1908</v>
      </c>
      <c r="E39" s="3" t="s">
        <v>28</v>
      </c>
      <c r="F39" s="3" t="s">
        <v>644</v>
      </c>
      <c r="G39" s="3" t="s">
        <v>30</v>
      </c>
      <c r="H39" s="3" t="s">
        <v>93</v>
      </c>
      <c r="I39" s="3">
        <v>201</v>
      </c>
      <c r="J39" s="3">
        <v>110</v>
      </c>
      <c r="K39" s="3" t="s">
        <v>648</v>
      </c>
      <c r="L39" s="3" t="s">
        <v>649</v>
      </c>
      <c r="M39" s="3" t="s">
        <v>95</v>
      </c>
      <c r="N39" s="3" t="s">
        <v>35</v>
      </c>
      <c r="O39" s="3" t="s">
        <v>34</v>
      </c>
      <c r="P39" s="3">
        <v>2020</v>
      </c>
      <c r="Q39" s="3" t="s">
        <v>42</v>
      </c>
      <c r="R39" s="3" t="s">
        <v>1278</v>
      </c>
      <c r="S39" s="10">
        <v>46442</v>
      </c>
      <c r="T39" s="3">
        <v>17</v>
      </c>
      <c r="U39" s="20">
        <v>9444444444444440</v>
      </c>
      <c r="V39" s="3" t="s">
        <v>328</v>
      </c>
      <c r="W39" s="20">
        <v>8868403223074500</v>
      </c>
    </row>
    <row r="40" spans="1:23" ht="12.5" x14ac:dyDescent="0.25">
      <c r="A40" s="3" t="s">
        <v>90</v>
      </c>
      <c r="B40" s="3" t="s">
        <v>660</v>
      </c>
      <c r="C40" s="3" t="s">
        <v>142</v>
      </c>
      <c r="D40" s="3" t="s">
        <v>1909</v>
      </c>
      <c r="E40" s="3" t="s">
        <v>28</v>
      </c>
      <c r="F40" s="3" t="s">
        <v>644</v>
      </c>
      <c r="G40" s="3" t="s">
        <v>1775</v>
      </c>
      <c r="H40" s="3" t="s">
        <v>93</v>
      </c>
      <c r="I40" s="3">
        <v>2017</v>
      </c>
      <c r="J40" s="3">
        <v>110</v>
      </c>
      <c r="K40" s="3" t="s">
        <v>1776</v>
      </c>
      <c r="L40" s="3" t="s">
        <v>1910</v>
      </c>
      <c r="M40" s="3" t="s">
        <v>95</v>
      </c>
      <c r="N40" s="3" t="s">
        <v>35</v>
      </c>
      <c r="O40" s="3" t="s">
        <v>34</v>
      </c>
      <c r="P40" s="3">
        <v>2020</v>
      </c>
      <c r="Q40" s="3" t="s">
        <v>201</v>
      </c>
      <c r="R40" s="3" t="s">
        <v>146</v>
      </c>
      <c r="S40" s="10">
        <v>46442</v>
      </c>
      <c r="T40" s="3">
        <v>18</v>
      </c>
      <c r="U40" s="3" t="s">
        <v>260</v>
      </c>
      <c r="V40" s="3" t="s">
        <v>38</v>
      </c>
      <c r="W40" s="20">
        <v>8817798396229760</v>
      </c>
    </row>
    <row r="41" spans="1:23" ht="12.5" x14ac:dyDescent="0.25">
      <c r="A41" s="3" t="s">
        <v>239</v>
      </c>
      <c r="B41" s="3" t="s">
        <v>1306</v>
      </c>
      <c r="C41" s="3" t="s">
        <v>142</v>
      </c>
      <c r="D41" s="3" t="s">
        <v>1911</v>
      </c>
      <c r="E41" s="3" t="s">
        <v>28</v>
      </c>
      <c r="F41" s="3" t="s">
        <v>1285</v>
      </c>
      <c r="G41" s="3" t="s">
        <v>400</v>
      </c>
      <c r="H41" s="3" t="s">
        <v>93</v>
      </c>
      <c r="I41" s="3">
        <v>201</v>
      </c>
      <c r="J41" s="3">
        <v>110</v>
      </c>
      <c r="K41" s="3" t="s">
        <v>1912</v>
      </c>
      <c r="L41" s="3" t="s">
        <v>649</v>
      </c>
      <c r="M41" s="3" t="s">
        <v>95</v>
      </c>
      <c r="N41" s="3" t="s">
        <v>35</v>
      </c>
      <c r="O41" s="3" t="s">
        <v>34</v>
      </c>
      <c r="P41" s="3">
        <v>1563685</v>
      </c>
      <c r="Q41" s="3" t="s">
        <v>201</v>
      </c>
      <c r="R41" s="3" t="s">
        <v>1276</v>
      </c>
      <c r="S41" s="3" t="s">
        <v>1291</v>
      </c>
      <c r="T41" s="3">
        <v>18</v>
      </c>
      <c r="U41" s="3" t="s">
        <v>260</v>
      </c>
      <c r="V41" s="3" t="s">
        <v>38</v>
      </c>
      <c r="W41" s="20">
        <v>7810424506502930</v>
      </c>
    </row>
    <row r="42" spans="1:23" ht="12.5" x14ac:dyDescent="0.25">
      <c r="A42" s="3" t="s">
        <v>240</v>
      </c>
      <c r="B42" s="3" t="s">
        <v>42</v>
      </c>
      <c r="C42" s="3" t="s">
        <v>42</v>
      </c>
      <c r="D42" s="3" t="s">
        <v>42</v>
      </c>
      <c r="E42" s="3" t="s">
        <v>28</v>
      </c>
      <c r="F42" s="3" t="s">
        <v>644</v>
      </c>
      <c r="G42" s="3" t="s">
        <v>30</v>
      </c>
      <c r="H42" s="3" t="s">
        <v>1288</v>
      </c>
      <c r="I42" s="3" t="s">
        <v>42</v>
      </c>
      <c r="J42" s="3">
        <v>21157</v>
      </c>
      <c r="K42" s="3">
        <v>215148</v>
      </c>
      <c r="L42" s="3" t="s">
        <v>1290</v>
      </c>
      <c r="M42" s="3" t="s">
        <v>95</v>
      </c>
      <c r="N42" s="3" t="s">
        <v>35</v>
      </c>
      <c r="O42" s="3" t="s">
        <v>34</v>
      </c>
      <c r="P42" s="3">
        <v>2020</v>
      </c>
      <c r="Q42" s="3" t="s">
        <v>201</v>
      </c>
      <c r="R42" s="3" t="s">
        <v>146</v>
      </c>
      <c r="S42" s="3" t="s">
        <v>1291</v>
      </c>
      <c r="T42" s="3">
        <v>14</v>
      </c>
      <c r="U42" s="20">
        <v>7777777777777770</v>
      </c>
      <c r="V42" s="3" t="s">
        <v>89</v>
      </c>
      <c r="W42" s="20">
        <v>6855376649494290</v>
      </c>
    </row>
    <row r="43" spans="1:23" ht="12.5" x14ac:dyDescent="0.25">
      <c r="A43" s="3" t="s">
        <v>199</v>
      </c>
      <c r="B43" s="3" t="s">
        <v>1292</v>
      </c>
      <c r="C43" s="3" t="s">
        <v>1304</v>
      </c>
      <c r="D43" s="3" t="s">
        <v>1913</v>
      </c>
      <c r="E43" s="3" t="s">
        <v>28</v>
      </c>
      <c r="F43" s="3" t="s">
        <v>1914</v>
      </c>
      <c r="G43" s="3" t="s">
        <v>1785</v>
      </c>
      <c r="H43" s="3" t="s">
        <v>646</v>
      </c>
      <c r="I43" s="3">
        <v>201</v>
      </c>
      <c r="J43" s="3">
        <v>1</v>
      </c>
      <c r="K43" s="3" t="s">
        <v>206</v>
      </c>
      <c r="L43" s="3">
        <v>5148</v>
      </c>
      <c r="M43" s="3" t="s">
        <v>95</v>
      </c>
      <c r="N43" s="3" t="s">
        <v>35</v>
      </c>
      <c r="O43" s="3" t="s">
        <v>34</v>
      </c>
      <c r="P43" s="3">
        <v>2020</v>
      </c>
      <c r="Q43" s="3" t="s">
        <v>201</v>
      </c>
      <c r="R43" s="3" t="s">
        <v>146</v>
      </c>
      <c r="S43" s="10">
        <v>46442</v>
      </c>
      <c r="T43" s="3">
        <v>18</v>
      </c>
      <c r="U43" s="3" t="s">
        <v>260</v>
      </c>
      <c r="V43" s="3" t="s">
        <v>38</v>
      </c>
      <c r="W43" s="20">
        <v>6537758175013070</v>
      </c>
    </row>
    <row r="44" spans="1:23" ht="12.5" x14ac:dyDescent="0.25">
      <c r="A44" s="3" t="s">
        <v>241</v>
      </c>
      <c r="B44" s="3">
        <v>2020</v>
      </c>
      <c r="C44" s="3" t="s">
        <v>1295</v>
      </c>
      <c r="D44" s="3" t="s">
        <v>1915</v>
      </c>
      <c r="E44" s="3" t="s">
        <v>28</v>
      </c>
      <c r="F44" s="3" t="s">
        <v>657</v>
      </c>
      <c r="G44" s="3" t="s">
        <v>30</v>
      </c>
      <c r="H44" s="3" t="s">
        <v>93</v>
      </c>
      <c r="I44" s="3">
        <v>201</v>
      </c>
      <c r="J44" s="3">
        <v>110</v>
      </c>
      <c r="K44" s="3" t="s">
        <v>1297</v>
      </c>
      <c r="L44" s="3" t="s">
        <v>1916</v>
      </c>
      <c r="M44" s="3" t="s">
        <v>95</v>
      </c>
      <c r="N44" s="3" t="s">
        <v>35</v>
      </c>
      <c r="O44" s="3" t="s">
        <v>34</v>
      </c>
      <c r="P44" s="3">
        <v>2020</v>
      </c>
      <c r="Q44" s="3" t="s">
        <v>201</v>
      </c>
      <c r="R44" s="3" t="s">
        <v>1278</v>
      </c>
      <c r="S44" s="26">
        <v>46419</v>
      </c>
      <c r="T44" s="3">
        <v>18</v>
      </c>
      <c r="U44" s="3" t="s">
        <v>260</v>
      </c>
      <c r="V44" s="3" t="s">
        <v>38</v>
      </c>
      <c r="W44" s="20">
        <v>7231783648450310</v>
      </c>
    </row>
    <row r="45" spans="1:23" ht="12.5" x14ac:dyDescent="0.25">
      <c r="A45" s="3" t="s">
        <v>116</v>
      </c>
      <c r="B45" s="3" t="s">
        <v>1917</v>
      </c>
      <c r="C45" s="3" t="s">
        <v>1295</v>
      </c>
      <c r="D45" s="3" t="s">
        <v>1918</v>
      </c>
      <c r="E45" s="3" t="s">
        <v>28</v>
      </c>
      <c r="F45" s="3" t="s">
        <v>1299</v>
      </c>
      <c r="G45" s="3" t="s">
        <v>30</v>
      </c>
      <c r="H45" s="3" t="s">
        <v>93</v>
      </c>
      <c r="I45" s="3">
        <v>201</v>
      </c>
      <c r="J45" s="3">
        <v>110</v>
      </c>
      <c r="K45" s="3" t="s">
        <v>1300</v>
      </c>
      <c r="L45" s="3">
        <v>15148</v>
      </c>
      <c r="M45" s="3" t="s">
        <v>1301</v>
      </c>
      <c r="N45" s="3" t="s">
        <v>35</v>
      </c>
      <c r="O45" s="3" t="s">
        <v>172</v>
      </c>
      <c r="P45" s="3">
        <v>20</v>
      </c>
      <c r="Q45" s="3">
        <v>1563685</v>
      </c>
      <c r="R45" s="3" t="s">
        <v>1302</v>
      </c>
      <c r="S45" s="10">
        <v>46442</v>
      </c>
      <c r="T45" s="3">
        <v>18</v>
      </c>
      <c r="U45" s="3" t="s">
        <v>260</v>
      </c>
      <c r="V45" s="3" t="s">
        <v>38</v>
      </c>
      <c r="W45" s="20">
        <v>7270351834077320</v>
      </c>
    </row>
    <row r="46" spans="1:23" ht="12.5" x14ac:dyDescent="0.25">
      <c r="A46" s="3" t="s">
        <v>242</v>
      </c>
      <c r="B46" s="3" t="s">
        <v>1919</v>
      </c>
      <c r="C46" s="3" t="s">
        <v>1920</v>
      </c>
      <c r="D46" s="3" t="s">
        <v>1921</v>
      </c>
      <c r="E46" s="3" t="s">
        <v>28</v>
      </c>
      <c r="F46" s="3" t="s">
        <v>644</v>
      </c>
      <c r="G46" s="3" t="s">
        <v>30</v>
      </c>
      <c r="H46" s="3" t="s">
        <v>93</v>
      </c>
      <c r="I46" s="3">
        <v>201</v>
      </c>
      <c r="J46" s="3">
        <v>110</v>
      </c>
      <c r="K46" s="3" t="s">
        <v>1300</v>
      </c>
      <c r="L46" s="3" t="s">
        <v>649</v>
      </c>
      <c r="M46" s="3" t="s">
        <v>1922</v>
      </c>
      <c r="N46" s="3" t="s">
        <v>35</v>
      </c>
      <c r="O46" s="3" t="s">
        <v>363</v>
      </c>
      <c r="P46" s="3" t="s">
        <v>42</v>
      </c>
      <c r="Q46" s="3">
        <v>1563685</v>
      </c>
      <c r="R46" s="3" t="s">
        <v>1302</v>
      </c>
      <c r="S46" s="10">
        <v>46442</v>
      </c>
      <c r="T46" s="3">
        <v>17</v>
      </c>
      <c r="U46" s="20">
        <v>9444444444444440</v>
      </c>
      <c r="V46" s="3" t="s">
        <v>328</v>
      </c>
      <c r="W46" s="20">
        <v>7613821203786600</v>
      </c>
    </row>
    <row r="47" spans="1:23" ht="12.5" x14ac:dyDescent="0.25">
      <c r="A47" s="3" t="s">
        <v>207</v>
      </c>
      <c r="B47" s="3" t="s">
        <v>1923</v>
      </c>
      <c r="C47" s="3" t="s">
        <v>142</v>
      </c>
      <c r="D47" s="3" t="s">
        <v>1924</v>
      </c>
      <c r="E47" s="3" t="s">
        <v>644</v>
      </c>
      <c r="F47" s="3" t="s">
        <v>30</v>
      </c>
      <c r="G47" s="3" t="s">
        <v>93</v>
      </c>
      <c r="H47" s="3">
        <v>201</v>
      </c>
      <c r="I47" s="3">
        <v>110</v>
      </c>
      <c r="J47" s="3" t="s">
        <v>1925</v>
      </c>
      <c r="K47" s="3" t="s">
        <v>1926</v>
      </c>
      <c r="L47" s="3" t="s">
        <v>42</v>
      </c>
      <c r="M47" s="3" t="s">
        <v>95</v>
      </c>
      <c r="N47" s="3" t="s">
        <v>35</v>
      </c>
      <c r="O47" s="3" t="s">
        <v>34</v>
      </c>
      <c r="P47" s="3">
        <v>2020</v>
      </c>
      <c r="Q47" s="3" t="s">
        <v>201</v>
      </c>
      <c r="R47" s="3" t="s">
        <v>1276</v>
      </c>
      <c r="S47" s="10">
        <v>46442</v>
      </c>
      <c r="T47" s="3">
        <v>17</v>
      </c>
      <c r="U47" s="20">
        <v>9444444444444440</v>
      </c>
      <c r="V47" s="3" t="s">
        <v>328</v>
      </c>
      <c r="W47" s="20">
        <v>4763517528223410</v>
      </c>
    </row>
    <row r="48" spans="1:23" ht="12.5" x14ac:dyDescent="0.25">
      <c r="A48" s="3" t="s">
        <v>204</v>
      </c>
      <c r="B48" s="3" t="s">
        <v>1927</v>
      </c>
      <c r="C48" s="3" t="s">
        <v>108</v>
      </c>
      <c r="D48" s="3" t="s">
        <v>1928</v>
      </c>
      <c r="E48" s="3" t="s">
        <v>28</v>
      </c>
      <c r="F48" s="3" t="s">
        <v>644</v>
      </c>
      <c r="G48" s="3" t="s">
        <v>93</v>
      </c>
      <c r="H48" s="3">
        <v>201</v>
      </c>
      <c r="I48" s="3">
        <v>110</v>
      </c>
      <c r="J48" s="3" t="s">
        <v>648</v>
      </c>
      <c r="K48" s="3" t="s">
        <v>649</v>
      </c>
      <c r="L48" s="3" t="s">
        <v>42</v>
      </c>
      <c r="M48" s="3" t="s">
        <v>95</v>
      </c>
      <c r="N48" s="3" t="s">
        <v>35</v>
      </c>
      <c r="O48" s="3" t="s">
        <v>34</v>
      </c>
      <c r="P48" s="3">
        <v>2020</v>
      </c>
      <c r="Q48" s="3" t="s">
        <v>1929</v>
      </c>
      <c r="R48" s="3" t="s">
        <v>1311</v>
      </c>
      <c r="S48" s="26">
        <v>46419</v>
      </c>
      <c r="T48" s="3">
        <v>17</v>
      </c>
      <c r="U48" s="20">
        <v>9444444444444440</v>
      </c>
      <c r="V48" s="3" t="s">
        <v>328</v>
      </c>
      <c r="W48" s="20">
        <v>4951019376624910</v>
      </c>
    </row>
    <row r="49" spans="1:26" ht="12.5" x14ac:dyDescent="0.25">
      <c r="A49" s="3" t="s">
        <v>243</v>
      </c>
      <c r="B49" s="3" t="s">
        <v>906</v>
      </c>
      <c r="C49" s="3" t="s">
        <v>142</v>
      </c>
      <c r="D49" s="3" t="s">
        <v>1930</v>
      </c>
      <c r="E49" s="3" t="s">
        <v>28</v>
      </c>
      <c r="F49" s="3" t="s">
        <v>644</v>
      </c>
      <c r="G49" s="3" t="s">
        <v>30</v>
      </c>
      <c r="H49" s="3" t="s">
        <v>93</v>
      </c>
      <c r="I49" s="3">
        <v>2017</v>
      </c>
      <c r="J49" s="3">
        <v>110</v>
      </c>
      <c r="K49" s="3" t="s">
        <v>1931</v>
      </c>
      <c r="L49" s="3" t="s">
        <v>663</v>
      </c>
      <c r="M49" s="3" t="s">
        <v>95</v>
      </c>
      <c r="N49" s="3" t="s">
        <v>35</v>
      </c>
      <c r="O49" s="3" t="s">
        <v>34</v>
      </c>
      <c r="P49" s="3">
        <v>2020</v>
      </c>
      <c r="Q49" s="3" t="s">
        <v>42</v>
      </c>
      <c r="R49" s="3" t="s">
        <v>146</v>
      </c>
      <c r="S49" s="3" t="s">
        <v>1276</v>
      </c>
      <c r="T49" s="3">
        <v>17</v>
      </c>
      <c r="U49" s="20">
        <v>9444444444444440</v>
      </c>
      <c r="V49" s="3" t="s">
        <v>328</v>
      </c>
      <c r="W49" s="20">
        <v>7938760777861120</v>
      </c>
    </row>
    <row r="51" spans="1:26" ht="12.5" x14ac:dyDescent="0.25">
      <c r="B51" s="12"/>
      <c r="T51" s="13" t="s">
        <v>244</v>
      </c>
    </row>
    <row r="52" spans="1:26" ht="14.5" x14ac:dyDescent="0.35">
      <c r="A52" s="13" t="s">
        <v>245</v>
      </c>
      <c r="B52" s="14">
        <f>COUNTIF(B2:B13,"F 3472 WAB")</f>
        <v>3</v>
      </c>
      <c r="C52" s="14">
        <f>COUNTIF(C2:C13,"BOBI AULIA SYAFIQ")</f>
        <v>7</v>
      </c>
      <c r="D52" s="14">
        <f>COUNTIF(D2:D13,"CLUSTER PRAMUKA REGENCY BLOK D6 KARANGTENGAH CIANJUR")</f>
        <v>0</v>
      </c>
      <c r="E52" s="14">
        <f>COUNTIF(E2:E13,"HONDA")</f>
        <v>10</v>
      </c>
      <c r="F52" s="14">
        <f>COUNTIF(F2:F13,"X1HO2N35M1 A/T")</f>
        <v>6</v>
      </c>
      <c r="G52" s="14">
        <f t="shared" ref="G52:H52" si="0">COUNTIF(G2:G13,"SEPEDA MOTOR")</f>
        <v>10</v>
      </c>
      <c r="H52" s="14">
        <f t="shared" si="0"/>
        <v>9</v>
      </c>
      <c r="I52" s="14">
        <f>COUNTIF(I2:I13,"2019")</f>
        <v>10</v>
      </c>
      <c r="J52" s="14">
        <f>COUNTIF(J2:J13,"149 CC")</f>
        <v>9</v>
      </c>
      <c r="K52" s="14">
        <f>COUNTIF(K2:K13,"MH1KF4115KK705996")</f>
        <v>5</v>
      </c>
      <c r="L52" s="14">
        <f>COUNTIF(L2:L13,"KF41E1708686")</f>
        <v>6</v>
      </c>
      <c r="M52" s="14">
        <f>COUNTIF(M2:M13,"HITAM")</f>
        <v>12</v>
      </c>
      <c r="N52" s="14">
        <f>COUNTIF(N2:N13,"BENSIN")</f>
        <v>12</v>
      </c>
      <c r="O52" s="14">
        <f>COUNTIF(O2:O13,"HITAM")</f>
        <v>12</v>
      </c>
      <c r="P52" s="14">
        <f>COUNTIF(P2:P13,"2019")</f>
        <v>12</v>
      </c>
      <c r="Q52" s="14">
        <f>COUNTIF(Q2:Q13,"PO7918292")</f>
        <v>8</v>
      </c>
      <c r="R52" s="14">
        <f>COUNTIF(R2:R13,"10700")</f>
        <v>12</v>
      </c>
      <c r="S52" s="14">
        <f>COUNTIF(S2:S13,"06 NOV 2024")</f>
        <v>6</v>
      </c>
      <c r="T52" s="15">
        <f t="shared" ref="T52:T55" si="1">SUM(B52:S52)</f>
        <v>149</v>
      </c>
    </row>
    <row r="53" spans="1:26" ht="12.5" x14ac:dyDescent="0.25">
      <c r="A53" s="13" t="s">
        <v>246</v>
      </c>
      <c r="B53" s="15">
        <f>COUNTIF(B14:B25,"B 3352 UJV")</f>
        <v>4</v>
      </c>
      <c r="C53" s="15">
        <f>COUNTIF(C14:C25,"DIAN LIESKA OCVIANY")</f>
        <v>3</v>
      </c>
      <c r="D53" s="15">
        <f>COUNTIF(D14:D25,"KOMP PERTAMINA BLOK W/10 RT8/16 JU")</f>
        <v>0</v>
      </c>
      <c r="E53" s="15">
        <f>COUNTIF(E14:E25,"HONDA")</f>
        <v>10</v>
      </c>
      <c r="F53" s="15">
        <f>COUNTIF(F14:F25,"Y1G02N15LO AT")</f>
        <v>2</v>
      </c>
      <c r="G53" s="15">
        <f>COUNTIF(G14:G25,"SEPEDA MOTOR")</f>
        <v>9</v>
      </c>
      <c r="H53" s="15">
        <f>COUNTIF(H14:H25,"SPD. MOTOR")</f>
        <v>3</v>
      </c>
      <c r="I53" s="15">
        <f>COUNTIF(I14:I25,"2015")</f>
        <v>11</v>
      </c>
      <c r="J53" s="15">
        <f>COUNTIF(J14:J25,"00110")</f>
        <v>6</v>
      </c>
      <c r="K53" s="15">
        <f>COUNTIF(K14:K25,"MH1JFT113FK053794")</f>
        <v>2</v>
      </c>
      <c r="L53" s="15">
        <f>COUNTIF(L14:L25,"JFT1E1053726")</f>
        <v>10</v>
      </c>
      <c r="M53" s="15">
        <f>COUNTIF(M14:M25,"HITAM")</f>
        <v>6</v>
      </c>
      <c r="N53" s="15">
        <f>COUNTIF(N14:N25,"BENSIN")</f>
        <v>7</v>
      </c>
      <c r="O53" s="15">
        <f>COUNTIF(O14:O25,"HITAM")</f>
        <v>1</v>
      </c>
      <c r="P53" s="15">
        <f>COUNTIF(P14:P25,"2015")</f>
        <v>2</v>
      </c>
      <c r="Q53" s="15">
        <f>COUNTIF(Q14:Q25,"MO2029195")</f>
        <v>1</v>
      </c>
      <c r="R53" s="15">
        <f>COUNTIF(R14:R25,"9B4906FT221DI")</f>
        <v>1</v>
      </c>
      <c r="S53" s="15">
        <f>COUNTIF(S14:S25,"11-11-2025")</f>
        <v>4</v>
      </c>
      <c r="T53" s="15">
        <f t="shared" si="1"/>
        <v>82</v>
      </c>
      <c r="U53" s="12"/>
      <c r="V53" s="12"/>
      <c r="W53" s="12"/>
      <c r="X53" s="12"/>
      <c r="Y53" s="12"/>
      <c r="Z53" s="12"/>
    </row>
    <row r="54" spans="1:26" ht="12.5" x14ac:dyDescent="0.25">
      <c r="A54" s="13" t="s">
        <v>247</v>
      </c>
      <c r="B54" s="15">
        <f>COUNTIF(B26:B37,"B 2832 BRY")</f>
        <v>1</v>
      </c>
      <c r="C54" s="15">
        <f>COUNTIF(C26:C37,"MICHAEL")</f>
        <v>11</v>
      </c>
      <c r="D54" s="15">
        <f>COUNTIF(D26:D37,"CITRA GARDEN 6 BLK H11/54 RT11/15 JAKBAR")</f>
        <v>0</v>
      </c>
      <c r="E54" s="15">
        <f>COUNTIF(E26:E37,"TOYOTA")</f>
        <v>7</v>
      </c>
      <c r="F54" s="15">
        <f>COUNTIF(F26:F37,"KIJANG INOVA 2.OV")</f>
        <v>0</v>
      </c>
      <c r="G54" s="15">
        <f>COUNTIF(G26:G37,"MOBIL PENUMPANG")</f>
        <v>3</v>
      </c>
      <c r="H54" s="15">
        <f>COUNTIF(H26:H37,"MICRO/MINIBUS")</f>
        <v>1</v>
      </c>
      <c r="I54" s="15">
        <f>COUNTIF(I26:I37,"2021")</f>
        <v>5</v>
      </c>
      <c r="J54" s="15">
        <f>COUNTIF(J26:J37,"01998")</f>
        <v>5</v>
      </c>
      <c r="K54" s="15">
        <f>COUNTIF(K26:K37,"MHFAW8EM2M0218495")</f>
        <v>0</v>
      </c>
      <c r="L54" s="15">
        <f>COUNTIF(L26:L37,"1TRA912677")</f>
        <v>3</v>
      </c>
      <c r="M54" s="15">
        <f>COUNTIF(M26:M37,"SILVER METALIK")</f>
        <v>0</v>
      </c>
      <c r="N54" s="15">
        <f>COUNTIF(N26:N37,"BENSIN")</f>
        <v>7</v>
      </c>
      <c r="O54" s="15">
        <f>COUNTIF(O26:O37,"HITAM")</f>
        <v>5</v>
      </c>
      <c r="P54" s="15">
        <f>COUNTIF(P26:P37,"2021")</f>
        <v>6</v>
      </c>
      <c r="Q54" s="15">
        <f>COUNTIF(Q26:Q37,"R01352858")</f>
        <v>8</v>
      </c>
      <c r="R54" s="15">
        <f>COUNTIF(R26:R37,"3C4900GUYW1WE")</f>
        <v>0</v>
      </c>
      <c r="S54" s="15">
        <f>COUNTIF(S26:S37,"05-10-2026")</f>
        <v>0</v>
      </c>
      <c r="T54" s="15">
        <f t="shared" si="1"/>
        <v>62</v>
      </c>
      <c r="U54" s="12"/>
      <c r="V54" s="12"/>
      <c r="W54" s="12"/>
      <c r="X54" s="12"/>
      <c r="Y54" s="12"/>
      <c r="Z54" s="12"/>
    </row>
    <row r="55" spans="1:26" ht="12.5" x14ac:dyDescent="0.25">
      <c r="A55" s="13" t="s">
        <v>248</v>
      </c>
      <c r="B55" s="15">
        <f>COUNTIF(B38:B49,"B 4705 BLB")</f>
        <v>0</v>
      </c>
      <c r="C55" s="15">
        <f>COUNTIF(C38:C49,"RICKY GUNAWAN")</f>
        <v>5</v>
      </c>
      <c r="D55" s="15">
        <f>COUNTIF(D38:D49,"JL KEAMANAN DLM RT14/6 TM SHARI JB")</f>
        <v>0</v>
      </c>
      <c r="E55" s="15">
        <f>COUNTIF(E38:E49,"HONDA")</f>
        <v>11</v>
      </c>
      <c r="F55" s="15">
        <f>COUNTIF(F38:F49,"D1B02N12L2")</f>
        <v>0</v>
      </c>
      <c r="G55" s="15">
        <f>COUNTIF(G38:G49,"SEPEDA MOTOR")</f>
        <v>6</v>
      </c>
      <c r="H55" s="15">
        <f>COUNTIF(H38:H49,"SPD. MOTOR")</f>
        <v>0</v>
      </c>
      <c r="I55" s="15">
        <f>COUNTIF(I38:I49,"2017")</f>
        <v>2</v>
      </c>
      <c r="J55" s="15">
        <f>COUNTIF(J38:J49,"00110")</f>
        <v>7</v>
      </c>
      <c r="K55" s="15">
        <f>COUNTIF(K38:K49,"MH1JM2112HK213635")</f>
        <v>0</v>
      </c>
      <c r="L55" s="15">
        <f>COUNTIF(L38:L49,"JM21E1215148")</f>
        <v>3</v>
      </c>
      <c r="M55" s="15">
        <f>COUNTIF(M38:M49,"MERAH PUTIH")</f>
        <v>0</v>
      </c>
      <c r="N55" s="15">
        <f>COUNTIF(N38:N49,"BENSIN")</f>
        <v>11</v>
      </c>
      <c r="O55" s="15">
        <f>COUNTIF(O38:O49,"HITAM")</f>
        <v>10</v>
      </c>
      <c r="P55" s="15">
        <f>COUNTIF(P38:P49,"2020")</f>
        <v>9</v>
      </c>
      <c r="Q55" s="15">
        <f>COUNTIF(Q38:Q49,"N01563685")</f>
        <v>0</v>
      </c>
      <c r="R55" s="15">
        <f>COUNTIF(R38:R49,"9B4906ID311AW")</f>
        <v>0</v>
      </c>
      <c r="S55" s="15">
        <f>COUNTIF(S38:S49,"24-02-2027")</f>
        <v>9</v>
      </c>
      <c r="T55" s="15">
        <f t="shared" si="1"/>
        <v>73</v>
      </c>
      <c r="U55" s="12"/>
      <c r="V55" s="12"/>
      <c r="W55" s="12"/>
      <c r="X55" s="12"/>
      <c r="Y55" s="12"/>
      <c r="Z55" s="12"/>
    </row>
    <row r="56" spans="1:26" ht="13" x14ac:dyDescent="0.3">
      <c r="B56" s="12"/>
      <c r="S56" s="16" t="s">
        <v>249</v>
      </c>
      <c r="T56" s="17">
        <f>SUM(T52:T55)</f>
        <v>366</v>
      </c>
      <c r="U56" s="47">
        <f>T56/V56</f>
        <v>0.4236111111111111</v>
      </c>
      <c r="V56" s="18">
        <f>18*48</f>
        <v>864</v>
      </c>
    </row>
  </sheetData>
  <autoFilter ref="A1:W4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6"/>
  <sheetViews>
    <sheetView workbookViewId="0"/>
  </sheetViews>
  <sheetFormatPr defaultColWidth="12.6328125" defaultRowHeight="15.75" customHeight="1" x14ac:dyDescent="0.25"/>
  <sheetData>
    <row r="1" spans="1:23" ht="15.7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</row>
    <row r="2" spans="1:23" ht="15.75" customHeight="1" x14ac:dyDescent="0.25">
      <c r="A2" s="3" t="s">
        <v>1932</v>
      </c>
      <c r="B2" s="3" t="s">
        <v>837</v>
      </c>
      <c r="C2" s="3" t="s">
        <v>26</v>
      </c>
      <c r="D2" s="3" t="s">
        <v>1805</v>
      </c>
      <c r="E2" s="3" t="s">
        <v>28</v>
      </c>
      <c r="F2" s="3" t="s">
        <v>29</v>
      </c>
      <c r="G2" s="3" t="s">
        <v>30</v>
      </c>
      <c r="H2" s="3" t="s">
        <v>30</v>
      </c>
      <c r="I2" s="3">
        <v>2019</v>
      </c>
      <c r="J2" s="3" t="s">
        <v>264</v>
      </c>
      <c r="K2" s="3" t="s">
        <v>32</v>
      </c>
      <c r="L2" s="3" t="s">
        <v>42</v>
      </c>
      <c r="M2" s="3" t="s">
        <v>34</v>
      </c>
      <c r="N2" s="3" t="s">
        <v>35</v>
      </c>
      <c r="O2" s="3" t="s">
        <v>34</v>
      </c>
      <c r="P2" s="3">
        <v>2019</v>
      </c>
      <c r="Q2" s="3" t="s">
        <v>36</v>
      </c>
      <c r="R2" s="3">
        <v>10700</v>
      </c>
      <c r="S2" s="5">
        <v>45602</v>
      </c>
      <c r="T2" s="3">
        <v>17</v>
      </c>
      <c r="U2" s="20">
        <v>9444444444444440</v>
      </c>
      <c r="V2" s="3" t="s">
        <v>328</v>
      </c>
      <c r="W2" s="20">
        <v>9402714932126690</v>
      </c>
    </row>
    <row r="3" spans="1:23" ht="15.75" customHeight="1" x14ac:dyDescent="0.25">
      <c r="A3" s="3" t="s">
        <v>1933</v>
      </c>
      <c r="B3" s="3" t="s">
        <v>25</v>
      </c>
      <c r="C3" s="3" t="s">
        <v>26</v>
      </c>
      <c r="D3" s="3" t="s">
        <v>863</v>
      </c>
      <c r="E3" s="3" t="s">
        <v>28</v>
      </c>
      <c r="F3" s="3" t="s">
        <v>1667</v>
      </c>
      <c r="G3" s="3" t="s">
        <v>30</v>
      </c>
      <c r="H3" s="3" t="s">
        <v>30</v>
      </c>
      <c r="I3" s="3">
        <v>2019</v>
      </c>
      <c r="J3" s="3" t="s">
        <v>264</v>
      </c>
      <c r="K3" s="3" t="s">
        <v>32</v>
      </c>
      <c r="L3" s="3" t="s">
        <v>33</v>
      </c>
      <c r="M3" s="3" t="s">
        <v>34</v>
      </c>
      <c r="N3" s="3" t="s">
        <v>35</v>
      </c>
      <c r="O3" s="3" t="s">
        <v>34</v>
      </c>
      <c r="P3" s="3">
        <v>2019</v>
      </c>
      <c r="Q3" s="3" t="s">
        <v>36</v>
      </c>
      <c r="R3" s="3">
        <v>10700</v>
      </c>
      <c r="S3" s="5">
        <v>45602</v>
      </c>
      <c r="T3" s="3">
        <v>18</v>
      </c>
      <c r="U3" s="3" t="s">
        <v>260</v>
      </c>
      <c r="V3" s="3" t="s">
        <v>38</v>
      </c>
      <c r="W3" s="20">
        <v>9678266178266170</v>
      </c>
    </row>
    <row r="4" spans="1:23" ht="15.75" customHeight="1" x14ac:dyDescent="0.25">
      <c r="A4" s="3" t="s">
        <v>1934</v>
      </c>
      <c r="B4" s="3" t="s">
        <v>837</v>
      </c>
      <c r="C4" s="3" t="s">
        <v>1668</v>
      </c>
      <c r="D4" s="3" t="s">
        <v>840</v>
      </c>
      <c r="E4" s="3" t="s">
        <v>28</v>
      </c>
      <c r="F4" s="3" t="s">
        <v>29</v>
      </c>
      <c r="G4" s="3" t="s">
        <v>30</v>
      </c>
      <c r="H4" s="3" t="s">
        <v>30</v>
      </c>
      <c r="I4" s="3">
        <v>2019</v>
      </c>
      <c r="J4" s="3" t="s">
        <v>264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34</v>
      </c>
      <c r="P4" s="3">
        <v>2019</v>
      </c>
      <c r="Q4" s="3" t="s">
        <v>36</v>
      </c>
      <c r="R4" s="3">
        <v>10700</v>
      </c>
      <c r="S4" s="5">
        <v>45602</v>
      </c>
      <c r="T4" s="3">
        <v>18</v>
      </c>
      <c r="U4" s="3" t="s">
        <v>260</v>
      </c>
      <c r="V4" s="3" t="s">
        <v>38</v>
      </c>
      <c r="W4" s="20">
        <v>9367395676219200</v>
      </c>
    </row>
    <row r="5" spans="1:23" ht="15.75" customHeight="1" x14ac:dyDescent="0.25">
      <c r="A5" s="3" t="s">
        <v>1935</v>
      </c>
      <c r="B5" s="3" t="s">
        <v>834</v>
      </c>
      <c r="C5" s="3" t="s">
        <v>26</v>
      </c>
      <c r="D5" s="3" t="s">
        <v>1936</v>
      </c>
      <c r="E5" s="3" t="s">
        <v>28</v>
      </c>
      <c r="F5" s="3" t="s">
        <v>88</v>
      </c>
      <c r="G5" s="3" t="s">
        <v>30</v>
      </c>
      <c r="H5" s="3" t="s">
        <v>30</v>
      </c>
      <c r="I5" s="3">
        <v>2019</v>
      </c>
      <c r="J5" s="3" t="s">
        <v>264</v>
      </c>
      <c r="K5" s="3" t="s">
        <v>842</v>
      </c>
      <c r="L5" s="3" t="s">
        <v>33</v>
      </c>
      <c r="M5" s="3" t="s">
        <v>34</v>
      </c>
      <c r="N5" s="3" t="s">
        <v>35</v>
      </c>
      <c r="O5" s="3" t="s">
        <v>34</v>
      </c>
      <c r="P5" s="3">
        <v>2019</v>
      </c>
      <c r="Q5" s="3" t="s">
        <v>36</v>
      </c>
      <c r="R5" s="3">
        <v>10700</v>
      </c>
      <c r="S5" s="5">
        <v>45602</v>
      </c>
      <c r="T5" s="3">
        <v>18</v>
      </c>
      <c r="U5" s="3" t="s">
        <v>260</v>
      </c>
      <c r="V5" s="3" t="s">
        <v>38</v>
      </c>
      <c r="W5" s="20">
        <v>9545159089276730</v>
      </c>
    </row>
    <row r="6" spans="1:23" ht="15.75" customHeight="1" x14ac:dyDescent="0.25">
      <c r="A6" s="3" t="s">
        <v>1937</v>
      </c>
      <c r="B6" s="3" t="s">
        <v>25</v>
      </c>
      <c r="C6" s="3" t="s">
        <v>1668</v>
      </c>
      <c r="D6" s="3" t="s">
        <v>1938</v>
      </c>
      <c r="E6" s="3" t="s">
        <v>28</v>
      </c>
      <c r="F6" s="3" t="s">
        <v>88</v>
      </c>
      <c r="G6" s="3" t="s">
        <v>30</v>
      </c>
      <c r="H6" s="3" t="s">
        <v>30</v>
      </c>
      <c r="I6" s="3">
        <v>2019</v>
      </c>
      <c r="J6" s="3" t="s">
        <v>264</v>
      </c>
      <c r="K6" s="3" t="s">
        <v>32</v>
      </c>
      <c r="L6" s="3" t="s">
        <v>33</v>
      </c>
      <c r="M6" s="3" t="s">
        <v>34</v>
      </c>
      <c r="N6" s="3" t="s">
        <v>35</v>
      </c>
      <c r="O6" s="3" t="s">
        <v>34</v>
      </c>
      <c r="P6" s="3">
        <v>2019</v>
      </c>
      <c r="Q6" s="3" t="s">
        <v>36</v>
      </c>
      <c r="R6" s="3" t="s">
        <v>1939</v>
      </c>
      <c r="S6" s="5">
        <v>45602</v>
      </c>
      <c r="T6" s="3">
        <v>18</v>
      </c>
      <c r="U6" s="3" t="s">
        <v>260</v>
      </c>
      <c r="V6" s="3" t="s">
        <v>38</v>
      </c>
      <c r="W6" s="20">
        <v>901147382029735</v>
      </c>
    </row>
    <row r="7" spans="1:23" ht="15.75" customHeight="1" x14ac:dyDescent="0.25">
      <c r="A7" s="3" t="s">
        <v>1940</v>
      </c>
      <c r="B7" s="3" t="s">
        <v>852</v>
      </c>
      <c r="C7" s="3" t="s">
        <v>843</v>
      </c>
      <c r="D7" s="3" t="s">
        <v>840</v>
      </c>
      <c r="E7" s="3" t="s">
        <v>28</v>
      </c>
      <c r="F7" s="3" t="s">
        <v>88</v>
      </c>
      <c r="G7" s="3" t="s">
        <v>30</v>
      </c>
      <c r="H7" s="3" t="s">
        <v>30</v>
      </c>
      <c r="I7" s="3">
        <v>2019</v>
      </c>
      <c r="J7" s="3" t="s">
        <v>264</v>
      </c>
      <c r="K7" s="3" t="s">
        <v>32</v>
      </c>
      <c r="L7" s="3" t="s">
        <v>33</v>
      </c>
      <c r="M7" s="3" t="s">
        <v>34</v>
      </c>
      <c r="N7" s="3" t="s">
        <v>35</v>
      </c>
      <c r="O7" s="3" t="s">
        <v>34</v>
      </c>
      <c r="P7" s="3">
        <v>2019</v>
      </c>
      <c r="Q7" s="3" t="s">
        <v>42</v>
      </c>
      <c r="R7" s="3">
        <v>10700</v>
      </c>
      <c r="S7" s="5">
        <v>45602</v>
      </c>
      <c r="T7" s="3">
        <v>17</v>
      </c>
      <c r="U7" s="20">
        <v>9444444444444440</v>
      </c>
      <c r="V7" s="3" t="s">
        <v>328</v>
      </c>
      <c r="W7" s="20">
        <v>9343530172249890</v>
      </c>
    </row>
    <row r="8" spans="1:23" ht="15.75" customHeight="1" x14ac:dyDescent="0.25">
      <c r="A8" s="3" t="s">
        <v>1941</v>
      </c>
      <c r="B8" s="3" t="s">
        <v>1942</v>
      </c>
      <c r="C8" s="3" t="s">
        <v>73</v>
      </c>
      <c r="D8" s="3" t="s">
        <v>1943</v>
      </c>
      <c r="E8" s="3" t="s">
        <v>28</v>
      </c>
      <c r="F8" s="3" t="s">
        <v>1944</v>
      </c>
      <c r="G8" s="3" t="s">
        <v>30</v>
      </c>
      <c r="H8" s="3" t="s">
        <v>30</v>
      </c>
      <c r="I8" s="3">
        <v>2019</v>
      </c>
      <c r="J8" s="3" t="s">
        <v>264</v>
      </c>
      <c r="K8" s="3" t="s">
        <v>32</v>
      </c>
      <c r="L8" s="3" t="s">
        <v>33</v>
      </c>
      <c r="M8" s="3" t="s">
        <v>34</v>
      </c>
      <c r="N8" s="3" t="s">
        <v>35</v>
      </c>
      <c r="O8" s="3" t="s">
        <v>34</v>
      </c>
      <c r="P8" s="3">
        <v>2019</v>
      </c>
      <c r="Q8" s="3" t="s">
        <v>36</v>
      </c>
      <c r="R8" s="3">
        <v>10700</v>
      </c>
      <c r="S8" s="5">
        <v>45602</v>
      </c>
      <c r="T8" s="3">
        <v>18</v>
      </c>
      <c r="U8" s="3" t="s">
        <v>260</v>
      </c>
      <c r="V8" s="3" t="s">
        <v>38</v>
      </c>
      <c r="W8" s="20">
        <v>9332399626517270</v>
      </c>
    </row>
    <row r="9" spans="1:23" ht="15.75" customHeight="1" x14ac:dyDescent="0.25">
      <c r="A9" s="3" t="s">
        <v>1945</v>
      </c>
      <c r="B9" s="3">
        <v>3472</v>
      </c>
      <c r="C9" s="3" t="s">
        <v>1946</v>
      </c>
      <c r="D9" s="3" t="s">
        <v>1947</v>
      </c>
      <c r="E9" s="3" t="s">
        <v>28</v>
      </c>
      <c r="F9" s="3" t="s">
        <v>1667</v>
      </c>
      <c r="G9" s="3" t="s">
        <v>30</v>
      </c>
      <c r="H9" s="3" t="s">
        <v>30</v>
      </c>
      <c r="I9" s="3">
        <v>2019</v>
      </c>
      <c r="J9" s="3" t="s">
        <v>264</v>
      </c>
      <c r="K9" s="3" t="s">
        <v>32</v>
      </c>
      <c r="L9" s="3" t="s">
        <v>33</v>
      </c>
      <c r="M9" s="3" t="s">
        <v>34</v>
      </c>
      <c r="N9" s="3" t="s">
        <v>35</v>
      </c>
      <c r="O9" s="3" t="s">
        <v>34</v>
      </c>
      <c r="P9" s="3">
        <v>2019</v>
      </c>
      <c r="Q9" s="3" t="s">
        <v>36</v>
      </c>
      <c r="R9" s="3">
        <v>10700</v>
      </c>
      <c r="S9" s="5">
        <v>45602</v>
      </c>
      <c r="T9" s="3">
        <v>18</v>
      </c>
      <c r="U9" s="3" t="s">
        <v>260</v>
      </c>
      <c r="V9" s="3" t="s">
        <v>38</v>
      </c>
      <c r="W9" s="20">
        <v>8641061552826250</v>
      </c>
    </row>
    <row r="10" spans="1:23" ht="15.75" customHeight="1" x14ac:dyDescent="0.25">
      <c r="A10" s="3" t="s">
        <v>1948</v>
      </c>
      <c r="B10" s="3" t="s">
        <v>852</v>
      </c>
      <c r="C10" s="3" t="s">
        <v>73</v>
      </c>
      <c r="D10" s="3" t="s">
        <v>1949</v>
      </c>
      <c r="E10" s="3" t="s">
        <v>28</v>
      </c>
      <c r="F10" s="3" t="s">
        <v>1950</v>
      </c>
      <c r="G10" s="3" t="s">
        <v>582</v>
      </c>
      <c r="H10" s="3" t="s">
        <v>582</v>
      </c>
      <c r="I10" s="3">
        <v>2019</v>
      </c>
      <c r="J10" s="3" t="s">
        <v>264</v>
      </c>
      <c r="K10" s="3" t="s">
        <v>1671</v>
      </c>
      <c r="L10" s="3" t="s">
        <v>33</v>
      </c>
      <c r="M10" s="3" t="s">
        <v>34</v>
      </c>
      <c r="N10" s="3" t="s">
        <v>35</v>
      </c>
      <c r="O10" s="3" t="s">
        <v>34</v>
      </c>
      <c r="P10" s="3">
        <v>2019</v>
      </c>
      <c r="Q10" s="3" t="s">
        <v>42</v>
      </c>
      <c r="R10" s="3">
        <v>10700</v>
      </c>
      <c r="S10" s="5">
        <v>45602</v>
      </c>
      <c r="T10" s="3">
        <v>17</v>
      </c>
      <c r="U10" s="20">
        <v>9444444444444440</v>
      </c>
      <c r="V10" s="3" t="s">
        <v>328</v>
      </c>
      <c r="W10" s="20">
        <v>9082810499765510</v>
      </c>
    </row>
    <row r="11" spans="1:23" ht="15.75" customHeight="1" x14ac:dyDescent="0.25">
      <c r="A11" s="3" t="s">
        <v>1951</v>
      </c>
      <c r="B11" s="3" t="s">
        <v>25</v>
      </c>
      <c r="C11" s="3" t="s">
        <v>26</v>
      </c>
      <c r="D11" s="3" t="s">
        <v>1952</v>
      </c>
      <c r="E11" s="3" t="s">
        <v>29</v>
      </c>
      <c r="F11" s="3" t="s">
        <v>30</v>
      </c>
      <c r="G11" s="3" t="s">
        <v>30</v>
      </c>
      <c r="H11" s="3" t="s">
        <v>1400</v>
      </c>
      <c r="I11" s="3">
        <v>149</v>
      </c>
      <c r="J11" s="3" t="s">
        <v>1679</v>
      </c>
      <c r="K11" s="3" t="s">
        <v>33</v>
      </c>
      <c r="L11" s="3" t="s">
        <v>42</v>
      </c>
      <c r="M11" s="3" t="s">
        <v>34</v>
      </c>
      <c r="N11" s="3" t="s">
        <v>35</v>
      </c>
      <c r="O11" s="3" t="s">
        <v>34</v>
      </c>
      <c r="P11" s="3">
        <v>2019</v>
      </c>
      <c r="Q11" s="3" t="s">
        <v>1953</v>
      </c>
      <c r="R11" s="3">
        <v>10700</v>
      </c>
      <c r="S11" s="9">
        <v>45597</v>
      </c>
      <c r="T11" s="3">
        <v>17</v>
      </c>
      <c r="U11" s="20">
        <v>9444444444444440</v>
      </c>
      <c r="V11" s="3" t="s">
        <v>328</v>
      </c>
      <c r="W11" s="20">
        <v>636311977142427</v>
      </c>
    </row>
    <row r="12" spans="1:23" ht="15.75" customHeight="1" x14ac:dyDescent="0.25">
      <c r="A12" s="3" t="s">
        <v>1954</v>
      </c>
      <c r="B12" s="3" t="s">
        <v>25</v>
      </c>
      <c r="C12" s="3" t="s">
        <v>26</v>
      </c>
      <c r="D12" s="3" t="s">
        <v>1955</v>
      </c>
      <c r="E12" s="3" t="s">
        <v>28</v>
      </c>
      <c r="F12" s="3" t="s">
        <v>29</v>
      </c>
      <c r="G12" s="3" t="s">
        <v>30</v>
      </c>
      <c r="H12" s="3" t="s">
        <v>1400</v>
      </c>
      <c r="I12" s="3">
        <v>149</v>
      </c>
      <c r="J12" s="3" t="s">
        <v>1679</v>
      </c>
      <c r="K12" s="3" t="s">
        <v>862</v>
      </c>
      <c r="L12" s="3" t="s">
        <v>42</v>
      </c>
      <c r="M12" s="3" t="s">
        <v>34</v>
      </c>
      <c r="N12" s="3" t="s">
        <v>35</v>
      </c>
      <c r="O12" s="3" t="s">
        <v>34</v>
      </c>
      <c r="P12" s="3">
        <v>2019</v>
      </c>
      <c r="Q12" s="3" t="s">
        <v>36</v>
      </c>
      <c r="R12" s="3">
        <v>10700</v>
      </c>
      <c r="S12" s="5">
        <v>45602</v>
      </c>
      <c r="T12" s="3">
        <v>17</v>
      </c>
      <c r="U12" s="20">
        <v>9444444444444440</v>
      </c>
      <c r="V12" s="3" t="s">
        <v>328</v>
      </c>
      <c r="W12" s="20">
        <v>7653491260757690</v>
      </c>
    </row>
    <row r="13" spans="1:23" ht="15.75" customHeight="1" x14ac:dyDescent="0.25">
      <c r="A13" s="3" t="s">
        <v>1956</v>
      </c>
      <c r="B13" s="3" t="s">
        <v>837</v>
      </c>
      <c r="C13" s="3" t="s">
        <v>26</v>
      </c>
      <c r="D13" s="3" t="s">
        <v>863</v>
      </c>
      <c r="E13" s="3" t="s">
        <v>28</v>
      </c>
      <c r="F13" s="3" t="s">
        <v>29</v>
      </c>
      <c r="G13" s="3" t="s">
        <v>30</v>
      </c>
      <c r="H13" s="3" t="s">
        <v>30</v>
      </c>
      <c r="I13" s="3">
        <v>2019</v>
      </c>
      <c r="J13" s="3" t="s">
        <v>264</v>
      </c>
      <c r="K13" s="3" t="s">
        <v>32</v>
      </c>
      <c r="L13" s="3" t="s">
        <v>33</v>
      </c>
      <c r="M13" s="3" t="s">
        <v>34</v>
      </c>
      <c r="N13" s="3" t="s">
        <v>35</v>
      </c>
      <c r="O13" s="3" t="s">
        <v>34</v>
      </c>
      <c r="P13" s="3">
        <v>2019</v>
      </c>
      <c r="Q13" s="3" t="s">
        <v>36</v>
      </c>
      <c r="R13" s="3">
        <v>10700</v>
      </c>
      <c r="S13" s="5">
        <v>45602</v>
      </c>
      <c r="T13" s="3">
        <v>18</v>
      </c>
      <c r="U13" s="3" t="s">
        <v>260</v>
      </c>
      <c r="V13" s="3" t="s">
        <v>38</v>
      </c>
      <c r="W13" s="20">
        <v>9606837606837600</v>
      </c>
    </row>
    <row r="14" spans="1:23" ht="15.75" customHeight="1" x14ac:dyDescent="0.25">
      <c r="A14" s="3" t="s">
        <v>1957</v>
      </c>
      <c r="B14" s="3" t="s">
        <v>46</v>
      </c>
      <c r="C14" s="3" t="s">
        <v>1958</v>
      </c>
      <c r="D14" s="3" t="s">
        <v>1959</v>
      </c>
      <c r="E14" s="3" t="s">
        <v>28</v>
      </c>
      <c r="F14" s="3" t="s">
        <v>740</v>
      </c>
      <c r="G14" s="3" t="s">
        <v>30</v>
      </c>
      <c r="H14" s="3" t="s">
        <v>111</v>
      </c>
      <c r="I14" s="3">
        <v>2015</v>
      </c>
      <c r="J14" s="3" t="s">
        <v>1687</v>
      </c>
      <c r="K14" s="3" t="s">
        <v>1960</v>
      </c>
      <c r="L14" s="3" t="s">
        <v>114</v>
      </c>
      <c r="M14" s="3" t="s">
        <v>34</v>
      </c>
      <c r="N14" s="3" t="s">
        <v>35</v>
      </c>
      <c r="O14" s="3" t="s">
        <v>1961</v>
      </c>
      <c r="P14" s="3" t="s">
        <v>42</v>
      </c>
      <c r="Q14" s="3" t="s">
        <v>1859</v>
      </c>
      <c r="R14" s="3" t="s">
        <v>42</v>
      </c>
      <c r="S14" s="3" t="s">
        <v>42</v>
      </c>
      <c r="T14" s="3">
        <v>15</v>
      </c>
      <c r="U14" s="20">
        <v>8333333333333330</v>
      </c>
      <c r="V14" s="3" t="s">
        <v>80</v>
      </c>
      <c r="W14" s="20">
        <v>7855750487329430</v>
      </c>
    </row>
    <row r="15" spans="1:23" ht="15.75" customHeight="1" x14ac:dyDescent="0.25">
      <c r="A15" s="3" t="s">
        <v>1962</v>
      </c>
      <c r="B15" s="3" t="s">
        <v>123</v>
      </c>
      <c r="C15" s="3" t="s">
        <v>1963</v>
      </c>
      <c r="D15" s="3" t="s">
        <v>1964</v>
      </c>
      <c r="E15" s="3" t="s">
        <v>28</v>
      </c>
      <c r="F15" s="3" t="s">
        <v>740</v>
      </c>
      <c r="G15" s="3" t="s">
        <v>30</v>
      </c>
      <c r="H15" s="3" t="s">
        <v>111</v>
      </c>
      <c r="I15" s="3">
        <v>2015</v>
      </c>
      <c r="J15" s="3">
        <v>110</v>
      </c>
      <c r="K15" s="3" t="s">
        <v>741</v>
      </c>
      <c r="L15" s="3" t="s">
        <v>114</v>
      </c>
      <c r="M15" s="3" t="s">
        <v>34</v>
      </c>
      <c r="N15" s="3" t="s">
        <v>35</v>
      </c>
      <c r="O15" s="3" t="s">
        <v>1961</v>
      </c>
      <c r="P15" s="3" t="s">
        <v>42</v>
      </c>
      <c r="Q15" s="3" t="s">
        <v>42</v>
      </c>
      <c r="R15" s="3" t="s">
        <v>1717</v>
      </c>
      <c r="S15" s="8">
        <v>45972</v>
      </c>
      <c r="T15" s="3">
        <v>16</v>
      </c>
      <c r="U15" s="20">
        <v>8888888888888880</v>
      </c>
      <c r="V15" s="3" t="s">
        <v>44</v>
      </c>
      <c r="W15" s="20">
        <v>8750788878304350</v>
      </c>
    </row>
    <row r="16" spans="1:23" ht="15.75" customHeight="1" x14ac:dyDescent="0.25">
      <c r="A16" s="3" t="s">
        <v>1965</v>
      </c>
      <c r="B16" s="3" t="s">
        <v>123</v>
      </c>
      <c r="C16" s="3" t="s">
        <v>108</v>
      </c>
      <c r="D16" s="3" t="s">
        <v>1966</v>
      </c>
      <c r="E16" s="3" t="s">
        <v>28</v>
      </c>
      <c r="F16" s="3" t="s">
        <v>875</v>
      </c>
      <c r="G16" s="3" t="s">
        <v>30</v>
      </c>
      <c r="H16" s="3" t="s">
        <v>918</v>
      </c>
      <c r="I16" s="3">
        <v>2015</v>
      </c>
      <c r="J16" s="3">
        <v>110</v>
      </c>
      <c r="K16" s="3" t="s">
        <v>741</v>
      </c>
      <c r="L16" s="3" t="s">
        <v>114</v>
      </c>
      <c r="M16" s="3" t="s">
        <v>34</v>
      </c>
      <c r="N16" s="3" t="s">
        <v>35</v>
      </c>
      <c r="O16" s="3" t="s">
        <v>1961</v>
      </c>
      <c r="P16" s="3" t="s">
        <v>42</v>
      </c>
      <c r="Q16" s="3" t="s">
        <v>42</v>
      </c>
      <c r="R16" s="3" t="s">
        <v>898</v>
      </c>
      <c r="S16" s="8">
        <v>45972</v>
      </c>
      <c r="T16" s="3">
        <v>16</v>
      </c>
      <c r="U16" s="20">
        <v>8888888888888880</v>
      </c>
      <c r="V16" s="3" t="s">
        <v>44</v>
      </c>
      <c r="W16" s="20">
        <v>8157135627530360</v>
      </c>
    </row>
    <row r="17" spans="1:23" ht="15.75" customHeight="1" x14ac:dyDescent="0.25">
      <c r="A17" s="3" t="s">
        <v>1967</v>
      </c>
      <c r="B17" s="3">
        <v>3352</v>
      </c>
      <c r="C17" s="3" t="s">
        <v>738</v>
      </c>
      <c r="D17" s="3" t="s">
        <v>1968</v>
      </c>
      <c r="E17" s="3" t="s">
        <v>28</v>
      </c>
      <c r="F17" s="3" t="s">
        <v>1683</v>
      </c>
      <c r="G17" s="3" t="s">
        <v>50</v>
      </c>
      <c r="H17" s="3">
        <v>2015</v>
      </c>
      <c r="I17" s="3">
        <v>2015</v>
      </c>
      <c r="J17" s="3">
        <v>110</v>
      </c>
      <c r="K17" s="3" t="s">
        <v>1830</v>
      </c>
      <c r="L17" s="3" t="s">
        <v>42</v>
      </c>
      <c r="M17" s="3" t="s">
        <v>34</v>
      </c>
      <c r="N17" s="3" t="s">
        <v>35</v>
      </c>
      <c r="O17" s="3" t="s">
        <v>1969</v>
      </c>
      <c r="P17" s="3">
        <v>2015</v>
      </c>
      <c r="Q17" s="3">
        <v>102029195</v>
      </c>
      <c r="R17" s="3" t="s">
        <v>42</v>
      </c>
      <c r="S17" s="3" t="s">
        <v>1970</v>
      </c>
      <c r="T17" s="3">
        <v>16</v>
      </c>
      <c r="U17" s="20">
        <v>8888888888888880</v>
      </c>
      <c r="V17" s="3" t="s">
        <v>44</v>
      </c>
      <c r="W17" s="20">
        <v>6280087355455000</v>
      </c>
    </row>
    <row r="18" spans="1:23" ht="15.75" customHeight="1" x14ac:dyDescent="0.25">
      <c r="A18" s="3" t="s">
        <v>1971</v>
      </c>
      <c r="B18" s="3" t="s">
        <v>912</v>
      </c>
      <c r="C18" s="3" t="s">
        <v>1840</v>
      </c>
      <c r="D18" s="3" t="s">
        <v>1972</v>
      </c>
      <c r="E18" s="3" t="s">
        <v>1973</v>
      </c>
      <c r="F18" s="3" t="s">
        <v>1698</v>
      </c>
      <c r="G18" s="3" t="s">
        <v>30</v>
      </c>
      <c r="H18" s="3" t="s">
        <v>50</v>
      </c>
      <c r="I18" s="3">
        <v>2015</v>
      </c>
      <c r="J18" s="3">
        <v>110</v>
      </c>
      <c r="K18" s="3" t="s">
        <v>1974</v>
      </c>
      <c r="L18" s="3" t="s">
        <v>1700</v>
      </c>
      <c r="M18" s="3" t="s">
        <v>34</v>
      </c>
      <c r="N18" s="3" t="s">
        <v>35</v>
      </c>
      <c r="O18" s="3" t="s">
        <v>1975</v>
      </c>
      <c r="P18" s="3">
        <v>102029195</v>
      </c>
      <c r="Q18" s="3" t="s">
        <v>1976</v>
      </c>
      <c r="R18" s="3" t="s">
        <v>1977</v>
      </c>
      <c r="S18" s="3" t="s">
        <v>1978</v>
      </c>
      <c r="T18" s="3">
        <v>18</v>
      </c>
      <c r="U18" s="3" t="s">
        <v>260</v>
      </c>
      <c r="V18" s="3" t="s">
        <v>38</v>
      </c>
      <c r="W18" s="20">
        <v>5391351997389140</v>
      </c>
    </row>
    <row r="19" spans="1:23" ht="15.75" customHeight="1" x14ac:dyDescent="0.25">
      <c r="A19" s="3" t="s">
        <v>1979</v>
      </c>
      <c r="B19" s="3" t="s">
        <v>1980</v>
      </c>
      <c r="C19" s="3" t="s">
        <v>594</v>
      </c>
      <c r="D19" s="3" t="s">
        <v>1981</v>
      </c>
      <c r="E19" s="3" t="s">
        <v>28</v>
      </c>
      <c r="F19" s="3" t="s">
        <v>170</v>
      </c>
      <c r="G19" s="3" t="s">
        <v>30</v>
      </c>
      <c r="H19" s="3" t="s">
        <v>1982</v>
      </c>
      <c r="I19" s="3">
        <v>2015</v>
      </c>
      <c r="J19" s="3">
        <v>110</v>
      </c>
      <c r="K19" s="3" t="s">
        <v>901</v>
      </c>
      <c r="L19" s="3" t="s">
        <v>114</v>
      </c>
      <c r="M19" s="3" t="s">
        <v>34</v>
      </c>
      <c r="N19" s="3" t="s">
        <v>35</v>
      </c>
      <c r="O19" s="3" t="s">
        <v>1983</v>
      </c>
      <c r="P19" s="3">
        <v>5</v>
      </c>
      <c r="Q19" s="3" t="s">
        <v>905</v>
      </c>
      <c r="R19" s="3" t="s">
        <v>898</v>
      </c>
      <c r="S19" s="3" t="s">
        <v>1706</v>
      </c>
      <c r="T19" s="3">
        <v>18</v>
      </c>
      <c r="U19" s="3" t="s">
        <v>260</v>
      </c>
      <c r="V19" s="3" t="s">
        <v>38</v>
      </c>
      <c r="W19" s="20">
        <v>7236788447572760</v>
      </c>
    </row>
    <row r="20" spans="1:23" ht="15.75" customHeight="1" x14ac:dyDescent="0.25">
      <c r="A20" s="3" t="s">
        <v>1984</v>
      </c>
      <c r="B20" s="3" t="s">
        <v>1985</v>
      </c>
      <c r="C20" s="3" t="s">
        <v>594</v>
      </c>
      <c r="D20" s="3" t="s">
        <v>1986</v>
      </c>
      <c r="E20" s="3" t="s">
        <v>28</v>
      </c>
      <c r="F20" s="3" t="s">
        <v>1709</v>
      </c>
      <c r="G20" s="3" t="s">
        <v>30</v>
      </c>
      <c r="H20" s="3" t="s">
        <v>895</v>
      </c>
      <c r="I20" s="3">
        <v>2015</v>
      </c>
      <c r="J20" s="3">
        <v>110</v>
      </c>
      <c r="K20" s="3" t="s">
        <v>901</v>
      </c>
      <c r="L20" s="3" t="s">
        <v>114</v>
      </c>
      <c r="M20" s="3" t="s">
        <v>34</v>
      </c>
      <c r="N20" s="3" t="s">
        <v>35</v>
      </c>
      <c r="O20" s="3">
        <v>2015</v>
      </c>
      <c r="P20" s="3">
        <v>2029195</v>
      </c>
      <c r="Q20" s="3" t="s">
        <v>115</v>
      </c>
      <c r="R20" s="3" t="s">
        <v>1855</v>
      </c>
      <c r="S20" s="3" t="s">
        <v>1987</v>
      </c>
      <c r="T20" s="3">
        <v>18</v>
      </c>
      <c r="U20" s="3" t="s">
        <v>260</v>
      </c>
      <c r="V20" s="3" t="s">
        <v>38</v>
      </c>
      <c r="W20" s="20">
        <v>6401318362102670</v>
      </c>
    </row>
    <row r="21" spans="1:23" ht="15.75" customHeight="1" x14ac:dyDescent="0.25">
      <c r="A21" s="3" t="s">
        <v>1988</v>
      </c>
      <c r="B21" s="3" t="s">
        <v>1989</v>
      </c>
      <c r="C21" s="3" t="s">
        <v>1990</v>
      </c>
      <c r="D21" s="3" t="s">
        <v>1991</v>
      </c>
      <c r="E21" s="3" t="s">
        <v>28</v>
      </c>
      <c r="F21" s="3" t="s">
        <v>170</v>
      </c>
      <c r="G21" s="3" t="s">
        <v>30</v>
      </c>
      <c r="H21" s="3" t="s">
        <v>111</v>
      </c>
      <c r="I21" s="3">
        <v>2015</v>
      </c>
      <c r="J21" s="3">
        <v>110</v>
      </c>
      <c r="K21" s="3" t="s">
        <v>1992</v>
      </c>
      <c r="L21" s="3" t="s">
        <v>114</v>
      </c>
      <c r="M21" s="3" t="s">
        <v>172</v>
      </c>
      <c r="N21" s="3" t="s">
        <v>173</v>
      </c>
      <c r="O21" s="3" t="s">
        <v>1969</v>
      </c>
      <c r="P21" s="3" t="s">
        <v>42</v>
      </c>
      <c r="Q21" s="3" t="s">
        <v>1859</v>
      </c>
      <c r="R21" s="3" t="s">
        <v>1993</v>
      </c>
      <c r="S21" s="3" t="s">
        <v>1994</v>
      </c>
      <c r="T21" s="3">
        <v>17</v>
      </c>
      <c r="U21" s="20">
        <v>9444444444444440</v>
      </c>
      <c r="V21" s="3" t="s">
        <v>328</v>
      </c>
      <c r="W21" s="20">
        <v>776659864549138</v>
      </c>
    </row>
    <row r="22" spans="1:23" ht="12.5" x14ac:dyDescent="0.25">
      <c r="A22" s="3" t="s">
        <v>1995</v>
      </c>
      <c r="B22" s="3" t="s">
        <v>912</v>
      </c>
      <c r="C22" s="3" t="s">
        <v>1996</v>
      </c>
      <c r="D22" s="3" t="s">
        <v>1997</v>
      </c>
      <c r="E22" s="3" t="s">
        <v>1998</v>
      </c>
      <c r="F22" s="3" t="s">
        <v>28</v>
      </c>
      <c r="G22" s="3" t="s">
        <v>170</v>
      </c>
      <c r="H22" s="3" t="s">
        <v>30</v>
      </c>
      <c r="I22" s="3">
        <v>2015</v>
      </c>
      <c r="J22" s="3">
        <v>110</v>
      </c>
      <c r="K22" s="3" t="s">
        <v>915</v>
      </c>
      <c r="L22" s="3" t="s">
        <v>114</v>
      </c>
      <c r="M22" s="3" t="s">
        <v>172</v>
      </c>
      <c r="N22" s="3" t="s">
        <v>173</v>
      </c>
      <c r="O22" s="3" t="s">
        <v>1999</v>
      </c>
      <c r="P22" s="3">
        <v>2029195</v>
      </c>
      <c r="Q22" s="3" t="s">
        <v>1859</v>
      </c>
      <c r="R22" s="3" t="s">
        <v>56</v>
      </c>
      <c r="S22" s="3" t="s">
        <v>1836</v>
      </c>
      <c r="T22" s="3">
        <v>18</v>
      </c>
      <c r="U22" s="3" t="s">
        <v>260</v>
      </c>
      <c r="V22" s="3" t="s">
        <v>38</v>
      </c>
      <c r="W22" s="20">
        <v>4909735269126390</v>
      </c>
    </row>
    <row r="23" spans="1:23" ht="12.5" x14ac:dyDescent="0.25">
      <c r="A23" s="3" t="s">
        <v>2000</v>
      </c>
      <c r="B23" s="3" t="s">
        <v>123</v>
      </c>
      <c r="C23" s="3" t="s">
        <v>2001</v>
      </c>
      <c r="D23" s="3" t="s">
        <v>2002</v>
      </c>
      <c r="E23" s="3" t="s">
        <v>28</v>
      </c>
      <c r="F23" s="3" t="s">
        <v>170</v>
      </c>
      <c r="G23" s="3" t="s">
        <v>30</v>
      </c>
      <c r="H23" s="3" t="s">
        <v>918</v>
      </c>
      <c r="I23" s="3">
        <v>2015</v>
      </c>
      <c r="J23" s="3" t="s">
        <v>52</v>
      </c>
      <c r="K23" s="3" t="s">
        <v>901</v>
      </c>
      <c r="L23" s="3" t="s">
        <v>114</v>
      </c>
      <c r="M23" s="3" t="s">
        <v>34</v>
      </c>
      <c r="N23" s="3" t="s">
        <v>35</v>
      </c>
      <c r="O23" s="3" t="s">
        <v>1863</v>
      </c>
      <c r="P23" s="3" t="s">
        <v>42</v>
      </c>
      <c r="Q23" s="3" t="s">
        <v>42</v>
      </c>
      <c r="R23" s="3" t="s">
        <v>876</v>
      </c>
      <c r="S23" s="3" t="s">
        <v>42</v>
      </c>
      <c r="T23" s="3">
        <v>15</v>
      </c>
      <c r="U23" s="20">
        <v>8333333333333330</v>
      </c>
      <c r="V23" s="3" t="s">
        <v>80</v>
      </c>
      <c r="W23" s="20">
        <v>7523267444629670</v>
      </c>
    </row>
    <row r="24" spans="1:23" ht="12.5" x14ac:dyDescent="0.25">
      <c r="A24" s="3" t="s">
        <v>2003</v>
      </c>
      <c r="B24" s="3" t="s">
        <v>1724</v>
      </c>
      <c r="C24" s="3" t="s">
        <v>1840</v>
      </c>
      <c r="D24" s="3" t="s">
        <v>2004</v>
      </c>
      <c r="E24" s="3" t="s">
        <v>28</v>
      </c>
      <c r="F24" s="3" t="s">
        <v>28</v>
      </c>
      <c r="G24" s="3" t="s">
        <v>170</v>
      </c>
      <c r="H24" s="3" t="s">
        <v>918</v>
      </c>
      <c r="I24" s="3">
        <v>2015</v>
      </c>
      <c r="J24" s="3">
        <v>110</v>
      </c>
      <c r="K24" s="3" t="s">
        <v>741</v>
      </c>
      <c r="L24" s="3" t="s">
        <v>114</v>
      </c>
      <c r="M24" s="3" t="s">
        <v>1727</v>
      </c>
      <c r="N24" s="3" t="s">
        <v>34</v>
      </c>
      <c r="O24" s="3" t="s">
        <v>35</v>
      </c>
      <c r="P24" s="3" t="s">
        <v>42</v>
      </c>
      <c r="Q24" s="3" t="s">
        <v>42</v>
      </c>
      <c r="R24" s="3" t="s">
        <v>42</v>
      </c>
      <c r="S24" s="3" t="s">
        <v>2005</v>
      </c>
      <c r="T24" s="3">
        <v>15</v>
      </c>
      <c r="U24" s="20">
        <v>8333333333333330</v>
      </c>
      <c r="V24" s="3" t="s">
        <v>80</v>
      </c>
      <c r="W24" s="20">
        <v>4106072874493920</v>
      </c>
    </row>
    <row r="25" spans="1:23" ht="12.5" x14ac:dyDescent="0.25">
      <c r="A25" s="3" t="s">
        <v>2006</v>
      </c>
      <c r="B25" s="3" t="s">
        <v>1489</v>
      </c>
      <c r="C25" s="3" t="s">
        <v>1958</v>
      </c>
      <c r="D25" s="3" t="s">
        <v>2007</v>
      </c>
      <c r="E25" s="3" t="s">
        <v>28</v>
      </c>
      <c r="F25" s="3" t="s">
        <v>268</v>
      </c>
      <c r="G25" s="3" t="s">
        <v>30</v>
      </c>
      <c r="H25" s="3" t="s">
        <v>918</v>
      </c>
      <c r="I25" s="3">
        <v>2015</v>
      </c>
      <c r="J25" s="3">
        <v>110</v>
      </c>
      <c r="K25" s="3" t="s">
        <v>2008</v>
      </c>
      <c r="L25" s="3" t="s">
        <v>114</v>
      </c>
      <c r="M25" s="3" t="s">
        <v>34</v>
      </c>
      <c r="N25" s="3" t="s">
        <v>35</v>
      </c>
      <c r="O25" s="3" t="s">
        <v>1961</v>
      </c>
      <c r="P25" s="3" t="s">
        <v>42</v>
      </c>
      <c r="Q25" s="3" t="s">
        <v>42</v>
      </c>
      <c r="R25" s="3" t="s">
        <v>898</v>
      </c>
      <c r="S25" s="8">
        <v>45972</v>
      </c>
      <c r="T25" s="3">
        <v>16</v>
      </c>
      <c r="U25" s="20">
        <v>8888888888888880</v>
      </c>
      <c r="V25" s="3" t="s">
        <v>44</v>
      </c>
      <c r="W25" s="20">
        <v>8102762562514880</v>
      </c>
    </row>
    <row r="26" spans="1:23" ht="12.5" x14ac:dyDescent="0.25">
      <c r="A26" s="3" t="s">
        <v>2009</v>
      </c>
      <c r="B26" s="3" t="s">
        <v>488</v>
      </c>
      <c r="C26" s="3" t="s">
        <v>176</v>
      </c>
      <c r="D26" s="3" t="s">
        <v>2010</v>
      </c>
      <c r="E26" s="3" t="s">
        <v>61</v>
      </c>
      <c r="F26" s="3" t="s">
        <v>481</v>
      </c>
      <c r="G26" s="3" t="s">
        <v>482</v>
      </c>
      <c r="H26" s="3" t="s">
        <v>483</v>
      </c>
      <c r="I26" s="3">
        <v>2021</v>
      </c>
      <c r="J26" s="3">
        <v>1998</v>
      </c>
      <c r="K26" s="3" t="s">
        <v>1756</v>
      </c>
      <c r="L26" s="3" t="s">
        <v>152</v>
      </c>
      <c r="M26" s="3" t="s">
        <v>2011</v>
      </c>
      <c r="N26" s="3" t="s">
        <v>35</v>
      </c>
      <c r="O26" s="3" t="s">
        <v>34</v>
      </c>
      <c r="P26" s="3">
        <v>2021</v>
      </c>
      <c r="Q26" s="3" t="s">
        <v>69</v>
      </c>
      <c r="R26" s="3" t="s">
        <v>1121</v>
      </c>
      <c r="S26" s="58">
        <v>45204</v>
      </c>
      <c r="T26" s="3">
        <v>18</v>
      </c>
      <c r="U26" s="3" t="s">
        <v>260</v>
      </c>
      <c r="V26" s="3" t="s">
        <v>38</v>
      </c>
      <c r="W26" s="20">
        <v>8762919270272210</v>
      </c>
    </row>
    <row r="27" spans="1:23" ht="12.5" x14ac:dyDescent="0.25">
      <c r="A27" s="3" t="s">
        <v>2012</v>
      </c>
      <c r="B27" s="3" t="s">
        <v>1871</v>
      </c>
      <c r="C27" s="3" t="s">
        <v>176</v>
      </c>
      <c r="D27" s="3" t="s">
        <v>2013</v>
      </c>
      <c r="E27" s="3" t="s">
        <v>61</v>
      </c>
      <c r="F27" s="3" t="s">
        <v>481</v>
      </c>
      <c r="G27" s="3" t="s">
        <v>482</v>
      </c>
      <c r="H27" s="3" t="s">
        <v>483</v>
      </c>
      <c r="I27" s="3">
        <v>2021</v>
      </c>
      <c r="J27" s="3">
        <v>1998</v>
      </c>
      <c r="K27" s="3" t="s">
        <v>2014</v>
      </c>
      <c r="L27" s="3" t="s">
        <v>2015</v>
      </c>
      <c r="M27" s="3" t="s">
        <v>153</v>
      </c>
      <c r="N27" s="3" t="s">
        <v>35</v>
      </c>
      <c r="O27" s="3" t="s">
        <v>34</v>
      </c>
      <c r="P27" s="3">
        <v>2021</v>
      </c>
      <c r="Q27" s="3" t="s">
        <v>69</v>
      </c>
      <c r="R27" s="3" t="s">
        <v>2016</v>
      </c>
      <c r="S27" s="44">
        <v>46296</v>
      </c>
      <c r="T27" s="3">
        <v>18</v>
      </c>
      <c r="U27" s="3" t="s">
        <v>260</v>
      </c>
      <c r="V27" s="3" t="s">
        <v>38</v>
      </c>
      <c r="W27" s="20">
        <v>9039880054585930</v>
      </c>
    </row>
    <row r="28" spans="1:23" ht="12.5" x14ac:dyDescent="0.25">
      <c r="A28" s="3" t="s">
        <v>2017</v>
      </c>
      <c r="B28" s="3" t="s">
        <v>488</v>
      </c>
      <c r="C28" s="3" t="s">
        <v>176</v>
      </c>
      <c r="D28" s="3" t="s">
        <v>2018</v>
      </c>
      <c r="E28" s="3" t="s">
        <v>61</v>
      </c>
      <c r="F28" s="3" t="s">
        <v>481</v>
      </c>
      <c r="G28" s="3" t="s">
        <v>482</v>
      </c>
      <c r="H28" s="3" t="s">
        <v>151</v>
      </c>
      <c r="I28" s="3">
        <v>2021</v>
      </c>
      <c r="J28" s="3">
        <v>1998</v>
      </c>
      <c r="K28" s="3" t="s">
        <v>2019</v>
      </c>
      <c r="L28" s="3" t="s">
        <v>152</v>
      </c>
      <c r="M28" s="3" t="s">
        <v>1126</v>
      </c>
      <c r="N28" s="3" t="s">
        <v>35</v>
      </c>
      <c r="O28" s="3" t="s">
        <v>34</v>
      </c>
      <c r="P28" s="3">
        <v>2021</v>
      </c>
      <c r="Q28" s="3" t="s">
        <v>42</v>
      </c>
      <c r="R28" s="3" t="s">
        <v>1121</v>
      </c>
      <c r="S28" s="58">
        <v>45204</v>
      </c>
      <c r="T28" s="3">
        <v>17</v>
      </c>
      <c r="U28" s="20">
        <v>9444444444444440</v>
      </c>
      <c r="V28" s="3" t="s">
        <v>328</v>
      </c>
      <c r="W28" s="20">
        <v>8841676489600360</v>
      </c>
    </row>
    <row r="29" spans="1:23" ht="12.5" x14ac:dyDescent="0.25">
      <c r="A29" s="3" t="s">
        <v>2020</v>
      </c>
      <c r="B29" s="3" t="s">
        <v>2021</v>
      </c>
      <c r="C29" s="3" t="s">
        <v>176</v>
      </c>
      <c r="D29" s="3" t="s">
        <v>2022</v>
      </c>
      <c r="E29" s="3" t="s">
        <v>1110</v>
      </c>
      <c r="F29" s="3" t="s">
        <v>1502</v>
      </c>
      <c r="G29" s="3" t="s">
        <v>1112</v>
      </c>
      <c r="H29" s="3" t="s">
        <v>1112</v>
      </c>
      <c r="I29" s="3" t="s">
        <v>42</v>
      </c>
      <c r="J29" s="3" t="s">
        <v>187</v>
      </c>
      <c r="K29" s="3" t="s">
        <v>2023</v>
      </c>
      <c r="L29" s="3" t="s">
        <v>2024</v>
      </c>
      <c r="M29" s="3" t="s">
        <v>1883</v>
      </c>
      <c r="N29" s="3" t="s">
        <v>35</v>
      </c>
      <c r="O29" s="3" t="s">
        <v>191</v>
      </c>
      <c r="P29" s="3">
        <v>2021</v>
      </c>
      <c r="Q29" s="3" t="s">
        <v>2025</v>
      </c>
      <c r="R29" s="3" t="s">
        <v>1141</v>
      </c>
      <c r="S29" s="3" t="s">
        <v>2026</v>
      </c>
      <c r="T29" s="3">
        <v>17</v>
      </c>
      <c r="U29" s="20">
        <v>9444444444444440</v>
      </c>
      <c r="V29" s="3" t="s">
        <v>328</v>
      </c>
      <c r="W29" s="20">
        <v>4792347406534250</v>
      </c>
    </row>
    <row r="30" spans="1:23" ht="12.5" x14ac:dyDescent="0.25">
      <c r="A30" s="3" t="s">
        <v>2027</v>
      </c>
      <c r="B30" s="3">
        <v>82832</v>
      </c>
      <c r="C30" s="3" t="s">
        <v>176</v>
      </c>
      <c r="D30" s="3" t="s">
        <v>2028</v>
      </c>
      <c r="E30" s="3" t="s">
        <v>1697</v>
      </c>
      <c r="F30" s="3" t="s">
        <v>1130</v>
      </c>
      <c r="G30" s="3" t="s">
        <v>2029</v>
      </c>
      <c r="H30" s="3">
        <v>21</v>
      </c>
      <c r="I30" s="3">
        <v>21</v>
      </c>
      <c r="J30" s="3" t="s">
        <v>187</v>
      </c>
      <c r="K30" s="3" t="s">
        <v>2030</v>
      </c>
      <c r="L30" s="3">
        <v>102026</v>
      </c>
      <c r="M30" s="3" t="s">
        <v>153</v>
      </c>
      <c r="N30" s="3" t="s">
        <v>35</v>
      </c>
      <c r="O30" s="3" t="s">
        <v>191</v>
      </c>
      <c r="P30" s="3">
        <v>2021</v>
      </c>
      <c r="Q30" s="3" t="s">
        <v>42</v>
      </c>
      <c r="R30" s="3" t="s">
        <v>1121</v>
      </c>
      <c r="S30" s="3" t="s">
        <v>1148</v>
      </c>
      <c r="T30" s="3">
        <v>17</v>
      </c>
      <c r="U30" s="20">
        <v>9444444444444440</v>
      </c>
      <c r="V30" s="3" t="s">
        <v>328</v>
      </c>
      <c r="W30" s="20">
        <v>4530958084591300</v>
      </c>
    </row>
    <row r="31" spans="1:23" ht="12.5" x14ac:dyDescent="0.25">
      <c r="A31" s="3" t="s">
        <v>2031</v>
      </c>
      <c r="B31" s="3">
        <v>2832</v>
      </c>
      <c r="C31" s="3" t="s">
        <v>1135</v>
      </c>
      <c r="D31" s="3" t="s">
        <v>2032</v>
      </c>
      <c r="E31" s="3" t="s">
        <v>186</v>
      </c>
      <c r="F31" s="3" t="s">
        <v>1137</v>
      </c>
      <c r="G31" s="3" t="s">
        <v>483</v>
      </c>
      <c r="H31" s="3" t="s">
        <v>483</v>
      </c>
      <c r="I31" s="3">
        <v>2021</v>
      </c>
      <c r="J31" s="3" t="s">
        <v>2033</v>
      </c>
      <c r="K31" s="3" t="s">
        <v>2034</v>
      </c>
      <c r="L31" s="3" t="s">
        <v>1290</v>
      </c>
      <c r="M31" s="3" t="s">
        <v>1883</v>
      </c>
      <c r="N31" s="3" t="s">
        <v>1140</v>
      </c>
      <c r="O31" s="3" t="s">
        <v>191</v>
      </c>
      <c r="P31" s="3" t="s">
        <v>42</v>
      </c>
      <c r="Q31" s="3">
        <v>1352858</v>
      </c>
      <c r="R31" s="3" t="s">
        <v>1751</v>
      </c>
      <c r="S31" s="42">
        <v>46296</v>
      </c>
      <c r="T31" s="3">
        <v>17</v>
      </c>
      <c r="U31" s="20">
        <v>9444444444444440</v>
      </c>
      <c r="V31" s="3" t="s">
        <v>328</v>
      </c>
      <c r="W31" s="20">
        <v>5379838058903800</v>
      </c>
    </row>
    <row r="32" spans="1:23" ht="12.5" x14ac:dyDescent="0.25">
      <c r="A32" s="3" t="s">
        <v>2035</v>
      </c>
      <c r="B32" s="3" t="s">
        <v>1142</v>
      </c>
      <c r="C32" s="3" t="s">
        <v>2036</v>
      </c>
      <c r="D32" s="3" t="s">
        <v>176</v>
      </c>
      <c r="E32" s="3" t="s">
        <v>2037</v>
      </c>
      <c r="F32" s="3" t="s">
        <v>61</v>
      </c>
      <c r="G32" s="3" t="s">
        <v>1145</v>
      </c>
      <c r="H32" s="3" t="s">
        <v>1146</v>
      </c>
      <c r="I32" s="3">
        <v>2021</v>
      </c>
      <c r="J32" s="3">
        <v>1998</v>
      </c>
      <c r="K32" s="3" t="s">
        <v>2038</v>
      </c>
      <c r="L32" s="3" t="s">
        <v>1139</v>
      </c>
      <c r="M32" s="3" t="s">
        <v>2039</v>
      </c>
      <c r="N32" s="3" t="s">
        <v>2040</v>
      </c>
      <c r="O32" s="3" t="s">
        <v>191</v>
      </c>
      <c r="P32" s="3">
        <v>2021</v>
      </c>
      <c r="Q32" s="3" t="s">
        <v>69</v>
      </c>
      <c r="R32" s="3" t="s">
        <v>42</v>
      </c>
      <c r="S32" s="3" t="s">
        <v>42</v>
      </c>
      <c r="T32" s="3">
        <v>16</v>
      </c>
      <c r="U32" s="20">
        <v>8888888888888880</v>
      </c>
      <c r="V32" s="3" t="s">
        <v>44</v>
      </c>
      <c r="W32" s="20">
        <v>5730176686059030</v>
      </c>
    </row>
    <row r="33" spans="1:23" ht="12.5" x14ac:dyDescent="0.25">
      <c r="A33" s="3" t="s">
        <v>2041</v>
      </c>
      <c r="B33" s="3" t="s">
        <v>58</v>
      </c>
      <c r="C33" s="3" t="s">
        <v>176</v>
      </c>
      <c r="D33" s="3" t="s">
        <v>1889</v>
      </c>
      <c r="E33" s="3" t="s">
        <v>2042</v>
      </c>
      <c r="F33" s="3" t="s">
        <v>1152</v>
      </c>
      <c r="G33" s="3" t="s">
        <v>2043</v>
      </c>
      <c r="H33" s="3" t="s">
        <v>1153</v>
      </c>
      <c r="I33" s="3" t="s">
        <v>42</v>
      </c>
      <c r="J33" s="3">
        <v>1998</v>
      </c>
      <c r="K33" s="3" t="s">
        <v>2044</v>
      </c>
      <c r="L33" s="3" t="s">
        <v>1155</v>
      </c>
      <c r="M33" s="3" t="s">
        <v>67</v>
      </c>
      <c r="N33" s="3" t="s">
        <v>628</v>
      </c>
      <c r="O33" s="3" t="s">
        <v>191</v>
      </c>
      <c r="P33" s="3">
        <v>21</v>
      </c>
      <c r="Q33" s="3" t="s">
        <v>1568</v>
      </c>
      <c r="R33" s="3" t="s">
        <v>42</v>
      </c>
      <c r="S33" s="42">
        <v>46296</v>
      </c>
      <c r="T33" s="3">
        <v>16</v>
      </c>
      <c r="U33" s="20">
        <v>8888888888888880</v>
      </c>
      <c r="V33" s="3" t="s">
        <v>44</v>
      </c>
      <c r="W33" s="20">
        <v>7716929720606190</v>
      </c>
    </row>
    <row r="34" spans="1:23" ht="12.5" x14ac:dyDescent="0.25">
      <c r="A34" s="3" t="s">
        <v>2045</v>
      </c>
      <c r="B34" s="3" t="s">
        <v>594</v>
      </c>
      <c r="C34" s="3" t="s">
        <v>176</v>
      </c>
      <c r="D34" s="3" t="s">
        <v>2046</v>
      </c>
      <c r="E34" s="3" t="s">
        <v>1151</v>
      </c>
      <c r="F34" s="3" t="s">
        <v>1159</v>
      </c>
      <c r="G34" s="3" t="s">
        <v>1160</v>
      </c>
      <c r="H34" s="3" t="s">
        <v>1161</v>
      </c>
      <c r="I34" s="3" t="s">
        <v>42</v>
      </c>
      <c r="J34" s="3">
        <v>1998</v>
      </c>
      <c r="K34" s="3" t="s">
        <v>2047</v>
      </c>
      <c r="L34" s="3" t="s">
        <v>1155</v>
      </c>
      <c r="M34" s="3" t="s">
        <v>153</v>
      </c>
      <c r="N34" s="3" t="s">
        <v>173</v>
      </c>
      <c r="O34" s="3" t="s">
        <v>191</v>
      </c>
      <c r="P34" s="3">
        <v>21</v>
      </c>
      <c r="Q34" s="3" t="s">
        <v>69</v>
      </c>
      <c r="R34" s="3" t="s">
        <v>165</v>
      </c>
      <c r="S34" s="3" t="s">
        <v>2048</v>
      </c>
      <c r="T34" s="3">
        <v>17</v>
      </c>
      <c r="U34" s="20">
        <v>9444444444444440</v>
      </c>
      <c r="V34" s="3" t="s">
        <v>328</v>
      </c>
      <c r="W34" s="20">
        <v>7095105010329920</v>
      </c>
    </row>
    <row r="35" spans="1:23" ht="12.5" x14ac:dyDescent="0.25">
      <c r="A35" s="3" t="s">
        <v>2049</v>
      </c>
      <c r="B35" s="3" t="s">
        <v>2050</v>
      </c>
      <c r="C35" s="3" t="s">
        <v>176</v>
      </c>
      <c r="D35" s="3" t="s">
        <v>2051</v>
      </c>
      <c r="E35" s="3" t="s">
        <v>61</v>
      </c>
      <c r="F35" s="3" t="s">
        <v>481</v>
      </c>
      <c r="G35" s="3" t="s">
        <v>151</v>
      </c>
      <c r="H35" s="3">
        <v>2021</v>
      </c>
      <c r="I35" s="3">
        <v>1998</v>
      </c>
      <c r="J35" s="3" t="s">
        <v>1166</v>
      </c>
      <c r="K35" s="3" t="s">
        <v>1765</v>
      </c>
      <c r="L35" s="3" t="s">
        <v>42</v>
      </c>
      <c r="M35" s="3" t="s">
        <v>153</v>
      </c>
      <c r="N35" s="3" t="s">
        <v>35</v>
      </c>
      <c r="O35" s="3" t="s">
        <v>34</v>
      </c>
      <c r="P35" s="3">
        <v>2021</v>
      </c>
      <c r="Q35" s="3" t="s">
        <v>69</v>
      </c>
      <c r="R35" s="3" t="s">
        <v>1121</v>
      </c>
      <c r="S35" s="3" t="s">
        <v>1169</v>
      </c>
      <c r="T35" s="3">
        <v>17</v>
      </c>
      <c r="U35" s="20">
        <v>9444444444444440</v>
      </c>
      <c r="V35" s="3" t="s">
        <v>328</v>
      </c>
      <c r="W35" s="20">
        <v>599116569704805</v>
      </c>
    </row>
    <row r="36" spans="1:23" ht="12.5" x14ac:dyDescent="0.25">
      <c r="A36" s="3" t="s">
        <v>2052</v>
      </c>
      <c r="B36" s="3" t="s">
        <v>488</v>
      </c>
      <c r="C36" s="3" t="s">
        <v>176</v>
      </c>
      <c r="D36" s="3" t="s">
        <v>2053</v>
      </c>
      <c r="E36" s="3" t="s">
        <v>61</v>
      </c>
      <c r="F36" s="3" t="s">
        <v>481</v>
      </c>
      <c r="G36" s="3" t="s">
        <v>1145</v>
      </c>
      <c r="H36" s="3" t="s">
        <v>151</v>
      </c>
      <c r="I36" s="3">
        <v>2021</v>
      </c>
      <c r="J36" s="3" t="s">
        <v>2054</v>
      </c>
      <c r="K36" s="3" t="s">
        <v>1168</v>
      </c>
      <c r="L36" s="3" t="s">
        <v>42</v>
      </c>
      <c r="M36" s="3" t="s">
        <v>153</v>
      </c>
      <c r="N36" s="3" t="s">
        <v>35</v>
      </c>
      <c r="O36" s="3" t="s">
        <v>34</v>
      </c>
      <c r="P36" s="3">
        <v>2021</v>
      </c>
      <c r="Q36" s="3" t="s">
        <v>1120</v>
      </c>
      <c r="R36" s="3" t="s">
        <v>1121</v>
      </c>
      <c r="S36" s="58">
        <v>45204</v>
      </c>
      <c r="T36" s="3">
        <v>17</v>
      </c>
      <c r="U36" s="20">
        <v>9444444444444440</v>
      </c>
      <c r="V36" s="3" t="s">
        <v>328</v>
      </c>
      <c r="W36" s="20">
        <v>7625152625152620</v>
      </c>
    </row>
    <row r="37" spans="1:23" ht="12.5" x14ac:dyDescent="0.25">
      <c r="A37" s="3" t="s">
        <v>2055</v>
      </c>
      <c r="B37" s="3" t="s">
        <v>488</v>
      </c>
      <c r="C37" s="3" t="s">
        <v>176</v>
      </c>
      <c r="D37" s="3" t="s">
        <v>2056</v>
      </c>
      <c r="E37" s="3" t="s">
        <v>61</v>
      </c>
      <c r="F37" s="3" t="s">
        <v>481</v>
      </c>
      <c r="G37" s="3" t="s">
        <v>482</v>
      </c>
      <c r="H37" s="3" t="s">
        <v>483</v>
      </c>
      <c r="I37" s="3">
        <v>2021</v>
      </c>
      <c r="J37" s="3">
        <v>1998</v>
      </c>
      <c r="K37" s="3" t="s">
        <v>1756</v>
      </c>
      <c r="L37" s="3" t="s">
        <v>152</v>
      </c>
      <c r="M37" s="3" t="s">
        <v>153</v>
      </c>
      <c r="N37" s="3" t="s">
        <v>35</v>
      </c>
      <c r="O37" s="3" t="s">
        <v>34</v>
      </c>
      <c r="P37" s="3">
        <v>2021</v>
      </c>
      <c r="Q37" s="3" t="s">
        <v>69</v>
      </c>
      <c r="R37" s="3" t="s">
        <v>1121</v>
      </c>
      <c r="S37" s="25">
        <v>46300</v>
      </c>
      <c r="T37" s="3">
        <v>18</v>
      </c>
      <c r="U37" s="3" t="s">
        <v>260</v>
      </c>
      <c r="V37" s="3" t="s">
        <v>38</v>
      </c>
      <c r="W37" s="20">
        <v>9374030381383320</v>
      </c>
    </row>
    <row r="38" spans="1:23" ht="12.5" x14ac:dyDescent="0.25">
      <c r="A38" s="3" t="s">
        <v>2057</v>
      </c>
      <c r="B38" s="3" t="s">
        <v>1306</v>
      </c>
      <c r="C38" s="3" t="s">
        <v>142</v>
      </c>
      <c r="D38" s="3" t="s">
        <v>2058</v>
      </c>
      <c r="E38" s="3" t="s">
        <v>28</v>
      </c>
      <c r="F38" s="3" t="s">
        <v>644</v>
      </c>
      <c r="G38" s="3" t="s">
        <v>30</v>
      </c>
      <c r="H38" s="3" t="s">
        <v>93</v>
      </c>
      <c r="I38" s="3">
        <v>201</v>
      </c>
      <c r="J38" s="3">
        <v>110</v>
      </c>
      <c r="K38" s="3" t="s">
        <v>648</v>
      </c>
      <c r="L38" s="3" t="s">
        <v>663</v>
      </c>
      <c r="M38" s="3" t="s">
        <v>95</v>
      </c>
      <c r="N38" s="3" t="s">
        <v>35</v>
      </c>
      <c r="O38" s="3" t="s">
        <v>34</v>
      </c>
      <c r="P38" s="3">
        <v>2020</v>
      </c>
      <c r="Q38" s="3" t="s">
        <v>201</v>
      </c>
      <c r="R38" s="3" t="s">
        <v>1278</v>
      </c>
      <c r="S38" s="10">
        <v>46442</v>
      </c>
      <c r="T38" s="3">
        <v>18</v>
      </c>
      <c r="U38" s="3" t="s">
        <v>260</v>
      </c>
      <c r="V38" s="3" t="s">
        <v>38</v>
      </c>
      <c r="W38" s="20">
        <v>8918016261153510</v>
      </c>
    </row>
    <row r="39" spans="1:23" ht="12.5" x14ac:dyDescent="0.25">
      <c r="A39" s="3" t="s">
        <v>2059</v>
      </c>
      <c r="B39" s="3" t="s">
        <v>1306</v>
      </c>
      <c r="C39" s="3" t="s">
        <v>142</v>
      </c>
      <c r="D39" s="3" t="s">
        <v>2060</v>
      </c>
      <c r="E39" s="3" t="s">
        <v>28</v>
      </c>
      <c r="F39" s="3" t="s">
        <v>644</v>
      </c>
      <c r="G39" s="3" t="s">
        <v>30</v>
      </c>
      <c r="H39" s="3" t="s">
        <v>93</v>
      </c>
      <c r="I39" s="3">
        <v>201</v>
      </c>
      <c r="J39" s="3">
        <v>110</v>
      </c>
      <c r="K39" s="3" t="s">
        <v>1283</v>
      </c>
      <c r="L39" s="3" t="s">
        <v>649</v>
      </c>
      <c r="M39" s="3" t="s">
        <v>95</v>
      </c>
      <c r="N39" s="3" t="s">
        <v>35</v>
      </c>
      <c r="O39" s="3" t="s">
        <v>363</v>
      </c>
      <c r="P39" s="3">
        <v>2020</v>
      </c>
      <c r="Q39" s="3" t="s">
        <v>202</v>
      </c>
      <c r="R39" s="3" t="s">
        <v>42</v>
      </c>
      <c r="S39" s="10">
        <v>46442</v>
      </c>
      <c r="T39" s="3">
        <v>17</v>
      </c>
      <c r="U39" s="20">
        <v>9444444444444440</v>
      </c>
      <c r="V39" s="3" t="s">
        <v>328</v>
      </c>
      <c r="W39" s="20">
        <v>7730261088392570</v>
      </c>
    </row>
    <row r="40" spans="1:23" ht="12.5" x14ac:dyDescent="0.25">
      <c r="A40" s="3" t="s">
        <v>2061</v>
      </c>
      <c r="B40" s="3" t="s">
        <v>1306</v>
      </c>
      <c r="C40" s="3" t="s">
        <v>142</v>
      </c>
      <c r="D40" s="3" t="s">
        <v>2062</v>
      </c>
      <c r="E40" s="3" t="s">
        <v>28</v>
      </c>
      <c r="F40" s="3" t="s">
        <v>1281</v>
      </c>
      <c r="G40" s="3" t="s">
        <v>30</v>
      </c>
      <c r="H40" s="3" t="s">
        <v>93</v>
      </c>
      <c r="I40" s="3">
        <v>2017</v>
      </c>
      <c r="J40" s="3">
        <v>110</v>
      </c>
      <c r="K40" s="3" t="s">
        <v>648</v>
      </c>
      <c r="L40" s="3" t="s">
        <v>649</v>
      </c>
      <c r="M40" s="3" t="s">
        <v>95</v>
      </c>
      <c r="N40" s="3" t="s">
        <v>35</v>
      </c>
      <c r="O40" s="3" t="s">
        <v>34</v>
      </c>
      <c r="P40" s="3">
        <v>2020</v>
      </c>
      <c r="Q40" s="3" t="s">
        <v>201</v>
      </c>
      <c r="R40" s="3" t="s">
        <v>1278</v>
      </c>
      <c r="S40" s="10">
        <v>46442</v>
      </c>
      <c r="T40" s="3">
        <v>18</v>
      </c>
      <c r="U40" s="3" t="s">
        <v>260</v>
      </c>
      <c r="V40" s="3" t="s">
        <v>38</v>
      </c>
      <c r="W40" s="20">
        <v>9207776609737390</v>
      </c>
    </row>
    <row r="41" spans="1:23" ht="12.5" x14ac:dyDescent="0.25">
      <c r="A41" s="3" t="s">
        <v>2063</v>
      </c>
      <c r="B41" s="3" t="s">
        <v>906</v>
      </c>
      <c r="C41" s="3" t="s">
        <v>1272</v>
      </c>
      <c r="D41" s="3" t="s">
        <v>2064</v>
      </c>
      <c r="E41" s="3" t="s">
        <v>644</v>
      </c>
      <c r="F41" s="3" t="s">
        <v>1772</v>
      </c>
      <c r="G41" s="3" t="s">
        <v>126</v>
      </c>
      <c r="H41" s="3" t="s">
        <v>1772</v>
      </c>
      <c r="I41" s="3">
        <v>1563685</v>
      </c>
      <c r="J41" s="3" t="s">
        <v>1275</v>
      </c>
      <c r="K41" s="3">
        <v>215148</v>
      </c>
      <c r="L41" s="3" t="s">
        <v>1290</v>
      </c>
      <c r="M41" s="3" t="s">
        <v>95</v>
      </c>
      <c r="N41" s="3" t="s">
        <v>35</v>
      </c>
      <c r="O41" s="3" t="s">
        <v>34</v>
      </c>
      <c r="P41" s="3">
        <v>2020</v>
      </c>
      <c r="Q41" s="3" t="s">
        <v>201</v>
      </c>
      <c r="R41" s="3" t="s">
        <v>2065</v>
      </c>
      <c r="S41" s="10">
        <v>46442</v>
      </c>
      <c r="T41" s="3">
        <v>18</v>
      </c>
      <c r="U41" s="3" t="s">
        <v>260</v>
      </c>
      <c r="V41" s="3" t="s">
        <v>38</v>
      </c>
      <c r="W41" s="20">
        <v>4.76429579860952E+16</v>
      </c>
    </row>
    <row r="42" spans="1:23" ht="12.5" x14ac:dyDescent="0.25">
      <c r="A42" s="3" t="s">
        <v>2066</v>
      </c>
      <c r="B42" s="3" t="s">
        <v>2001</v>
      </c>
      <c r="C42" s="3" t="s">
        <v>1279</v>
      </c>
      <c r="D42" s="3" t="s">
        <v>2067</v>
      </c>
      <c r="E42" s="3" t="s">
        <v>28</v>
      </c>
      <c r="F42" s="3" t="s">
        <v>28</v>
      </c>
      <c r="G42" s="3" t="s">
        <v>644</v>
      </c>
      <c r="H42" s="3" t="s">
        <v>30</v>
      </c>
      <c r="I42" s="3">
        <v>1563685</v>
      </c>
      <c r="J42" s="3" t="s">
        <v>1275</v>
      </c>
      <c r="K42" s="3">
        <v>215148</v>
      </c>
      <c r="L42" s="3" t="s">
        <v>1290</v>
      </c>
      <c r="M42" s="3" t="s">
        <v>95</v>
      </c>
      <c r="N42" s="3" t="s">
        <v>35</v>
      </c>
      <c r="O42" s="3" t="s">
        <v>34</v>
      </c>
      <c r="P42" s="3">
        <v>2020</v>
      </c>
      <c r="Q42" s="3" t="s">
        <v>201</v>
      </c>
      <c r="R42" s="3" t="s">
        <v>42</v>
      </c>
      <c r="S42" s="3" t="s">
        <v>2068</v>
      </c>
      <c r="T42" s="3">
        <v>17</v>
      </c>
      <c r="U42" s="20">
        <v>9444444444444440</v>
      </c>
      <c r="V42" s="3" t="s">
        <v>328</v>
      </c>
      <c r="W42" s="20">
        <v>4740626924017920</v>
      </c>
    </row>
    <row r="43" spans="1:23" ht="12.5" x14ac:dyDescent="0.25">
      <c r="A43" s="3" t="s">
        <v>2069</v>
      </c>
      <c r="B43" s="3" t="s">
        <v>1782</v>
      </c>
      <c r="C43" s="3" t="s">
        <v>2070</v>
      </c>
      <c r="D43" s="3" t="s">
        <v>2071</v>
      </c>
      <c r="E43" s="3" t="s">
        <v>28</v>
      </c>
      <c r="F43" s="3" t="s">
        <v>2072</v>
      </c>
      <c r="G43" s="3" t="s">
        <v>2073</v>
      </c>
      <c r="H43" s="3" t="s">
        <v>646</v>
      </c>
      <c r="I43" s="3">
        <v>201</v>
      </c>
      <c r="J43" s="3">
        <v>0</v>
      </c>
      <c r="K43" s="3" t="s">
        <v>1786</v>
      </c>
      <c r="L43" s="3">
        <v>5148</v>
      </c>
      <c r="M43" s="3" t="s">
        <v>95</v>
      </c>
      <c r="N43" s="3" t="s">
        <v>35</v>
      </c>
      <c r="O43" s="3" t="s">
        <v>34</v>
      </c>
      <c r="P43" s="3">
        <v>2020</v>
      </c>
      <c r="Q43" s="3" t="s">
        <v>201</v>
      </c>
      <c r="R43" s="3" t="s">
        <v>202</v>
      </c>
      <c r="S43" s="10">
        <v>46442</v>
      </c>
      <c r="T43" s="3">
        <v>18</v>
      </c>
      <c r="U43" s="3" t="s">
        <v>260</v>
      </c>
      <c r="V43" s="3" t="s">
        <v>38</v>
      </c>
      <c r="W43" s="20">
        <v>6195165582420480</v>
      </c>
    </row>
    <row r="44" spans="1:23" ht="12.5" x14ac:dyDescent="0.25">
      <c r="A44" s="3" t="s">
        <v>2074</v>
      </c>
      <c r="B44" s="3" t="s">
        <v>1294</v>
      </c>
      <c r="C44" s="3" t="s">
        <v>1295</v>
      </c>
      <c r="D44" s="3" t="s">
        <v>2075</v>
      </c>
      <c r="E44" s="3" t="s">
        <v>28</v>
      </c>
      <c r="F44" s="3" t="s">
        <v>657</v>
      </c>
      <c r="G44" s="3" t="s">
        <v>30</v>
      </c>
      <c r="H44" s="3" t="s">
        <v>93</v>
      </c>
      <c r="I44" s="3">
        <v>201</v>
      </c>
      <c r="J44" s="3">
        <v>0</v>
      </c>
      <c r="K44" s="3" t="s">
        <v>1300</v>
      </c>
      <c r="L44" s="3" t="s">
        <v>1796</v>
      </c>
      <c r="M44" s="3" t="s">
        <v>95</v>
      </c>
      <c r="N44" s="3" t="s">
        <v>35</v>
      </c>
      <c r="O44" s="3" t="s">
        <v>34</v>
      </c>
      <c r="P44" s="3">
        <v>2020</v>
      </c>
      <c r="Q44" s="3" t="s">
        <v>201</v>
      </c>
      <c r="R44" s="3" t="s">
        <v>1278</v>
      </c>
      <c r="S44" s="10">
        <v>46442</v>
      </c>
      <c r="T44" s="3">
        <v>18</v>
      </c>
      <c r="U44" s="3" t="s">
        <v>260</v>
      </c>
      <c r="V44" s="3" t="s">
        <v>38</v>
      </c>
      <c r="W44" s="20">
        <v>7782981905530920</v>
      </c>
    </row>
    <row r="45" spans="1:23" ht="12.5" x14ac:dyDescent="0.25">
      <c r="A45" s="3" t="s">
        <v>2076</v>
      </c>
      <c r="B45" s="3" t="s">
        <v>899</v>
      </c>
      <c r="C45" s="3" t="s">
        <v>117</v>
      </c>
      <c r="D45" s="3" t="s">
        <v>2077</v>
      </c>
      <c r="E45" s="3" t="s">
        <v>28</v>
      </c>
      <c r="F45" s="3" t="s">
        <v>2078</v>
      </c>
      <c r="G45" s="3" t="s">
        <v>30</v>
      </c>
      <c r="H45" s="3" t="s">
        <v>562</v>
      </c>
      <c r="I45" s="3">
        <v>201</v>
      </c>
      <c r="J45" s="3">
        <v>110</v>
      </c>
      <c r="K45" s="3" t="s">
        <v>2079</v>
      </c>
      <c r="L45" s="3" t="s">
        <v>649</v>
      </c>
      <c r="M45" s="3" t="s">
        <v>1301</v>
      </c>
      <c r="N45" s="3" t="s">
        <v>173</v>
      </c>
      <c r="O45" s="3" t="s">
        <v>172</v>
      </c>
      <c r="P45" s="3">
        <v>20</v>
      </c>
      <c r="Q45" s="3">
        <v>1563685</v>
      </c>
      <c r="R45" s="3" t="s">
        <v>1302</v>
      </c>
      <c r="S45" s="10">
        <v>46442</v>
      </c>
      <c r="T45" s="3">
        <v>18</v>
      </c>
      <c r="U45" s="3" t="s">
        <v>260</v>
      </c>
      <c r="V45" s="3" t="s">
        <v>38</v>
      </c>
      <c r="W45" s="20">
        <v>7717770972672930</v>
      </c>
    </row>
    <row r="46" spans="1:23" ht="12.5" x14ac:dyDescent="0.25">
      <c r="A46" s="3" t="s">
        <v>2080</v>
      </c>
      <c r="B46" s="3" t="s">
        <v>1919</v>
      </c>
      <c r="C46" s="3" t="s">
        <v>1295</v>
      </c>
      <c r="D46" s="3" t="s">
        <v>2081</v>
      </c>
      <c r="E46" s="3" t="s">
        <v>28</v>
      </c>
      <c r="F46" s="3" t="s">
        <v>644</v>
      </c>
      <c r="G46" s="3" t="s">
        <v>30</v>
      </c>
      <c r="H46" s="3" t="s">
        <v>93</v>
      </c>
      <c r="I46" s="3">
        <v>201</v>
      </c>
      <c r="J46" s="3" t="s">
        <v>1282</v>
      </c>
      <c r="K46" s="3" t="s">
        <v>1300</v>
      </c>
      <c r="L46" s="3" t="s">
        <v>649</v>
      </c>
      <c r="M46" s="3" t="s">
        <v>1922</v>
      </c>
      <c r="N46" s="3" t="s">
        <v>35</v>
      </c>
      <c r="O46" s="3" t="s">
        <v>191</v>
      </c>
      <c r="P46" s="3">
        <v>20</v>
      </c>
      <c r="Q46" s="3">
        <v>1563685</v>
      </c>
      <c r="R46" s="3" t="s">
        <v>1302</v>
      </c>
      <c r="S46" s="10">
        <v>46442</v>
      </c>
      <c r="T46" s="3">
        <v>18</v>
      </c>
      <c r="U46" s="3" t="s">
        <v>260</v>
      </c>
      <c r="V46" s="3" t="s">
        <v>38</v>
      </c>
      <c r="W46" s="20">
        <v>7078086038870350</v>
      </c>
    </row>
    <row r="47" spans="1:23" ht="12.5" x14ac:dyDescent="0.25">
      <c r="A47" s="3" t="s">
        <v>2082</v>
      </c>
      <c r="B47" s="3" t="s">
        <v>91</v>
      </c>
      <c r="C47" s="3" t="s">
        <v>142</v>
      </c>
      <c r="D47" s="3" t="s">
        <v>2083</v>
      </c>
      <c r="E47" s="3" t="s">
        <v>644</v>
      </c>
      <c r="F47" s="3" t="s">
        <v>30</v>
      </c>
      <c r="G47" s="3" t="s">
        <v>93</v>
      </c>
      <c r="H47" s="3">
        <v>201</v>
      </c>
      <c r="I47" s="3">
        <v>110</v>
      </c>
      <c r="J47" s="3" t="s">
        <v>648</v>
      </c>
      <c r="K47" s="3" t="s">
        <v>649</v>
      </c>
      <c r="L47" s="3" t="s">
        <v>42</v>
      </c>
      <c r="M47" s="3" t="s">
        <v>95</v>
      </c>
      <c r="N47" s="3" t="s">
        <v>35</v>
      </c>
      <c r="O47" s="3" t="s">
        <v>34</v>
      </c>
      <c r="P47" s="3">
        <v>2020</v>
      </c>
      <c r="Q47" s="3" t="s">
        <v>201</v>
      </c>
      <c r="R47" s="3" t="s">
        <v>1276</v>
      </c>
      <c r="S47" s="26">
        <v>46419</v>
      </c>
      <c r="T47" s="3">
        <v>17</v>
      </c>
      <c r="U47" s="20">
        <v>9444444444444440</v>
      </c>
      <c r="V47" s="3" t="s">
        <v>328</v>
      </c>
      <c r="W47" s="20">
        <v>5206424102617870</v>
      </c>
    </row>
    <row r="48" spans="1:23" ht="12.5" x14ac:dyDescent="0.25">
      <c r="A48" s="3" t="s">
        <v>2084</v>
      </c>
      <c r="B48" s="3" t="s">
        <v>660</v>
      </c>
      <c r="C48" s="3" t="s">
        <v>108</v>
      </c>
      <c r="D48" s="3" t="s">
        <v>2085</v>
      </c>
      <c r="E48" s="3" t="s">
        <v>28</v>
      </c>
      <c r="F48" s="3" t="s">
        <v>2086</v>
      </c>
      <c r="G48" s="3" t="s">
        <v>93</v>
      </c>
      <c r="H48" s="3">
        <v>2017</v>
      </c>
      <c r="I48" s="3">
        <v>110</v>
      </c>
      <c r="J48" s="3" t="s">
        <v>648</v>
      </c>
      <c r="K48" s="3" t="s">
        <v>649</v>
      </c>
      <c r="L48" s="3" t="s">
        <v>42</v>
      </c>
      <c r="M48" s="3" t="s">
        <v>95</v>
      </c>
      <c r="N48" s="3" t="s">
        <v>35</v>
      </c>
      <c r="O48" s="3" t="s">
        <v>34</v>
      </c>
      <c r="P48" s="3">
        <v>2020</v>
      </c>
      <c r="Q48" s="3" t="s">
        <v>201</v>
      </c>
      <c r="R48" s="3" t="s">
        <v>1276</v>
      </c>
      <c r="S48" s="10">
        <v>46442</v>
      </c>
      <c r="T48" s="3">
        <v>17</v>
      </c>
      <c r="U48" s="20">
        <v>9444444444444440</v>
      </c>
      <c r="V48" s="3" t="s">
        <v>328</v>
      </c>
      <c r="W48" s="20">
        <v>5663437677278500</v>
      </c>
    </row>
    <row r="49" spans="1:26" ht="12.5" x14ac:dyDescent="0.25">
      <c r="A49" s="3" t="s">
        <v>2087</v>
      </c>
      <c r="B49" s="3" t="s">
        <v>660</v>
      </c>
      <c r="C49" s="3" t="s">
        <v>142</v>
      </c>
      <c r="D49" s="3" t="s">
        <v>2088</v>
      </c>
      <c r="E49" s="3" t="s">
        <v>28</v>
      </c>
      <c r="F49" s="3" t="s">
        <v>644</v>
      </c>
      <c r="G49" s="3" t="s">
        <v>30</v>
      </c>
      <c r="H49" s="3" t="s">
        <v>93</v>
      </c>
      <c r="I49" s="3">
        <v>2017</v>
      </c>
      <c r="J49" s="3">
        <v>110</v>
      </c>
      <c r="K49" s="3" t="s">
        <v>2089</v>
      </c>
      <c r="L49" s="3" t="s">
        <v>2090</v>
      </c>
      <c r="M49" s="3" t="s">
        <v>95</v>
      </c>
      <c r="N49" s="3" t="s">
        <v>35</v>
      </c>
      <c r="O49" s="3" t="s">
        <v>34</v>
      </c>
      <c r="P49" s="3">
        <v>2020</v>
      </c>
      <c r="Q49" s="3" t="s">
        <v>1929</v>
      </c>
      <c r="R49" s="3" t="s">
        <v>1278</v>
      </c>
      <c r="S49" s="3" t="s">
        <v>1276</v>
      </c>
      <c r="T49" s="3">
        <v>18</v>
      </c>
      <c r="U49" s="3" t="s">
        <v>260</v>
      </c>
      <c r="V49" s="3" t="s">
        <v>38</v>
      </c>
      <c r="W49" s="20">
        <v>7816527517507910</v>
      </c>
    </row>
    <row r="51" spans="1:26" ht="12.5" x14ac:dyDescent="0.25">
      <c r="B51" s="12"/>
      <c r="T51" s="13" t="s">
        <v>244</v>
      </c>
    </row>
    <row r="52" spans="1:26" ht="14.5" x14ac:dyDescent="0.35">
      <c r="A52" s="13" t="s">
        <v>245</v>
      </c>
      <c r="B52" s="14">
        <f>COUNTIF(B2:B13,"F 3472 WAB")</f>
        <v>4</v>
      </c>
      <c r="C52" s="14">
        <f>COUNTIF(C2:C13,"BOBI AULIA SYAFIQ")</f>
        <v>6</v>
      </c>
      <c r="D52" s="14">
        <f>COUNTIF(D2:D13,"CLUSTER PRAMUKA REGENCY BLOK D6 KARANGTENGAH CIANJUR")</f>
        <v>0</v>
      </c>
      <c r="E52" s="14">
        <f>COUNTIF(E2:E13,"HONDA")</f>
        <v>11</v>
      </c>
      <c r="F52" s="14">
        <f>COUNTIF(F2:F13,"X1HO2N35M1 A/T")</f>
        <v>4</v>
      </c>
      <c r="G52" s="14">
        <f t="shared" ref="G52:H52" si="0">COUNTIF(G2:G13,"SEPEDA MOTOR")</f>
        <v>11</v>
      </c>
      <c r="H52" s="14">
        <f t="shared" si="0"/>
        <v>9</v>
      </c>
      <c r="I52" s="14">
        <f>COUNTIF(I2:I13,"2019")</f>
        <v>10</v>
      </c>
      <c r="J52" s="14">
        <f>COUNTIF(J2:J13,"149CC")</f>
        <v>0</v>
      </c>
      <c r="K52" s="14">
        <f>COUNTIF(K2:K13,"MH1KF4115KK705996")</f>
        <v>8</v>
      </c>
      <c r="L52" s="14">
        <f>COUNTIF(L2:L13,"KF41E1708686")</f>
        <v>9</v>
      </c>
      <c r="M52" s="14">
        <f>COUNTIF(M2:M13,"HITAM")</f>
        <v>12</v>
      </c>
      <c r="N52" s="14">
        <f>COUNTIF(N2:N13,"BENSIN")</f>
        <v>12</v>
      </c>
      <c r="O52" s="14">
        <f>COUNTIF(O2:O13,"HITAM")</f>
        <v>12</v>
      </c>
      <c r="P52" s="14">
        <f>COUNTIF(P2:P13,"2019")</f>
        <v>12</v>
      </c>
      <c r="Q52" s="14">
        <f>COUNTIF(Q2:Q13,"PO7918292")</f>
        <v>9</v>
      </c>
      <c r="R52" s="14">
        <f>COUNTIF(R2:R13,"10700")</f>
        <v>11</v>
      </c>
      <c r="S52" s="14">
        <f>COUNTIF(S2:S13,"06 NOV 2024")</f>
        <v>11</v>
      </c>
      <c r="T52" s="15">
        <f t="shared" ref="T52:T55" si="1">SUM(B52:S52)</f>
        <v>151</v>
      </c>
    </row>
    <row r="53" spans="1:26" ht="12.5" x14ac:dyDescent="0.25">
      <c r="A53" s="13" t="s">
        <v>246</v>
      </c>
      <c r="B53" s="15">
        <f>COUNTIF(B14:B25,"B 3352 UJV")</f>
        <v>3</v>
      </c>
      <c r="C53" s="15">
        <f>COUNTIF(C14:C25,"DIAN LIESKA OCVIANY")</f>
        <v>1</v>
      </c>
      <c r="D53" s="15">
        <f>COUNTIF(D14:D25,"KOMP PERTAMINA BLOK W/10 RT8/16 JU")</f>
        <v>0</v>
      </c>
      <c r="E53" s="15">
        <f>COUNTIF(E14:E25,"HONDA")</f>
        <v>10</v>
      </c>
      <c r="F53" s="15">
        <f>COUNTIF(F14:F25,"Y1G02N15LO AT")</f>
        <v>2</v>
      </c>
      <c r="G53" s="15">
        <f>COUNTIF(G14:G25,"SEPEDA MOTOR")</f>
        <v>9</v>
      </c>
      <c r="H53" s="15">
        <f>COUNTIF(H14:H25,"SPD. MOTOR")</f>
        <v>3</v>
      </c>
      <c r="I53" s="15">
        <f>COUNTIF(I14:I25,"2015")</f>
        <v>12</v>
      </c>
      <c r="J53" s="15">
        <f>COUNTIF(J14:J25,"00110")</f>
        <v>10</v>
      </c>
      <c r="K53" s="15">
        <f>COUNTIF(K14:K25,"MH1JFT113FK053794")</f>
        <v>3</v>
      </c>
      <c r="L53" s="15">
        <f>COUNTIF(L14:L25,"JFT1E1053726")</f>
        <v>10</v>
      </c>
      <c r="M53" s="15">
        <f>COUNTIF(M14:M25,"HITAM")</f>
        <v>9</v>
      </c>
      <c r="N53" s="15">
        <f>COUNTIF(N14:N25,"BENSIN")</f>
        <v>9</v>
      </c>
      <c r="O53" s="15">
        <f>COUNTIF(O14:O25,"HITAM")</f>
        <v>0</v>
      </c>
      <c r="P53" s="15">
        <f>COUNTIF(P14:P25,"2015")</f>
        <v>1</v>
      </c>
      <c r="Q53" s="15">
        <f>COUNTIF(Q14:Q25,"MO2029195")</f>
        <v>0</v>
      </c>
      <c r="R53" s="15">
        <f>COUNTIF(R14:R25,"9B4906FT221DI")</f>
        <v>1</v>
      </c>
      <c r="S53" s="15">
        <f>COUNTIF(S14:S25,"11-11-2025")</f>
        <v>3</v>
      </c>
      <c r="T53" s="15">
        <f t="shared" si="1"/>
        <v>86</v>
      </c>
      <c r="U53" s="12"/>
      <c r="V53" s="12"/>
      <c r="W53" s="12"/>
      <c r="X53" s="12"/>
      <c r="Y53" s="12"/>
      <c r="Z53" s="12"/>
    </row>
    <row r="54" spans="1:26" ht="12.5" x14ac:dyDescent="0.25">
      <c r="A54" s="13" t="s">
        <v>247</v>
      </c>
      <c r="B54" s="15">
        <f>COUNTIF(B26:B37,"B 2832 BRY")</f>
        <v>4</v>
      </c>
      <c r="C54" s="15">
        <f>COUNTIF(C26:C37,"MICHAEL")</f>
        <v>10</v>
      </c>
      <c r="D54" s="15">
        <f>COUNTIF(D26:D37,"CITRA GARDEN 6 BLK H11/54 RT11/15 JAKBAR")</f>
        <v>0</v>
      </c>
      <c r="E54" s="15">
        <f>COUNTIF(E26:E37,"TOYOTA")</f>
        <v>6</v>
      </c>
      <c r="F54" s="15">
        <f>COUNTIF(F26:F37,"KIJANG INOVA 2.OV")</f>
        <v>0</v>
      </c>
      <c r="G54" s="15">
        <f>COUNTIF(G26:G37,"MOBIL PENUMPANG")</f>
        <v>4</v>
      </c>
      <c r="H54" s="15">
        <f>COUNTIF(H26:H37,"MICRO/MINIBUS")</f>
        <v>2</v>
      </c>
      <c r="I54" s="15">
        <f>COUNTIF(I26:I37,"2021")</f>
        <v>7</v>
      </c>
      <c r="J54" s="15">
        <f>COUNTIF(J26:J37,"01998")</f>
        <v>7</v>
      </c>
      <c r="K54" s="15">
        <f>COUNTIF(K26:K37,"MHFAW8EM2M0218495")</f>
        <v>0</v>
      </c>
      <c r="L54" s="15">
        <f>COUNTIF(L26:L37,"1TRA912677")</f>
        <v>3</v>
      </c>
      <c r="M54" s="15">
        <f>COUNTIF(M26:M37,"SILVER METALIK")</f>
        <v>0</v>
      </c>
      <c r="N54" s="15">
        <f>COUNTIF(N26:N37,"BENSIN")</f>
        <v>8</v>
      </c>
      <c r="O54" s="15">
        <f>COUNTIF(O26:O37,"HITAM")</f>
        <v>6</v>
      </c>
      <c r="P54" s="15">
        <f>COUNTIF(P26:P37,"2021")</f>
        <v>9</v>
      </c>
      <c r="Q54" s="15">
        <f>COUNTIF(Q26:Q37,"R01352858")</f>
        <v>6</v>
      </c>
      <c r="R54" s="15">
        <f>COUNTIF(R26:R37,"3C4900GUYW1WE")</f>
        <v>0</v>
      </c>
      <c r="S54" s="15">
        <f>COUNTIF(S26:S37,"05-10-2026")</f>
        <v>2</v>
      </c>
      <c r="T54" s="15">
        <f t="shared" si="1"/>
        <v>74</v>
      </c>
      <c r="U54" s="12"/>
      <c r="V54" s="12"/>
      <c r="W54" s="12"/>
      <c r="X54" s="12"/>
      <c r="Y54" s="12"/>
      <c r="Z54" s="12"/>
    </row>
    <row r="55" spans="1:26" ht="12.5" x14ac:dyDescent="0.25">
      <c r="A55" s="13" t="s">
        <v>248</v>
      </c>
      <c r="B55" s="15">
        <f>COUNTIF(B38:B49,"B 4705 BLB")</f>
        <v>1</v>
      </c>
      <c r="C55" s="15">
        <f>COUNTIF(C38:C49,"RICKY GUNAWAN")</f>
        <v>5</v>
      </c>
      <c r="D55" s="15">
        <f>COUNTIF(D38:D49,"JL KEAMANAN DLM RT14/6 TM SHARI JB")</f>
        <v>0</v>
      </c>
      <c r="E55" s="15">
        <f>COUNTIF(E38:E49,"HONDA")</f>
        <v>10</v>
      </c>
      <c r="F55" s="15">
        <f>COUNTIF(F38:F49,"D1B02N12L2")</f>
        <v>0</v>
      </c>
      <c r="G55" s="15">
        <f>COUNTIF(G38:G49,"SEPEDA MOTOR")</f>
        <v>7</v>
      </c>
      <c r="H55" s="15">
        <f>COUNTIF(H38:H49,"SPD. MOTOR")</f>
        <v>0</v>
      </c>
      <c r="I55" s="15">
        <f>COUNTIF(I38:I49,"2017")</f>
        <v>2</v>
      </c>
      <c r="J55" s="15">
        <f>COUNTIF(J38:J49,"00110")</f>
        <v>5</v>
      </c>
      <c r="K55" s="15">
        <f>COUNTIF(K38:K49,"MH1JM2112HK213635")</f>
        <v>0</v>
      </c>
      <c r="L55" s="15">
        <f>COUNTIF(L38:L49,"JM21E1215148")</f>
        <v>4</v>
      </c>
      <c r="M55" s="15">
        <f>COUNTIF(M38:M49,"MERAH PUTIH")</f>
        <v>0</v>
      </c>
      <c r="N55" s="15">
        <f>COUNTIF(N38:N49,"BENSIN")</f>
        <v>11</v>
      </c>
      <c r="O55" s="15">
        <f>COUNTIF(O38:O49,"HITAM")</f>
        <v>9</v>
      </c>
      <c r="P55" s="15">
        <f>COUNTIF(P38:P49,"2020")</f>
        <v>10</v>
      </c>
      <c r="Q55" s="15">
        <f>COUNTIF(Q38:Q49,"N01563685")</f>
        <v>0</v>
      </c>
      <c r="R55" s="15">
        <f>COUNTIF(R38:R49,"9B4906ID311AW")</f>
        <v>1</v>
      </c>
      <c r="S55" s="15">
        <f>COUNTIF(S38:S49,"24-02-2027")</f>
        <v>9</v>
      </c>
      <c r="T55" s="15">
        <f t="shared" si="1"/>
        <v>74</v>
      </c>
      <c r="U55" s="12"/>
      <c r="V55" s="12"/>
      <c r="W55" s="12"/>
      <c r="X55" s="12"/>
      <c r="Y55" s="12"/>
      <c r="Z55" s="12"/>
    </row>
    <row r="56" spans="1:26" ht="13" x14ac:dyDescent="0.3">
      <c r="B56" s="12"/>
      <c r="S56" s="16" t="s">
        <v>249</v>
      </c>
      <c r="T56" s="17">
        <f>SUM(T52:T55)</f>
        <v>385</v>
      </c>
      <c r="U56" s="47">
        <f>T56/V56</f>
        <v>0.44560185185185186</v>
      </c>
      <c r="V56" s="18">
        <f>18*48</f>
        <v>864</v>
      </c>
    </row>
  </sheetData>
  <autoFilter ref="A1:W49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6"/>
  <sheetViews>
    <sheetView workbookViewId="0"/>
  </sheetViews>
  <sheetFormatPr defaultColWidth="12.6328125" defaultRowHeight="15.75" customHeight="1" x14ac:dyDescent="0.25"/>
  <sheetData>
    <row r="1" spans="1:23" ht="15.7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</row>
    <row r="2" spans="1:23" ht="15.75" customHeight="1" x14ac:dyDescent="0.25">
      <c r="A2" s="3" t="s">
        <v>1932</v>
      </c>
      <c r="B2" s="3" t="s">
        <v>25</v>
      </c>
      <c r="C2" s="3" t="s">
        <v>26</v>
      </c>
      <c r="D2" s="3" t="s">
        <v>2091</v>
      </c>
      <c r="E2" s="3" t="s">
        <v>28</v>
      </c>
      <c r="F2" s="3" t="s">
        <v>29</v>
      </c>
      <c r="G2" s="3" t="s">
        <v>30</v>
      </c>
      <c r="H2" s="3" t="s">
        <v>30</v>
      </c>
      <c r="I2" s="3">
        <v>2019</v>
      </c>
      <c r="J2" s="3" t="s">
        <v>42</v>
      </c>
      <c r="K2" s="3" t="s">
        <v>32</v>
      </c>
      <c r="L2" s="3" t="s">
        <v>33</v>
      </c>
      <c r="M2" s="3" t="s">
        <v>34</v>
      </c>
      <c r="N2" s="3" t="s">
        <v>35</v>
      </c>
      <c r="O2" s="3" t="s">
        <v>34</v>
      </c>
      <c r="P2" s="3">
        <v>2019</v>
      </c>
      <c r="Q2" s="3" t="s">
        <v>36</v>
      </c>
      <c r="R2" s="3">
        <v>10700</v>
      </c>
      <c r="S2" s="5">
        <v>45602</v>
      </c>
      <c r="T2" s="3">
        <v>17</v>
      </c>
      <c r="U2" s="20">
        <v>9444444444444440</v>
      </c>
      <c r="V2" s="3" t="s">
        <v>328</v>
      </c>
      <c r="W2" s="20">
        <v>9909502262443430</v>
      </c>
    </row>
    <row r="3" spans="1:23" ht="15.75" customHeight="1" x14ac:dyDescent="0.25">
      <c r="A3" s="3" t="s">
        <v>1933</v>
      </c>
      <c r="B3" s="3" t="s">
        <v>1824</v>
      </c>
      <c r="C3" s="3" t="s">
        <v>26</v>
      </c>
      <c r="D3" s="3" t="s">
        <v>2092</v>
      </c>
      <c r="E3" s="3" t="s">
        <v>28</v>
      </c>
      <c r="F3" s="3" t="s">
        <v>29</v>
      </c>
      <c r="G3" s="3" t="s">
        <v>30</v>
      </c>
      <c r="H3" s="3" t="s">
        <v>30</v>
      </c>
      <c r="I3" s="3" t="s">
        <v>42</v>
      </c>
      <c r="J3" s="3" t="s">
        <v>2093</v>
      </c>
      <c r="K3" s="3" t="s">
        <v>906</v>
      </c>
      <c r="L3" s="3" t="s">
        <v>33</v>
      </c>
      <c r="M3" s="3" t="s">
        <v>34</v>
      </c>
      <c r="N3" s="3" t="s">
        <v>35</v>
      </c>
      <c r="O3" s="3" t="s">
        <v>34</v>
      </c>
      <c r="P3" s="3">
        <v>2019</v>
      </c>
      <c r="Q3" s="3" t="s">
        <v>42</v>
      </c>
      <c r="R3" s="3">
        <v>10700</v>
      </c>
      <c r="S3" s="5">
        <v>45602</v>
      </c>
      <c r="T3" s="3">
        <v>16</v>
      </c>
      <c r="U3" s="20">
        <v>8888888888888880</v>
      </c>
      <c r="V3" s="3" t="s">
        <v>44</v>
      </c>
      <c r="W3" s="20">
        <v>8264423076923070</v>
      </c>
    </row>
    <row r="4" spans="1:23" ht="15.75" customHeight="1" x14ac:dyDescent="0.25">
      <c r="A4" s="3" t="s">
        <v>1934</v>
      </c>
      <c r="B4" s="3" t="s">
        <v>1824</v>
      </c>
      <c r="C4" s="3" t="s">
        <v>26</v>
      </c>
      <c r="D4" s="3" t="s">
        <v>2094</v>
      </c>
      <c r="E4" s="3" t="s">
        <v>28</v>
      </c>
      <c r="F4" s="3" t="s">
        <v>29</v>
      </c>
      <c r="G4" s="3" t="s">
        <v>30</v>
      </c>
      <c r="H4" s="3" t="s">
        <v>30</v>
      </c>
      <c r="I4" s="3">
        <v>2019</v>
      </c>
      <c r="J4" s="3" t="s">
        <v>2095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34</v>
      </c>
      <c r="P4" s="3">
        <v>2019</v>
      </c>
      <c r="Q4" s="3" t="s">
        <v>42</v>
      </c>
      <c r="R4" s="3">
        <v>10700</v>
      </c>
      <c r="S4" s="21">
        <v>45236</v>
      </c>
      <c r="T4" s="3">
        <v>17</v>
      </c>
      <c r="U4" s="20">
        <v>9444444444444440</v>
      </c>
      <c r="V4" s="3" t="s">
        <v>328</v>
      </c>
      <c r="W4" s="20">
        <v>8608185931715340</v>
      </c>
    </row>
    <row r="5" spans="1:23" ht="15.75" customHeight="1" x14ac:dyDescent="0.25">
      <c r="A5" s="3" t="s">
        <v>1935</v>
      </c>
      <c r="B5" s="3" t="s">
        <v>2096</v>
      </c>
      <c r="C5" s="3" t="s">
        <v>26</v>
      </c>
      <c r="D5" s="3" t="s">
        <v>2097</v>
      </c>
      <c r="E5" s="3" t="s">
        <v>28</v>
      </c>
      <c r="F5" s="3" t="s">
        <v>88</v>
      </c>
      <c r="G5" s="3" t="s">
        <v>30</v>
      </c>
      <c r="H5" s="3" t="s">
        <v>30</v>
      </c>
      <c r="I5" s="3">
        <v>2019</v>
      </c>
      <c r="J5" s="3" t="s">
        <v>264</v>
      </c>
      <c r="K5" s="3" t="s">
        <v>33</v>
      </c>
      <c r="L5" s="3" t="s">
        <v>42</v>
      </c>
      <c r="M5" s="3" t="s">
        <v>34</v>
      </c>
      <c r="N5" s="3" t="s">
        <v>35</v>
      </c>
      <c r="O5" s="3" t="s">
        <v>34</v>
      </c>
      <c r="P5" s="3">
        <v>2019</v>
      </c>
      <c r="Q5" s="3" t="s">
        <v>42</v>
      </c>
      <c r="R5" s="3">
        <v>10700</v>
      </c>
      <c r="S5" s="3" t="s">
        <v>42</v>
      </c>
      <c r="T5" s="3">
        <v>15</v>
      </c>
      <c r="U5" s="20">
        <v>8333333333333330</v>
      </c>
      <c r="V5" s="3" t="s">
        <v>80</v>
      </c>
      <c r="W5" s="20">
        <v>8829454858866620</v>
      </c>
    </row>
    <row r="6" spans="1:23" ht="15.75" customHeight="1" x14ac:dyDescent="0.25">
      <c r="A6" s="3" t="s">
        <v>1937</v>
      </c>
      <c r="B6" s="3" t="s">
        <v>1824</v>
      </c>
      <c r="C6" s="3" t="s">
        <v>26</v>
      </c>
      <c r="D6" s="3" t="s">
        <v>2098</v>
      </c>
      <c r="E6" s="3" t="s">
        <v>28</v>
      </c>
      <c r="F6" s="3" t="s">
        <v>2099</v>
      </c>
      <c r="G6" s="3" t="s">
        <v>30</v>
      </c>
      <c r="H6" s="3" t="s">
        <v>30</v>
      </c>
      <c r="I6" s="3">
        <v>2019</v>
      </c>
      <c r="J6" s="3" t="s">
        <v>264</v>
      </c>
      <c r="K6" s="3" t="s">
        <v>32</v>
      </c>
      <c r="L6" s="3" t="s">
        <v>33</v>
      </c>
      <c r="M6" s="3" t="s">
        <v>34</v>
      </c>
      <c r="N6" s="3" t="s">
        <v>35</v>
      </c>
      <c r="O6" s="3" t="s">
        <v>34</v>
      </c>
      <c r="P6" s="3">
        <v>2019</v>
      </c>
      <c r="Q6" s="3" t="s">
        <v>2100</v>
      </c>
      <c r="R6" s="3" t="s">
        <v>42</v>
      </c>
      <c r="S6" s="3" t="s">
        <v>2101</v>
      </c>
      <c r="T6" s="3">
        <v>17</v>
      </c>
      <c r="U6" s="20">
        <v>9444444444444440</v>
      </c>
      <c r="V6" s="3" t="s">
        <v>328</v>
      </c>
      <c r="W6" s="20">
        <v>8380305968541260</v>
      </c>
    </row>
    <row r="7" spans="1:23" ht="15.75" customHeight="1" x14ac:dyDescent="0.25">
      <c r="A7" s="3" t="s">
        <v>1940</v>
      </c>
      <c r="B7" s="3" t="s">
        <v>1812</v>
      </c>
      <c r="C7" s="3" t="s">
        <v>73</v>
      </c>
      <c r="D7" s="3" t="s">
        <v>2102</v>
      </c>
      <c r="E7" s="3" t="s">
        <v>28</v>
      </c>
      <c r="F7" s="3" t="s">
        <v>29</v>
      </c>
      <c r="G7" s="3" t="s">
        <v>30</v>
      </c>
      <c r="H7" s="3" t="s">
        <v>30</v>
      </c>
      <c r="I7" s="3">
        <v>2019</v>
      </c>
      <c r="J7" s="3" t="s">
        <v>2093</v>
      </c>
      <c r="K7" s="3" t="s">
        <v>2103</v>
      </c>
      <c r="L7" s="3" t="s">
        <v>33</v>
      </c>
      <c r="M7" s="3" t="s">
        <v>34</v>
      </c>
      <c r="N7" s="3" t="s">
        <v>35</v>
      </c>
      <c r="O7" s="3" t="s">
        <v>34</v>
      </c>
      <c r="P7" s="3">
        <v>2019</v>
      </c>
      <c r="Q7" s="3" t="s">
        <v>36</v>
      </c>
      <c r="R7" s="3">
        <v>10700</v>
      </c>
      <c r="S7" s="5">
        <v>45602</v>
      </c>
      <c r="T7" s="3">
        <v>18</v>
      </c>
      <c r="U7" s="3" t="s">
        <v>260</v>
      </c>
      <c r="V7" s="3" t="s">
        <v>38</v>
      </c>
      <c r="W7" s="20">
        <v>8695324283559570</v>
      </c>
    </row>
    <row r="8" spans="1:23" ht="15.75" customHeight="1" x14ac:dyDescent="0.25">
      <c r="A8" s="3" t="s">
        <v>1941</v>
      </c>
      <c r="B8" s="3" t="s">
        <v>846</v>
      </c>
      <c r="C8" s="3" t="s">
        <v>857</v>
      </c>
      <c r="D8" s="3" t="s">
        <v>2104</v>
      </c>
      <c r="E8" s="3" t="s">
        <v>28</v>
      </c>
      <c r="F8" s="3" t="s">
        <v>2105</v>
      </c>
      <c r="G8" s="3" t="s">
        <v>49</v>
      </c>
      <c r="H8" s="3" t="s">
        <v>30</v>
      </c>
      <c r="I8" s="3">
        <v>2019</v>
      </c>
      <c r="J8" s="3" t="s">
        <v>1674</v>
      </c>
      <c r="K8" s="3" t="s">
        <v>2106</v>
      </c>
      <c r="L8" s="3" t="s">
        <v>33</v>
      </c>
      <c r="M8" s="3" t="s">
        <v>34</v>
      </c>
      <c r="N8" s="3" t="s">
        <v>35</v>
      </c>
      <c r="O8" s="3" t="s">
        <v>34</v>
      </c>
      <c r="P8" s="3">
        <v>2019</v>
      </c>
      <c r="Q8" s="3" t="s">
        <v>36</v>
      </c>
      <c r="R8" s="3">
        <v>10700</v>
      </c>
      <c r="S8" s="5">
        <v>45602</v>
      </c>
      <c r="T8" s="3">
        <v>18</v>
      </c>
      <c r="U8" s="3" t="s">
        <v>260</v>
      </c>
      <c r="V8" s="3" t="s">
        <v>38</v>
      </c>
      <c r="W8" s="20">
        <v>8580011491776190</v>
      </c>
    </row>
    <row r="9" spans="1:23" ht="15.75" customHeight="1" x14ac:dyDescent="0.25">
      <c r="A9" s="3" t="s">
        <v>1945</v>
      </c>
      <c r="B9" s="3">
        <v>2019</v>
      </c>
      <c r="C9" s="3" t="s">
        <v>73</v>
      </c>
      <c r="D9" s="3" t="s">
        <v>2107</v>
      </c>
      <c r="E9" s="3" t="s">
        <v>28</v>
      </c>
      <c r="F9" s="3" t="s">
        <v>2108</v>
      </c>
      <c r="G9" s="3" t="s">
        <v>30</v>
      </c>
      <c r="H9" s="3" t="s">
        <v>30</v>
      </c>
      <c r="I9" s="3">
        <v>2019</v>
      </c>
      <c r="J9" s="3" t="s">
        <v>264</v>
      </c>
      <c r="K9" s="3" t="s">
        <v>32</v>
      </c>
      <c r="L9" s="3" t="s">
        <v>33</v>
      </c>
      <c r="M9" s="3" t="s">
        <v>34</v>
      </c>
      <c r="N9" s="3" t="s">
        <v>35</v>
      </c>
      <c r="O9" s="3" t="s">
        <v>34</v>
      </c>
      <c r="P9" s="3">
        <v>2019</v>
      </c>
      <c r="Q9" s="3" t="s">
        <v>36</v>
      </c>
      <c r="R9" s="3">
        <v>10700</v>
      </c>
      <c r="S9" s="5">
        <v>45602</v>
      </c>
      <c r="T9" s="3">
        <v>18</v>
      </c>
      <c r="U9" s="3" t="s">
        <v>260</v>
      </c>
      <c r="V9" s="3" t="s">
        <v>38</v>
      </c>
      <c r="W9" s="20">
        <v>902959132370897</v>
      </c>
    </row>
    <row r="10" spans="1:23" ht="15.75" customHeight="1" x14ac:dyDescent="0.25">
      <c r="A10" s="3" t="s">
        <v>1948</v>
      </c>
      <c r="B10" s="3" t="s">
        <v>2109</v>
      </c>
      <c r="C10" s="3" t="s">
        <v>2110</v>
      </c>
      <c r="D10" s="3" t="s">
        <v>2111</v>
      </c>
      <c r="E10" s="3" t="s">
        <v>28</v>
      </c>
      <c r="F10" s="3" t="s">
        <v>2112</v>
      </c>
      <c r="G10" s="3" t="s">
        <v>101</v>
      </c>
      <c r="H10" s="3" t="s">
        <v>2113</v>
      </c>
      <c r="I10" s="3">
        <v>2019</v>
      </c>
      <c r="J10" s="3" t="s">
        <v>264</v>
      </c>
      <c r="K10" s="3" t="s">
        <v>1671</v>
      </c>
      <c r="L10" s="3" t="s">
        <v>33</v>
      </c>
      <c r="M10" s="3" t="s">
        <v>34</v>
      </c>
      <c r="N10" s="3" t="s">
        <v>35</v>
      </c>
      <c r="O10" s="3" t="s">
        <v>34</v>
      </c>
      <c r="P10" s="3">
        <v>2019</v>
      </c>
      <c r="Q10" s="3" t="s">
        <v>42</v>
      </c>
      <c r="R10" s="3" t="s">
        <v>42</v>
      </c>
      <c r="S10" s="3" t="s">
        <v>2114</v>
      </c>
      <c r="T10" s="3">
        <v>16</v>
      </c>
      <c r="U10" s="20">
        <v>8888888888888880</v>
      </c>
      <c r="V10" s="3" t="s">
        <v>44</v>
      </c>
      <c r="W10" s="20">
        <v>7720457238839590</v>
      </c>
    </row>
    <row r="11" spans="1:23" ht="15.75" customHeight="1" x14ac:dyDescent="0.25">
      <c r="A11" s="3" t="s">
        <v>1951</v>
      </c>
      <c r="B11" s="3" t="s">
        <v>2115</v>
      </c>
      <c r="C11" s="3" t="s">
        <v>1668</v>
      </c>
      <c r="D11" s="3" t="s">
        <v>2116</v>
      </c>
      <c r="E11" s="3" t="s">
        <v>28</v>
      </c>
      <c r="F11" s="3" t="s">
        <v>30</v>
      </c>
      <c r="G11" s="3" t="s">
        <v>30</v>
      </c>
      <c r="H11" s="3">
        <v>2019</v>
      </c>
      <c r="I11" s="3">
        <v>149</v>
      </c>
      <c r="J11" s="3" t="s">
        <v>42</v>
      </c>
      <c r="K11" s="3" t="s">
        <v>33</v>
      </c>
      <c r="L11" s="3" t="s">
        <v>42</v>
      </c>
      <c r="M11" s="3" t="s">
        <v>34</v>
      </c>
      <c r="N11" s="3" t="s">
        <v>35</v>
      </c>
      <c r="O11" s="3" t="s">
        <v>34</v>
      </c>
      <c r="P11" s="3">
        <v>2019</v>
      </c>
      <c r="Q11" s="3" t="s">
        <v>42</v>
      </c>
      <c r="R11" s="3">
        <v>10700</v>
      </c>
      <c r="S11" s="9">
        <v>45597</v>
      </c>
      <c r="T11" s="3">
        <v>15</v>
      </c>
      <c r="U11" s="20">
        <v>8333333333333330</v>
      </c>
      <c r="V11" s="3" t="s">
        <v>80</v>
      </c>
      <c r="W11" s="20">
        <v>6647852147852140</v>
      </c>
    </row>
    <row r="12" spans="1:23" ht="15.75" customHeight="1" x14ac:dyDescent="0.25">
      <c r="A12" s="3" t="s">
        <v>1954</v>
      </c>
      <c r="B12" s="3" t="s">
        <v>2117</v>
      </c>
      <c r="C12" s="3" t="s">
        <v>2118</v>
      </c>
      <c r="D12" s="3" t="s">
        <v>2119</v>
      </c>
      <c r="E12" s="3" t="s">
        <v>28</v>
      </c>
      <c r="F12" s="3" t="s">
        <v>2099</v>
      </c>
      <c r="G12" s="3" t="s">
        <v>30</v>
      </c>
      <c r="H12" s="3" t="s">
        <v>30</v>
      </c>
      <c r="I12" s="3">
        <v>2019</v>
      </c>
      <c r="J12" s="3" t="s">
        <v>1679</v>
      </c>
      <c r="K12" s="3" t="s">
        <v>906</v>
      </c>
      <c r="L12" s="3" t="s">
        <v>862</v>
      </c>
      <c r="M12" s="3" t="s">
        <v>34</v>
      </c>
      <c r="N12" s="3" t="s">
        <v>35</v>
      </c>
      <c r="O12" s="3" t="s">
        <v>34</v>
      </c>
      <c r="P12" s="3">
        <v>2019</v>
      </c>
      <c r="Q12" s="3" t="s">
        <v>36</v>
      </c>
      <c r="R12" s="3">
        <v>10700</v>
      </c>
      <c r="S12" s="5">
        <v>45602</v>
      </c>
      <c r="T12" s="3">
        <v>18</v>
      </c>
      <c r="U12" s="3" t="s">
        <v>260</v>
      </c>
      <c r="V12" s="3" t="s">
        <v>38</v>
      </c>
      <c r="W12" s="20">
        <v>7408155569920270</v>
      </c>
    </row>
    <row r="13" spans="1:23" ht="15.75" customHeight="1" x14ac:dyDescent="0.25">
      <c r="A13" s="3" t="s">
        <v>1956</v>
      </c>
      <c r="B13" s="3" t="s">
        <v>25</v>
      </c>
      <c r="C13" s="3" t="s">
        <v>26</v>
      </c>
      <c r="D13" s="3" t="s">
        <v>2120</v>
      </c>
      <c r="E13" s="3" t="s">
        <v>28</v>
      </c>
      <c r="F13" s="3" t="s">
        <v>29</v>
      </c>
      <c r="G13" s="3" t="s">
        <v>30</v>
      </c>
      <c r="H13" s="3" t="s">
        <v>30</v>
      </c>
      <c r="I13" s="3">
        <v>2019</v>
      </c>
      <c r="J13" s="3" t="s">
        <v>2093</v>
      </c>
      <c r="K13" s="3" t="s">
        <v>32</v>
      </c>
      <c r="L13" s="3" t="s">
        <v>33</v>
      </c>
      <c r="M13" s="3" t="s">
        <v>34</v>
      </c>
      <c r="N13" s="3" t="s">
        <v>35</v>
      </c>
      <c r="O13" s="3" t="s">
        <v>34</v>
      </c>
      <c r="P13" s="3" t="s">
        <v>42</v>
      </c>
      <c r="Q13" s="3" t="s">
        <v>36</v>
      </c>
      <c r="R13" s="3">
        <v>10700</v>
      </c>
      <c r="S13" s="21">
        <v>45236</v>
      </c>
      <c r="T13" s="3">
        <v>17</v>
      </c>
      <c r="U13" s="20">
        <v>9444444444444440</v>
      </c>
      <c r="V13" s="3" t="s">
        <v>328</v>
      </c>
      <c r="W13" s="20">
        <v>9019950637597690</v>
      </c>
    </row>
    <row r="14" spans="1:23" ht="15.75" customHeight="1" x14ac:dyDescent="0.25">
      <c r="A14" s="3" t="s">
        <v>1957</v>
      </c>
      <c r="B14" s="3" t="s">
        <v>46</v>
      </c>
      <c r="C14" s="3" t="s">
        <v>2121</v>
      </c>
      <c r="D14" s="3" t="s">
        <v>2122</v>
      </c>
      <c r="E14" s="3" t="s">
        <v>28</v>
      </c>
      <c r="F14" s="3" t="s">
        <v>740</v>
      </c>
      <c r="G14" s="3" t="s">
        <v>30</v>
      </c>
      <c r="H14" s="3" t="s">
        <v>93</v>
      </c>
      <c r="I14" s="3">
        <v>2015</v>
      </c>
      <c r="J14" s="3" t="s">
        <v>2123</v>
      </c>
      <c r="K14" s="3" t="s">
        <v>2124</v>
      </c>
      <c r="L14" s="3" t="s">
        <v>114</v>
      </c>
      <c r="M14" s="3" t="s">
        <v>34</v>
      </c>
      <c r="N14" s="3" t="s">
        <v>35</v>
      </c>
      <c r="O14" s="3" t="s">
        <v>34</v>
      </c>
      <c r="P14" s="3" t="s">
        <v>42</v>
      </c>
      <c r="Q14" s="3" t="s">
        <v>42</v>
      </c>
      <c r="R14" s="3" t="s">
        <v>42</v>
      </c>
      <c r="S14" s="3" t="s">
        <v>1994</v>
      </c>
      <c r="T14" s="3">
        <v>15</v>
      </c>
      <c r="U14" s="20">
        <v>8333333333333330</v>
      </c>
      <c r="V14" s="3" t="s">
        <v>80</v>
      </c>
      <c r="W14" s="20">
        <v>7951702786377700</v>
      </c>
    </row>
    <row r="15" spans="1:23" ht="15.75" customHeight="1" x14ac:dyDescent="0.25">
      <c r="A15" s="3" t="s">
        <v>1962</v>
      </c>
      <c r="B15" s="3">
        <v>201</v>
      </c>
      <c r="C15" s="3" t="s">
        <v>2125</v>
      </c>
      <c r="D15" s="3" t="s">
        <v>2126</v>
      </c>
      <c r="E15" s="3" t="s">
        <v>28</v>
      </c>
      <c r="F15" s="3" t="s">
        <v>740</v>
      </c>
      <c r="G15" s="3" t="s">
        <v>30</v>
      </c>
      <c r="H15" s="3" t="s">
        <v>93</v>
      </c>
      <c r="I15" s="3">
        <v>2015</v>
      </c>
      <c r="J15" s="3">
        <v>110</v>
      </c>
      <c r="K15" s="3" t="s">
        <v>741</v>
      </c>
      <c r="L15" s="3" t="s">
        <v>114</v>
      </c>
      <c r="M15" s="3" t="s">
        <v>34</v>
      </c>
      <c r="N15" s="3" t="s">
        <v>35</v>
      </c>
      <c r="O15" s="3" t="s">
        <v>130</v>
      </c>
      <c r="P15" s="3">
        <v>201</v>
      </c>
      <c r="Q15" s="3" t="s">
        <v>55</v>
      </c>
      <c r="R15" s="3" t="s">
        <v>42</v>
      </c>
      <c r="S15" s="3" t="s">
        <v>2127</v>
      </c>
      <c r="T15" s="3">
        <v>17</v>
      </c>
      <c r="U15" s="20">
        <v>9444444444444440</v>
      </c>
      <c r="V15" s="3" t="s">
        <v>328</v>
      </c>
      <c r="W15" s="20">
        <v>852640684756875</v>
      </c>
    </row>
    <row r="16" spans="1:23" ht="15.75" customHeight="1" x14ac:dyDescent="0.25">
      <c r="A16" s="3" t="s">
        <v>1965</v>
      </c>
      <c r="B16" s="3" t="s">
        <v>906</v>
      </c>
      <c r="C16" s="3" t="s">
        <v>2128</v>
      </c>
      <c r="D16" s="3" t="s">
        <v>2126</v>
      </c>
      <c r="E16" s="3" t="s">
        <v>28</v>
      </c>
      <c r="F16" s="3" t="s">
        <v>170</v>
      </c>
      <c r="G16" s="3" t="s">
        <v>30</v>
      </c>
      <c r="H16" s="3" t="s">
        <v>93</v>
      </c>
      <c r="I16" s="3" t="s">
        <v>42</v>
      </c>
      <c r="J16" s="3" t="s">
        <v>2123</v>
      </c>
      <c r="K16" s="3" t="s">
        <v>271</v>
      </c>
      <c r="L16" s="3" t="s">
        <v>114</v>
      </c>
      <c r="M16" s="3" t="s">
        <v>34</v>
      </c>
      <c r="N16" s="3" t="s">
        <v>35</v>
      </c>
      <c r="O16" s="3" t="s">
        <v>2129</v>
      </c>
      <c r="P16" s="3">
        <v>2015</v>
      </c>
      <c r="Q16" s="3" t="s">
        <v>115</v>
      </c>
      <c r="R16" s="3" t="s">
        <v>56</v>
      </c>
      <c r="S16" s="3" t="s">
        <v>2127</v>
      </c>
      <c r="T16" s="3">
        <v>17</v>
      </c>
      <c r="U16" s="20">
        <v>9444444444444440</v>
      </c>
      <c r="V16" s="3" t="s">
        <v>328</v>
      </c>
      <c r="W16" s="20">
        <v>7342496735139240</v>
      </c>
    </row>
    <row r="17" spans="1:23" ht="15.75" customHeight="1" x14ac:dyDescent="0.25">
      <c r="A17" s="3" t="s">
        <v>1967</v>
      </c>
      <c r="B17" s="3" t="s">
        <v>1489</v>
      </c>
      <c r="C17" s="3" t="s">
        <v>2130</v>
      </c>
      <c r="D17" s="3" t="s">
        <v>2131</v>
      </c>
      <c r="E17" s="3" t="s">
        <v>28</v>
      </c>
      <c r="F17" s="3" t="s">
        <v>2132</v>
      </c>
      <c r="G17" s="3" t="s">
        <v>1829</v>
      </c>
      <c r="H17" s="3">
        <v>2015</v>
      </c>
      <c r="I17" s="3">
        <v>2015</v>
      </c>
      <c r="J17" s="3" t="s">
        <v>42</v>
      </c>
      <c r="K17" s="3" t="s">
        <v>2133</v>
      </c>
      <c r="L17" s="3" t="s">
        <v>42</v>
      </c>
      <c r="M17" s="3" t="s">
        <v>34</v>
      </c>
      <c r="N17" s="3" t="s">
        <v>35</v>
      </c>
      <c r="O17" s="3" t="s">
        <v>2134</v>
      </c>
      <c r="P17" s="3">
        <v>2015</v>
      </c>
      <c r="Q17" s="3">
        <v>1102029195</v>
      </c>
      <c r="R17" s="3" t="s">
        <v>42</v>
      </c>
      <c r="S17" s="3" t="s">
        <v>42</v>
      </c>
      <c r="T17" s="3">
        <v>14</v>
      </c>
      <c r="U17" s="20">
        <v>7777777777777770</v>
      </c>
      <c r="V17" s="3" t="s">
        <v>89</v>
      </c>
      <c r="W17" s="20">
        <v>6713897299810610</v>
      </c>
    </row>
    <row r="18" spans="1:23" ht="15.75" customHeight="1" x14ac:dyDescent="0.25">
      <c r="A18" s="3" t="s">
        <v>1971</v>
      </c>
      <c r="B18" s="3" t="s">
        <v>922</v>
      </c>
      <c r="C18" s="3" t="s">
        <v>2135</v>
      </c>
      <c r="D18" s="3" t="s">
        <v>2136</v>
      </c>
      <c r="E18" s="3" t="s">
        <v>28</v>
      </c>
      <c r="F18" s="3" t="s">
        <v>2137</v>
      </c>
      <c r="G18" s="3" t="s">
        <v>30</v>
      </c>
      <c r="H18" s="3" t="s">
        <v>646</v>
      </c>
      <c r="I18" s="3">
        <v>2015</v>
      </c>
      <c r="J18" s="3" t="s">
        <v>2123</v>
      </c>
      <c r="K18" s="3" t="s">
        <v>2138</v>
      </c>
      <c r="L18" s="3" t="s">
        <v>1700</v>
      </c>
      <c r="M18" s="3" t="s">
        <v>172</v>
      </c>
      <c r="N18" s="3" t="s">
        <v>35</v>
      </c>
      <c r="O18" s="3" t="s">
        <v>1863</v>
      </c>
      <c r="P18" s="3">
        <v>2015</v>
      </c>
      <c r="Q18" s="3">
        <v>2029195</v>
      </c>
      <c r="R18" s="3" t="s">
        <v>42</v>
      </c>
      <c r="S18" s="3">
        <v>11</v>
      </c>
      <c r="T18" s="3">
        <v>17</v>
      </c>
      <c r="U18" s="20">
        <v>9444444444444440</v>
      </c>
      <c r="V18" s="3" t="s">
        <v>328</v>
      </c>
      <c r="W18" s="20">
        <v>624824849365006</v>
      </c>
    </row>
    <row r="19" spans="1:23" ht="15.75" customHeight="1" x14ac:dyDescent="0.25">
      <c r="A19" s="3" t="s">
        <v>1979</v>
      </c>
      <c r="B19" s="3" t="s">
        <v>2139</v>
      </c>
      <c r="C19" s="3" t="s">
        <v>594</v>
      </c>
      <c r="D19" s="3" t="s">
        <v>2140</v>
      </c>
      <c r="E19" s="3" t="s">
        <v>28</v>
      </c>
      <c r="F19" s="3" t="s">
        <v>170</v>
      </c>
      <c r="G19" s="3" t="s">
        <v>30</v>
      </c>
      <c r="H19" s="3" t="s">
        <v>1689</v>
      </c>
      <c r="I19" s="3">
        <v>2015</v>
      </c>
      <c r="J19" s="3" t="s">
        <v>2123</v>
      </c>
      <c r="K19" s="3" t="s">
        <v>2141</v>
      </c>
      <c r="L19" s="3" t="s">
        <v>114</v>
      </c>
      <c r="M19" s="3" t="s">
        <v>34</v>
      </c>
      <c r="N19" s="3" t="s">
        <v>35</v>
      </c>
      <c r="O19" s="3" t="s">
        <v>904</v>
      </c>
      <c r="P19" s="3">
        <v>2015</v>
      </c>
      <c r="Q19" s="3" t="s">
        <v>42</v>
      </c>
      <c r="R19" s="3" t="s">
        <v>56</v>
      </c>
      <c r="S19" s="3" t="s">
        <v>42</v>
      </c>
      <c r="T19" s="3">
        <v>16</v>
      </c>
      <c r="U19" s="20">
        <v>8888888888888880</v>
      </c>
      <c r="V19" s="3" t="s">
        <v>44</v>
      </c>
      <c r="W19" s="20">
        <v>6635746606334840</v>
      </c>
    </row>
    <row r="20" spans="1:23" ht="15.75" customHeight="1" x14ac:dyDescent="0.25">
      <c r="A20" s="3" t="s">
        <v>1984</v>
      </c>
      <c r="B20" s="3" t="s">
        <v>2142</v>
      </c>
      <c r="C20" s="3" t="s">
        <v>594</v>
      </c>
      <c r="D20" s="3" t="s">
        <v>2143</v>
      </c>
      <c r="E20" s="3" t="s">
        <v>28</v>
      </c>
      <c r="F20" s="3" t="s">
        <v>1709</v>
      </c>
      <c r="G20" s="3" t="s">
        <v>30</v>
      </c>
      <c r="H20" s="3" t="s">
        <v>111</v>
      </c>
      <c r="I20" s="3">
        <v>2015</v>
      </c>
      <c r="J20" s="3">
        <v>110</v>
      </c>
      <c r="K20" s="3" t="s">
        <v>906</v>
      </c>
      <c r="L20" s="3" t="s">
        <v>114</v>
      </c>
      <c r="M20" s="3" t="s">
        <v>34</v>
      </c>
      <c r="N20" s="3" t="s">
        <v>35</v>
      </c>
      <c r="O20" s="3" t="s">
        <v>2144</v>
      </c>
      <c r="P20" s="3">
        <v>2015</v>
      </c>
      <c r="Q20" s="3" t="s">
        <v>115</v>
      </c>
      <c r="R20" s="3" t="s">
        <v>2145</v>
      </c>
      <c r="S20" s="3" t="s">
        <v>2146</v>
      </c>
      <c r="T20" s="3">
        <v>18</v>
      </c>
      <c r="U20" s="3" t="s">
        <v>260</v>
      </c>
      <c r="V20" s="3" t="s">
        <v>38</v>
      </c>
      <c r="W20" s="20">
        <v>6656220322886990</v>
      </c>
    </row>
    <row r="21" spans="1:23" ht="15.75" customHeight="1" x14ac:dyDescent="0.25">
      <c r="A21" s="3" t="s">
        <v>1988</v>
      </c>
      <c r="B21" s="3" t="s">
        <v>123</v>
      </c>
      <c r="C21" s="3" t="s">
        <v>2147</v>
      </c>
      <c r="D21" s="3" t="s">
        <v>2148</v>
      </c>
      <c r="E21" s="3" t="s">
        <v>28</v>
      </c>
      <c r="F21" s="3" t="s">
        <v>170</v>
      </c>
      <c r="G21" s="3" t="s">
        <v>30</v>
      </c>
      <c r="H21" s="3" t="s">
        <v>111</v>
      </c>
      <c r="I21" s="3">
        <v>2015</v>
      </c>
      <c r="J21" s="3" t="s">
        <v>2149</v>
      </c>
      <c r="K21" s="3" t="s">
        <v>2150</v>
      </c>
      <c r="L21" s="3" t="s">
        <v>114</v>
      </c>
      <c r="M21" s="3" t="s">
        <v>172</v>
      </c>
      <c r="N21" s="3" t="s">
        <v>35</v>
      </c>
      <c r="O21" s="3" t="s">
        <v>1632</v>
      </c>
      <c r="P21" s="3">
        <v>151</v>
      </c>
      <c r="Q21" s="3" t="s">
        <v>42</v>
      </c>
      <c r="R21" s="3" t="s">
        <v>42</v>
      </c>
      <c r="S21" s="8">
        <v>45972</v>
      </c>
      <c r="T21" s="3">
        <v>16</v>
      </c>
      <c r="U21" s="20">
        <v>8888888888888880</v>
      </c>
      <c r="V21" s="3" t="s">
        <v>44</v>
      </c>
      <c r="W21" s="20">
        <v>7498749702310070</v>
      </c>
    </row>
    <row r="22" spans="1:23" ht="12.5" x14ac:dyDescent="0.25">
      <c r="A22" s="3" t="s">
        <v>1995</v>
      </c>
      <c r="B22" s="3" t="s">
        <v>2151</v>
      </c>
      <c r="C22" s="3" t="s">
        <v>2152</v>
      </c>
      <c r="D22" s="3" t="s">
        <v>2153</v>
      </c>
      <c r="E22" s="3" t="s">
        <v>28</v>
      </c>
      <c r="F22" s="3" t="s">
        <v>170</v>
      </c>
      <c r="G22" s="3" t="s">
        <v>30</v>
      </c>
      <c r="H22" s="3" t="s">
        <v>93</v>
      </c>
      <c r="I22" s="3">
        <v>2015</v>
      </c>
      <c r="J22" s="3">
        <v>110</v>
      </c>
      <c r="K22" s="3" t="s">
        <v>915</v>
      </c>
      <c r="L22" s="3" t="s">
        <v>114</v>
      </c>
      <c r="M22" s="3" t="s">
        <v>172</v>
      </c>
      <c r="N22" s="3" t="s">
        <v>173</v>
      </c>
      <c r="O22" s="3" t="s">
        <v>2154</v>
      </c>
      <c r="P22" s="3">
        <v>15</v>
      </c>
      <c r="Q22" s="3" t="s">
        <v>42</v>
      </c>
      <c r="R22" s="3" t="s">
        <v>2155</v>
      </c>
      <c r="S22" s="3" t="s">
        <v>2156</v>
      </c>
      <c r="T22" s="3">
        <v>17</v>
      </c>
      <c r="U22" s="20">
        <v>9444444444444440</v>
      </c>
      <c r="V22" s="3" t="s">
        <v>328</v>
      </c>
      <c r="W22" s="20">
        <v>6570432269121030</v>
      </c>
    </row>
    <row r="23" spans="1:23" ht="12.5" x14ac:dyDescent="0.25">
      <c r="A23" s="3" t="s">
        <v>2000</v>
      </c>
      <c r="B23" s="3" t="s">
        <v>2157</v>
      </c>
      <c r="C23" s="3" t="s">
        <v>1840</v>
      </c>
      <c r="D23" s="3" t="s">
        <v>2158</v>
      </c>
      <c r="E23" s="3" t="s">
        <v>28</v>
      </c>
      <c r="F23" s="3" t="s">
        <v>170</v>
      </c>
      <c r="G23" s="3" t="s">
        <v>30</v>
      </c>
      <c r="H23" s="3" t="s">
        <v>93</v>
      </c>
      <c r="I23" s="3">
        <v>2015</v>
      </c>
      <c r="J23" s="3" t="s">
        <v>1721</v>
      </c>
      <c r="K23" s="3" t="s">
        <v>114</v>
      </c>
      <c r="L23" s="3" t="s">
        <v>42</v>
      </c>
      <c r="M23" s="3" t="s">
        <v>34</v>
      </c>
      <c r="N23" s="3" t="s">
        <v>35</v>
      </c>
      <c r="O23" s="3" t="s">
        <v>904</v>
      </c>
      <c r="P23" s="3">
        <v>201591</v>
      </c>
      <c r="Q23" s="3" t="s">
        <v>115</v>
      </c>
      <c r="R23" s="3" t="s">
        <v>1855</v>
      </c>
      <c r="S23" s="3" t="s">
        <v>42</v>
      </c>
      <c r="T23" s="3">
        <v>16</v>
      </c>
      <c r="U23" s="20">
        <v>8888888888888880</v>
      </c>
      <c r="V23" s="3" t="s">
        <v>44</v>
      </c>
      <c r="W23" s="20">
        <v>6763878965891350</v>
      </c>
    </row>
    <row r="24" spans="1:23" ht="12.5" x14ac:dyDescent="0.25">
      <c r="A24" s="3" t="s">
        <v>2003</v>
      </c>
      <c r="B24" s="3" t="s">
        <v>123</v>
      </c>
      <c r="C24" s="3" t="s">
        <v>2125</v>
      </c>
      <c r="D24" s="3" t="s">
        <v>2159</v>
      </c>
      <c r="E24" s="3" t="s">
        <v>28</v>
      </c>
      <c r="F24" s="3" t="s">
        <v>740</v>
      </c>
      <c r="G24" s="3" t="s">
        <v>49</v>
      </c>
      <c r="H24" s="3" t="s">
        <v>50</v>
      </c>
      <c r="I24" s="3">
        <v>2015</v>
      </c>
      <c r="J24" s="3" t="s">
        <v>2160</v>
      </c>
      <c r="K24" s="3" t="s">
        <v>2161</v>
      </c>
      <c r="L24" s="3" t="s">
        <v>42</v>
      </c>
      <c r="M24" s="3" t="s">
        <v>34</v>
      </c>
      <c r="N24" s="3" t="s">
        <v>35</v>
      </c>
      <c r="O24" s="3" t="s">
        <v>34</v>
      </c>
      <c r="P24" s="3">
        <v>201</v>
      </c>
      <c r="Q24" s="3" t="s">
        <v>42</v>
      </c>
      <c r="R24" s="3" t="s">
        <v>56</v>
      </c>
      <c r="S24" s="3" t="s">
        <v>2162</v>
      </c>
      <c r="T24" s="3">
        <v>16</v>
      </c>
      <c r="U24" s="20">
        <v>8888888888888880</v>
      </c>
      <c r="V24" s="3" t="s">
        <v>44</v>
      </c>
      <c r="W24" s="20">
        <v>730563080495356</v>
      </c>
    </row>
    <row r="25" spans="1:23" ht="12.5" x14ac:dyDescent="0.25">
      <c r="A25" s="3" t="s">
        <v>2006</v>
      </c>
      <c r="B25" s="3" t="s">
        <v>46</v>
      </c>
      <c r="C25" s="3" t="s">
        <v>738</v>
      </c>
      <c r="D25" s="3" t="s">
        <v>739</v>
      </c>
      <c r="E25" s="3" t="s">
        <v>28</v>
      </c>
      <c r="F25" s="3" t="s">
        <v>740</v>
      </c>
      <c r="G25" s="3" t="s">
        <v>30</v>
      </c>
      <c r="H25" s="3" t="s">
        <v>93</v>
      </c>
      <c r="I25" s="3">
        <v>2015</v>
      </c>
      <c r="J25" s="3">
        <v>110</v>
      </c>
      <c r="K25" s="3" t="s">
        <v>2163</v>
      </c>
      <c r="L25" s="3" t="s">
        <v>114</v>
      </c>
      <c r="M25" s="3" t="s">
        <v>34</v>
      </c>
      <c r="N25" s="3" t="s">
        <v>35</v>
      </c>
      <c r="O25" s="3" t="s">
        <v>34</v>
      </c>
      <c r="P25" s="3" t="s">
        <v>42</v>
      </c>
      <c r="Q25" s="3" t="s">
        <v>115</v>
      </c>
      <c r="R25" s="3" t="s">
        <v>56</v>
      </c>
      <c r="S25" s="3" t="s">
        <v>42</v>
      </c>
      <c r="T25" s="3">
        <v>16</v>
      </c>
      <c r="U25" s="20">
        <v>8888888888888880</v>
      </c>
      <c r="V25" s="3" t="s">
        <v>44</v>
      </c>
      <c r="W25" s="20">
        <v>966952614379085</v>
      </c>
    </row>
    <row r="26" spans="1:23" ht="12.5" x14ac:dyDescent="0.25">
      <c r="A26" s="3" t="s">
        <v>2009</v>
      </c>
      <c r="B26" s="3" t="s">
        <v>2164</v>
      </c>
      <c r="C26" s="3" t="s">
        <v>176</v>
      </c>
      <c r="D26" s="3" t="s">
        <v>2037</v>
      </c>
      <c r="E26" s="3" t="s">
        <v>61</v>
      </c>
      <c r="F26" s="3" t="s">
        <v>2165</v>
      </c>
      <c r="G26" s="3" t="s">
        <v>482</v>
      </c>
      <c r="H26" s="3" t="s">
        <v>151</v>
      </c>
      <c r="I26" s="3">
        <v>2021</v>
      </c>
      <c r="J26" s="3">
        <v>1998</v>
      </c>
      <c r="K26" s="3" t="s">
        <v>2166</v>
      </c>
      <c r="L26" s="3" t="s">
        <v>152</v>
      </c>
      <c r="M26" s="3" t="s">
        <v>153</v>
      </c>
      <c r="N26" s="3" t="s">
        <v>35</v>
      </c>
      <c r="O26" s="3" t="s">
        <v>34</v>
      </c>
      <c r="P26" s="3">
        <v>2021</v>
      </c>
      <c r="Q26" s="3" t="s">
        <v>69</v>
      </c>
      <c r="R26" s="3" t="s">
        <v>2167</v>
      </c>
      <c r="S26" s="58">
        <v>45204</v>
      </c>
      <c r="T26" s="3">
        <v>18</v>
      </c>
      <c r="U26" s="3" t="s">
        <v>260</v>
      </c>
      <c r="V26" s="3" t="s">
        <v>38</v>
      </c>
      <c r="W26" s="20">
        <v>8400991165697040</v>
      </c>
    </row>
    <row r="27" spans="1:23" ht="12.5" x14ac:dyDescent="0.25">
      <c r="A27" s="3" t="s">
        <v>2012</v>
      </c>
      <c r="B27" s="3" t="s">
        <v>2168</v>
      </c>
      <c r="C27" s="3" t="s">
        <v>176</v>
      </c>
      <c r="D27" s="3" t="s">
        <v>2037</v>
      </c>
      <c r="E27" s="3" t="s">
        <v>61</v>
      </c>
      <c r="F27" s="3" t="s">
        <v>2169</v>
      </c>
      <c r="G27" s="3" t="s">
        <v>482</v>
      </c>
      <c r="H27" s="3" t="s">
        <v>483</v>
      </c>
      <c r="I27" s="3">
        <v>2021</v>
      </c>
      <c r="J27" s="3" t="s">
        <v>42</v>
      </c>
      <c r="K27" s="3" t="s">
        <v>2170</v>
      </c>
      <c r="L27" s="3" t="s">
        <v>152</v>
      </c>
      <c r="M27" s="3" t="s">
        <v>153</v>
      </c>
      <c r="N27" s="3" t="s">
        <v>35</v>
      </c>
      <c r="O27" s="3" t="s">
        <v>423</v>
      </c>
      <c r="P27" s="3">
        <v>2021</v>
      </c>
      <c r="Q27" s="3" t="s">
        <v>69</v>
      </c>
      <c r="R27" s="3" t="s">
        <v>1121</v>
      </c>
      <c r="S27" s="3">
        <v>5</v>
      </c>
      <c r="T27" s="3">
        <v>17</v>
      </c>
      <c r="U27" s="20">
        <v>9444444444444440</v>
      </c>
      <c r="V27" s="3" t="s">
        <v>328</v>
      </c>
      <c r="W27" s="20">
        <v>8282710369215550</v>
      </c>
    </row>
    <row r="28" spans="1:23" ht="12.5" x14ac:dyDescent="0.25">
      <c r="A28" s="3" t="s">
        <v>2017</v>
      </c>
      <c r="B28" s="3" t="s">
        <v>2168</v>
      </c>
      <c r="C28" s="3" t="s">
        <v>176</v>
      </c>
      <c r="D28" s="3" t="s">
        <v>2037</v>
      </c>
      <c r="E28" s="3" t="s">
        <v>61</v>
      </c>
      <c r="F28" s="3" t="s">
        <v>1510</v>
      </c>
      <c r="G28" s="3" t="s">
        <v>482</v>
      </c>
      <c r="H28" s="3" t="s">
        <v>151</v>
      </c>
      <c r="I28" s="3">
        <v>2021</v>
      </c>
      <c r="J28" s="3" t="s">
        <v>2171</v>
      </c>
      <c r="K28" s="3" t="s">
        <v>2172</v>
      </c>
      <c r="L28" s="3" t="s">
        <v>152</v>
      </c>
      <c r="M28" s="3" t="s">
        <v>153</v>
      </c>
      <c r="N28" s="3" t="s">
        <v>35</v>
      </c>
      <c r="O28" s="3" t="s">
        <v>34</v>
      </c>
      <c r="P28" s="3">
        <v>2021</v>
      </c>
      <c r="Q28" s="3" t="s">
        <v>2173</v>
      </c>
      <c r="R28" s="3" t="s">
        <v>155</v>
      </c>
      <c r="S28" s="58">
        <v>45204</v>
      </c>
      <c r="T28" s="3">
        <v>18</v>
      </c>
      <c r="U28" s="3" t="s">
        <v>260</v>
      </c>
      <c r="V28" s="3" t="s">
        <v>38</v>
      </c>
      <c r="W28" s="20">
        <v>7273316734101040</v>
      </c>
    </row>
    <row r="29" spans="1:23" ht="12.5" x14ac:dyDescent="0.25">
      <c r="A29" s="3" t="s">
        <v>2020</v>
      </c>
      <c r="B29" s="3" t="s">
        <v>2174</v>
      </c>
      <c r="C29" s="3" t="s">
        <v>2175</v>
      </c>
      <c r="D29" s="3" t="s">
        <v>2176</v>
      </c>
      <c r="E29" s="3" t="s">
        <v>2177</v>
      </c>
      <c r="F29" s="3" t="s">
        <v>2177</v>
      </c>
      <c r="G29" s="3">
        <v>2021</v>
      </c>
      <c r="H29" s="3">
        <v>8</v>
      </c>
      <c r="I29" s="3" t="s">
        <v>42</v>
      </c>
      <c r="J29" s="3" t="s">
        <v>42</v>
      </c>
      <c r="K29" s="3" t="s">
        <v>2178</v>
      </c>
      <c r="L29" s="3" t="s">
        <v>2179</v>
      </c>
      <c r="M29" s="3" t="s">
        <v>35</v>
      </c>
      <c r="N29" s="3" t="s">
        <v>35</v>
      </c>
      <c r="O29" s="3" t="s">
        <v>34</v>
      </c>
      <c r="P29" s="3">
        <v>2021</v>
      </c>
      <c r="Q29" s="3" t="s">
        <v>1121</v>
      </c>
      <c r="R29" s="3" t="s">
        <v>2180</v>
      </c>
      <c r="S29" s="44">
        <v>46296</v>
      </c>
      <c r="T29" s="3">
        <v>16</v>
      </c>
      <c r="U29" s="20">
        <v>8888888888888880</v>
      </c>
      <c r="V29" s="3" t="s">
        <v>44</v>
      </c>
      <c r="W29" s="20">
        <v>2564600840336130</v>
      </c>
    </row>
    <row r="30" spans="1:23" ht="12.5" x14ac:dyDescent="0.25">
      <c r="A30" s="3" t="s">
        <v>2027</v>
      </c>
      <c r="B30" s="3" t="s">
        <v>2181</v>
      </c>
      <c r="C30" s="3" t="s">
        <v>176</v>
      </c>
      <c r="D30" s="3" t="s">
        <v>2182</v>
      </c>
      <c r="E30" s="3" t="s">
        <v>2183</v>
      </c>
      <c r="F30" s="3" t="s">
        <v>2184</v>
      </c>
      <c r="G30" s="3" t="s">
        <v>2185</v>
      </c>
      <c r="H30" s="3">
        <v>2021</v>
      </c>
      <c r="I30" s="3">
        <v>199</v>
      </c>
      <c r="J30" s="3">
        <v>210218495</v>
      </c>
      <c r="K30" s="3" t="s">
        <v>2023</v>
      </c>
      <c r="L30" s="3" t="s">
        <v>2186</v>
      </c>
      <c r="M30" s="3" t="s">
        <v>153</v>
      </c>
      <c r="N30" s="3" t="s">
        <v>35</v>
      </c>
      <c r="O30" s="3" t="s">
        <v>34</v>
      </c>
      <c r="P30" s="3">
        <v>2021</v>
      </c>
      <c r="Q30" s="3" t="s">
        <v>42</v>
      </c>
      <c r="R30" s="3" t="s">
        <v>1121</v>
      </c>
      <c r="S30" s="3" t="s">
        <v>2187</v>
      </c>
      <c r="T30" s="3">
        <v>17</v>
      </c>
      <c r="U30" s="20">
        <v>9444444444444440</v>
      </c>
      <c r="V30" s="3" t="s">
        <v>328</v>
      </c>
      <c r="W30" s="20">
        <v>3716944243760850</v>
      </c>
    </row>
    <row r="31" spans="1:23" ht="12.5" x14ac:dyDescent="0.25">
      <c r="A31" s="3" t="s">
        <v>2031</v>
      </c>
      <c r="B31" s="3" t="s">
        <v>2168</v>
      </c>
      <c r="C31" s="3" t="s">
        <v>1135</v>
      </c>
      <c r="D31" s="3" t="s">
        <v>1885</v>
      </c>
      <c r="E31" s="3" t="s">
        <v>186</v>
      </c>
      <c r="F31" s="3" t="s">
        <v>1886</v>
      </c>
      <c r="G31" s="3" t="s">
        <v>483</v>
      </c>
      <c r="H31" s="3" t="s">
        <v>483</v>
      </c>
      <c r="I31" s="3">
        <v>2021</v>
      </c>
      <c r="J31" s="3" t="s">
        <v>2188</v>
      </c>
      <c r="K31" s="3" t="s">
        <v>2189</v>
      </c>
      <c r="L31" s="3" t="s">
        <v>42</v>
      </c>
      <c r="M31" s="3" t="s">
        <v>153</v>
      </c>
      <c r="N31" s="3" t="s">
        <v>190</v>
      </c>
      <c r="O31" s="3" t="s">
        <v>121</v>
      </c>
      <c r="P31" s="3">
        <v>2021</v>
      </c>
      <c r="Q31" s="3" t="s">
        <v>42</v>
      </c>
      <c r="R31" s="3" t="s">
        <v>1121</v>
      </c>
      <c r="S31" s="3">
        <v>2026</v>
      </c>
      <c r="T31" s="3">
        <v>16</v>
      </c>
      <c r="U31" s="20">
        <v>8888888888888880</v>
      </c>
      <c r="V31" s="3" t="s">
        <v>44</v>
      </c>
      <c r="W31" s="20">
        <v>623345924908425</v>
      </c>
    </row>
    <row r="32" spans="1:23" ht="12.5" x14ac:dyDescent="0.25">
      <c r="A32" s="3" t="s">
        <v>2035</v>
      </c>
      <c r="B32" s="3" t="s">
        <v>2190</v>
      </c>
      <c r="C32" s="3" t="s">
        <v>176</v>
      </c>
      <c r="D32" s="3" t="s">
        <v>2037</v>
      </c>
      <c r="E32" s="3" t="s">
        <v>61</v>
      </c>
      <c r="F32" s="3" t="s">
        <v>2165</v>
      </c>
      <c r="G32" s="3" t="s">
        <v>179</v>
      </c>
      <c r="H32" s="3" t="s">
        <v>2191</v>
      </c>
      <c r="I32" s="3">
        <v>2021</v>
      </c>
      <c r="J32" s="3" t="s">
        <v>2192</v>
      </c>
      <c r="K32" s="3" t="s">
        <v>2193</v>
      </c>
      <c r="L32" s="3" t="s">
        <v>1139</v>
      </c>
      <c r="M32" s="3" t="s">
        <v>67</v>
      </c>
      <c r="N32" s="3" t="s">
        <v>2194</v>
      </c>
      <c r="O32" s="3" t="s">
        <v>34</v>
      </c>
      <c r="P32" s="3">
        <v>1352858</v>
      </c>
      <c r="Q32" s="3" t="s">
        <v>42</v>
      </c>
      <c r="R32" s="3" t="s">
        <v>1642</v>
      </c>
      <c r="S32" s="42">
        <v>46296</v>
      </c>
      <c r="T32" s="3">
        <v>17</v>
      </c>
      <c r="U32" s="20">
        <v>9444444444444440</v>
      </c>
      <c r="V32" s="3" t="s">
        <v>328</v>
      </c>
      <c r="W32" s="20">
        <v>5091017402436080</v>
      </c>
    </row>
    <row r="33" spans="1:23" ht="12.5" x14ac:dyDescent="0.25">
      <c r="A33" s="3" t="s">
        <v>2041</v>
      </c>
      <c r="B33" s="3" t="s">
        <v>2195</v>
      </c>
      <c r="C33" s="3" t="s">
        <v>176</v>
      </c>
      <c r="D33" s="3" t="s">
        <v>2196</v>
      </c>
      <c r="E33" s="3" t="s">
        <v>2042</v>
      </c>
      <c r="F33" s="3" t="s">
        <v>2197</v>
      </c>
      <c r="G33" s="3" t="s">
        <v>2198</v>
      </c>
      <c r="H33" s="3" t="s">
        <v>151</v>
      </c>
      <c r="I33" s="3">
        <v>202</v>
      </c>
      <c r="J33" s="3" t="s">
        <v>2199</v>
      </c>
      <c r="K33" s="3" t="s">
        <v>1154</v>
      </c>
      <c r="L33" s="3" t="s">
        <v>2200</v>
      </c>
      <c r="M33" s="3" t="s">
        <v>2201</v>
      </c>
      <c r="N33" s="3" t="s">
        <v>35</v>
      </c>
      <c r="O33" s="3" t="s">
        <v>191</v>
      </c>
      <c r="P33" s="3">
        <v>21</v>
      </c>
      <c r="Q33" s="3" t="s">
        <v>42</v>
      </c>
      <c r="R33" s="3" t="s">
        <v>165</v>
      </c>
      <c r="S33" s="44">
        <v>46296</v>
      </c>
      <c r="T33" s="3">
        <v>17</v>
      </c>
      <c r="U33" s="20">
        <v>9444444444444440</v>
      </c>
      <c r="V33" s="3" t="s">
        <v>328</v>
      </c>
      <c r="W33" s="20">
        <v>7327670887359460</v>
      </c>
    </row>
    <row r="34" spans="1:23" ht="12.5" x14ac:dyDescent="0.25">
      <c r="A34" s="3" t="s">
        <v>2045</v>
      </c>
      <c r="B34" s="3" t="s">
        <v>1695</v>
      </c>
      <c r="C34" s="3" t="s">
        <v>176</v>
      </c>
      <c r="D34" s="3" t="s">
        <v>2196</v>
      </c>
      <c r="E34" s="3" t="s">
        <v>1151</v>
      </c>
      <c r="F34" s="3" t="s">
        <v>1761</v>
      </c>
      <c r="G34" s="3" t="s">
        <v>2202</v>
      </c>
      <c r="H34" s="3" t="s">
        <v>1161</v>
      </c>
      <c r="I34" s="3" t="s">
        <v>42</v>
      </c>
      <c r="J34" s="3">
        <v>1998</v>
      </c>
      <c r="K34" s="3" t="s">
        <v>2203</v>
      </c>
      <c r="L34" s="3" t="s">
        <v>2204</v>
      </c>
      <c r="N34" s="3" t="s">
        <v>2205</v>
      </c>
      <c r="O34" s="3" t="s">
        <v>191</v>
      </c>
      <c r="P34" s="3">
        <v>21</v>
      </c>
      <c r="Q34" s="3" t="s">
        <v>69</v>
      </c>
      <c r="R34" s="3" t="s">
        <v>155</v>
      </c>
      <c r="S34" s="8">
        <v>46300</v>
      </c>
      <c r="T34" s="3">
        <v>17</v>
      </c>
      <c r="U34" s="20">
        <v>9444444444444440</v>
      </c>
      <c r="V34" s="3" t="s">
        <v>328</v>
      </c>
      <c r="W34" s="20">
        <v>6175656235344810</v>
      </c>
    </row>
    <row r="35" spans="1:23" ht="12.5" x14ac:dyDescent="0.25">
      <c r="A35" s="3" t="s">
        <v>2049</v>
      </c>
      <c r="B35" s="3" t="s">
        <v>2206</v>
      </c>
      <c r="C35" s="3" t="s">
        <v>176</v>
      </c>
      <c r="D35" s="3" t="s">
        <v>2037</v>
      </c>
      <c r="E35" s="3" t="s">
        <v>61</v>
      </c>
      <c r="F35" s="3" t="s">
        <v>2169</v>
      </c>
      <c r="G35" s="3" t="s">
        <v>1145</v>
      </c>
      <c r="H35" s="3">
        <v>2021</v>
      </c>
      <c r="I35" s="3">
        <v>1998</v>
      </c>
      <c r="J35" s="3" t="s">
        <v>2188</v>
      </c>
      <c r="K35" s="3" t="s">
        <v>1765</v>
      </c>
      <c r="L35" s="3" t="s">
        <v>42</v>
      </c>
      <c r="M35" s="3" t="s">
        <v>153</v>
      </c>
      <c r="N35" s="3" t="s">
        <v>35</v>
      </c>
      <c r="O35" s="3" t="s">
        <v>34</v>
      </c>
      <c r="P35" s="3">
        <v>2021</v>
      </c>
      <c r="Q35" s="3" t="s">
        <v>42</v>
      </c>
      <c r="R35" s="3" t="s">
        <v>1121</v>
      </c>
      <c r="S35" s="42">
        <v>46296</v>
      </c>
      <c r="T35" s="3">
        <v>16</v>
      </c>
      <c r="U35" s="20">
        <v>8888888888888880</v>
      </c>
      <c r="V35" s="3" t="s">
        <v>44</v>
      </c>
      <c r="W35" s="20">
        <v>6339878258995900</v>
      </c>
    </row>
    <row r="36" spans="1:23" ht="12.5" x14ac:dyDescent="0.25">
      <c r="A36" s="3" t="s">
        <v>2052</v>
      </c>
      <c r="B36" s="3" t="s">
        <v>2207</v>
      </c>
      <c r="C36" s="3" t="s">
        <v>176</v>
      </c>
      <c r="D36" s="3" t="s">
        <v>2037</v>
      </c>
      <c r="E36" s="3" t="s">
        <v>61</v>
      </c>
      <c r="F36" s="3" t="s">
        <v>2165</v>
      </c>
      <c r="G36" s="3" t="s">
        <v>482</v>
      </c>
      <c r="H36" s="3" t="s">
        <v>151</v>
      </c>
      <c r="I36" s="3">
        <v>2021</v>
      </c>
      <c r="J36" s="3">
        <v>1998</v>
      </c>
      <c r="K36" s="3" t="s">
        <v>2208</v>
      </c>
      <c r="L36" s="3" t="s">
        <v>152</v>
      </c>
      <c r="M36" s="3" t="s">
        <v>153</v>
      </c>
      <c r="N36" s="3" t="s">
        <v>35</v>
      </c>
      <c r="O36" s="3" t="s">
        <v>34</v>
      </c>
      <c r="P36" s="3">
        <v>2021</v>
      </c>
      <c r="Q36" s="3" t="s">
        <v>42</v>
      </c>
      <c r="R36" s="3" t="s">
        <v>2016</v>
      </c>
      <c r="S36" s="44">
        <v>46296</v>
      </c>
      <c r="T36" s="3">
        <v>17</v>
      </c>
      <c r="U36" s="20">
        <v>9444444444444440</v>
      </c>
      <c r="V36" s="3" t="s">
        <v>328</v>
      </c>
      <c r="W36" s="20">
        <v>8469827750104560</v>
      </c>
    </row>
    <row r="37" spans="1:23" ht="12.5" x14ac:dyDescent="0.25">
      <c r="A37" s="3" t="s">
        <v>2055</v>
      </c>
      <c r="B37" s="3" t="s">
        <v>2207</v>
      </c>
      <c r="C37" s="3" t="s">
        <v>176</v>
      </c>
      <c r="D37" s="3" t="s">
        <v>2209</v>
      </c>
      <c r="E37" s="3" t="s">
        <v>61</v>
      </c>
      <c r="F37" s="3" t="s">
        <v>2210</v>
      </c>
      <c r="G37" s="3" t="s">
        <v>482</v>
      </c>
      <c r="H37" s="3" t="s">
        <v>151</v>
      </c>
      <c r="I37" s="3">
        <v>2021</v>
      </c>
      <c r="J37" s="3">
        <v>1998</v>
      </c>
      <c r="K37" s="3" t="s">
        <v>2211</v>
      </c>
      <c r="L37" s="3" t="s">
        <v>2212</v>
      </c>
      <c r="M37" s="3" t="s">
        <v>153</v>
      </c>
      <c r="N37" s="3" t="s">
        <v>35</v>
      </c>
      <c r="O37" s="3" t="s">
        <v>34</v>
      </c>
      <c r="P37" s="3">
        <v>2021</v>
      </c>
      <c r="Q37" s="3" t="s">
        <v>42</v>
      </c>
      <c r="R37" s="3" t="s">
        <v>1121</v>
      </c>
      <c r="S37" s="10">
        <v>46300</v>
      </c>
      <c r="T37" s="3">
        <v>17</v>
      </c>
      <c r="U37" s="20">
        <v>9444444444444440</v>
      </c>
      <c r="V37" s="3" t="s">
        <v>328</v>
      </c>
      <c r="W37" s="20">
        <v>8596990379862350</v>
      </c>
    </row>
    <row r="38" spans="1:23" ht="12.5" x14ac:dyDescent="0.25">
      <c r="A38" s="3" t="s">
        <v>2057</v>
      </c>
      <c r="B38" s="3" t="s">
        <v>660</v>
      </c>
      <c r="C38" s="3" t="s">
        <v>142</v>
      </c>
      <c r="D38" s="3" t="s">
        <v>2213</v>
      </c>
      <c r="E38" s="3" t="s">
        <v>28</v>
      </c>
      <c r="F38" s="3" t="s">
        <v>644</v>
      </c>
      <c r="G38" s="3" t="s">
        <v>30</v>
      </c>
      <c r="H38" s="3" t="s">
        <v>93</v>
      </c>
      <c r="I38" s="3">
        <v>201</v>
      </c>
      <c r="J38" s="3" t="s">
        <v>2214</v>
      </c>
      <c r="K38" s="3" t="s">
        <v>648</v>
      </c>
      <c r="L38" s="3" t="s">
        <v>649</v>
      </c>
      <c r="M38" s="3" t="s">
        <v>95</v>
      </c>
      <c r="N38" s="3" t="s">
        <v>35</v>
      </c>
      <c r="O38" s="3" t="s">
        <v>363</v>
      </c>
      <c r="P38" s="3">
        <v>2020</v>
      </c>
      <c r="Q38" s="3" t="s">
        <v>42</v>
      </c>
      <c r="R38" s="3" t="s">
        <v>146</v>
      </c>
      <c r="S38" s="10">
        <v>46442</v>
      </c>
      <c r="T38" s="3">
        <v>17</v>
      </c>
      <c r="U38" s="20">
        <v>9444444444444440</v>
      </c>
      <c r="V38" s="3" t="s">
        <v>328</v>
      </c>
      <c r="W38" s="20">
        <v>777497761753817</v>
      </c>
    </row>
    <row r="39" spans="1:23" ht="12.5" x14ac:dyDescent="0.25">
      <c r="A39" s="3" t="s">
        <v>2059</v>
      </c>
      <c r="B39" s="3" t="s">
        <v>2215</v>
      </c>
      <c r="C39" s="3" t="s">
        <v>142</v>
      </c>
      <c r="D39" s="3" t="s">
        <v>2216</v>
      </c>
      <c r="E39" s="3" t="s">
        <v>28</v>
      </c>
      <c r="F39" s="3" t="s">
        <v>1281</v>
      </c>
      <c r="G39" s="3" t="s">
        <v>30</v>
      </c>
      <c r="H39" s="3" t="s">
        <v>93</v>
      </c>
      <c r="I39" s="3" t="s">
        <v>42</v>
      </c>
      <c r="J39" s="3">
        <v>110</v>
      </c>
      <c r="K39" s="3" t="s">
        <v>906</v>
      </c>
      <c r="L39" s="3" t="s">
        <v>649</v>
      </c>
      <c r="M39" s="3" t="s">
        <v>95</v>
      </c>
      <c r="N39" s="3" t="s">
        <v>35</v>
      </c>
      <c r="O39" s="3" t="s">
        <v>34</v>
      </c>
      <c r="P39" s="3">
        <v>2020</v>
      </c>
      <c r="Q39" s="3" t="s">
        <v>201</v>
      </c>
      <c r="R39" s="3" t="s">
        <v>2217</v>
      </c>
      <c r="S39" s="10">
        <v>46442</v>
      </c>
      <c r="T39" s="3">
        <v>17</v>
      </c>
      <c r="U39" s="20">
        <v>9444444444444440</v>
      </c>
      <c r="V39" s="3" t="s">
        <v>328</v>
      </c>
      <c r="W39" s="20">
        <v>8195777309964160</v>
      </c>
    </row>
    <row r="40" spans="1:23" ht="12.5" x14ac:dyDescent="0.25">
      <c r="A40" s="3" t="s">
        <v>2061</v>
      </c>
      <c r="B40" s="3" t="s">
        <v>2218</v>
      </c>
      <c r="C40" s="3" t="s">
        <v>142</v>
      </c>
      <c r="D40" s="3" t="s">
        <v>2219</v>
      </c>
      <c r="E40" s="3" t="s">
        <v>28</v>
      </c>
      <c r="F40" s="3" t="s">
        <v>644</v>
      </c>
      <c r="G40" s="3" t="s">
        <v>30</v>
      </c>
      <c r="H40" s="3" t="s">
        <v>93</v>
      </c>
      <c r="I40" s="3">
        <v>2017</v>
      </c>
      <c r="J40" s="3">
        <v>110</v>
      </c>
      <c r="K40" s="3" t="s">
        <v>906</v>
      </c>
      <c r="L40" s="3" t="s">
        <v>1910</v>
      </c>
      <c r="M40" s="3" t="s">
        <v>95</v>
      </c>
      <c r="N40" s="3" t="s">
        <v>35</v>
      </c>
      <c r="O40" s="3" t="s">
        <v>34</v>
      </c>
      <c r="P40" s="3">
        <v>2020</v>
      </c>
      <c r="Q40" s="3" t="s">
        <v>201</v>
      </c>
      <c r="R40" s="3" t="s">
        <v>202</v>
      </c>
      <c r="S40" s="3" t="s">
        <v>2068</v>
      </c>
      <c r="T40" s="3">
        <v>18</v>
      </c>
      <c r="U40" s="3" t="s">
        <v>260</v>
      </c>
      <c r="V40" s="3" t="s">
        <v>38</v>
      </c>
      <c r="W40" s="20">
        <v>8253234964019270</v>
      </c>
    </row>
    <row r="41" spans="1:23" ht="12.5" x14ac:dyDescent="0.25">
      <c r="A41" s="3" t="s">
        <v>2063</v>
      </c>
      <c r="B41" s="3" t="s">
        <v>2220</v>
      </c>
      <c r="C41" s="3" t="s">
        <v>108</v>
      </c>
      <c r="D41" s="3" t="s">
        <v>2221</v>
      </c>
      <c r="E41" s="3" t="s">
        <v>28</v>
      </c>
      <c r="F41" s="3" t="s">
        <v>2222</v>
      </c>
      <c r="G41" s="3" t="s">
        <v>126</v>
      </c>
      <c r="H41" s="3" t="s">
        <v>2223</v>
      </c>
      <c r="I41" s="3" t="s">
        <v>42</v>
      </c>
      <c r="J41" s="3" t="s">
        <v>42</v>
      </c>
      <c r="K41" s="3" t="s">
        <v>649</v>
      </c>
      <c r="L41" s="3" t="s">
        <v>1290</v>
      </c>
      <c r="M41" s="3" t="s">
        <v>95</v>
      </c>
      <c r="N41" s="3" t="s">
        <v>35</v>
      </c>
      <c r="O41" s="3" t="s">
        <v>34</v>
      </c>
      <c r="P41" s="3">
        <v>2020</v>
      </c>
      <c r="Q41" s="3" t="s">
        <v>42</v>
      </c>
      <c r="R41" s="3" t="s">
        <v>146</v>
      </c>
      <c r="S41" s="10">
        <v>46442</v>
      </c>
      <c r="T41" s="3">
        <v>15</v>
      </c>
      <c r="U41" s="20">
        <v>8333333333333330</v>
      </c>
      <c r="V41" s="3" t="s">
        <v>80</v>
      </c>
      <c r="W41" s="20">
        <v>5275995246583480</v>
      </c>
    </row>
    <row r="42" spans="1:23" ht="12.5" x14ac:dyDescent="0.25">
      <c r="A42" s="3" t="s">
        <v>2066</v>
      </c>
      <c r="B42" s="3" t="s">
        <v>1695</v>
      </c>
      <c r="C42" s="3" t="s">
        <v>142</v>
      </c>
      <c r="D42" s="3" t="s">
        <v>2224</v>
      </c>
      <c r="E42" s="3" t="s">
        <v>28</v>
      </c>
      <c r="F42" s="3" t="s">
        <v>644</v>
      </c>
      <c r="G42" s="3" t="s">
        <v>30</v>
      </c>
      <c r="H42" s="3" t="s">
        <v>93</v>
      </c>
      <c r="I42" s="3">
        <v>1563685</v>
      </c>
      <c r="J42" s="3" t="s">
        <v>42</v>
      </c>
      <c r="K42" s="3" t="s">
        <v>2225</v>
      </c>
      <c r="L42" s="3" t="s">
        <v>1290</v>
      </c>
      <c r="M42" s="3" t="s">
        <v>95</v>
      </c>
      <c r="N42" s="3" t="s">
        <v>35</v>
      </c>
      <c r="O42" s="3" t="s">
        <v>34</v>
      </c>
      <c r="P42" s="3">
        <v>2020</v>
      </c>
      <c r="Q42" s="3" t="s">
        <v>42</v>
      </c>
      <c r="R42" s="3" t="s">
        <v>202</v>
      </c>
      <c r="S42" s="10">
        <v>46442</v>
      </c>
      <c r="T42" s="3">
        <v>16</v>
      </c>
      <c r="U42" s="20">
        <v>8888888888888880</v>
      </c>
      <c r="V42" s="3" t="s">
        <v>44</v>
      </c>
      <c r="W42" s="20">
        <v>696524064171123</v>
      </c>
    </row>
    <row r="43" spans="1:23" ht="12.5" x14ac:dyDescent="0.25">
      <c r="A43" s="3" t="s">
        <v>2069</v>
      </c>
      <c r="B43" s="3" t="s">
        <v>2001</v>
      </c>
      <c r="C43" s="3" t="s">
        <v>655</v>
      </c>
      <c r="D43" s="3" t="s">
        <v>2226</v>
      </c>
      <c r="E43" s="3" t="s">
        <v>28</v>
      </c>
      <c r="F43" s="3" t="s">
        <v>1784</v>
      </c>
      <c r="G43" s="3" t="s">
        <v>30</v>
      </c>
      <c r="H43" s="3" t="s">
        <v>93</v>
      </c>
      <c r="I43" s="3">
        <v>201</v>
      </c>
      <c r="J43" s="3">
        <v>1</v>
      </c>
      <c r="K43" s="3" t="s">
        <v>206</v>
      </c>
      <c r="L43" s="3">
        <v>5148</v>
      </c>
      <c r="M43" s="3" t="s">
        <v>95</v>
      </c>
      <c r="N43" s="3" t="s">
        <v>2227</v>
      </c>
      <c r="O43" s="3" t="s">
        <v>34</v>
      </c>
      <c r="P43" s="3" t="s">
        <v>42</v>
      </c>
      <c r="Q43" s="3" t="s">
        <v>42</v>
      </c>
      <c r="R43" s="3" t="s">
        <v>202</v>
      </c>
      <c r="S43" s="10">
        <v>46442</v>
      </c>
      <c r="T43" s="3">
        <v>16</v>
      </c>
      <c r="U43" s="20">
        <v>8888888888888880</v>
      </c>
      <c r="V43" s="3" t="s">
        <v>44</v>
      </c>
      <c r="W43" s="20">
        <v>6631011757849990</v>
      </c>
    </row>
    <row r="44" spans="1:23" ht="12.5" x14ac:dyDescent="0.25">
      <c r="A44" s="3" t="s">
        <v>2074</v>
      </c>
      <c r="B44" s="3" t="s">
        <v>2228</v>
      </c>
      <c r="C44" s="3" t="s">
        <v>655</v>
      </c>
      <c r="D44" s="3" t="s">
        <v>2229</v>
      </c>
      <c r="E44" s="3" t="s">
        <v>28</v>
      </c>
      <c r="F44" s="3" t="s">
        <v>2230</v>
      </c>
      <c r="G44" s="3" t="s">
        <v>30</v>
      </c>
      <c r="H44" s="3" t="s">
        <v>93</v>
      </c>
      <c r="I44" s="3">
        <v>201</v>
      </c>
      <c r="J44" s="3">
        <v>110</v>
      </c>
      <c r="K44" s="3" t="s">
        <v>1297</v>
      </c>
      <c r="L44" s="3" t="s">
        <v>2231</v>
      </c>
      <c r="M44" s="3" t="s">
        <v>95</v>
      </c>
      <c r="N44" s="3" t="s">
        <v>2232</v>
      </c>
      <c r="O44" s="3" t="s">
        <v>34</v>
      </c>
      <c r="P44" s="3">
        <v>2020</v>
      </c>
      <c r="Q44" s="3" t="s">
        <v>42</v>
      </c>
      <c r="R44" s="3" t="s">
        <v>202</v>
      </c>
      <c r="S44" s="10">
        <v>46442</v>
      </c>
      <c r="T44" s="3">
        <v>17</v>
      </c>
      <c r="U44" s="20">
        <v>9444444444444440</v>
      </c>
      <c r="V44" s="3" t="s">
        <v>328</v>
      </c>
      <c r="W44" s="20">
        <v>7293432058137940</v>
      </c>
    </row>
    <row r="45" spans="1:23" ht="12.5" x14ac:dyDescent="0.25">
      <c r="A45" s="3" t="s">
        <v>2076</v>
      </c>
      <c r="B45" s="3" t="s">
        <v>906</v>
      </c>
      <c r="C45" s="3" t="s">
        <v>1304</v>
      </c>
      <c r="D45" s="3" t="s">
        <v>2233</v>
      </c>
      <c r="E45" s="3" t="s">
        <v>28</v>
      </c>
      <c r="F45" s="3" t="s">
        <v>2078</v>
      </c>
      <c r="G45" s="3" t="s">
        <v>30</v>
      </c>
      <c r="H45" s="3" t="s">
        <v>93</v>
      </c>
      <c r="I45" s="3">
        <v>201</v>
      </c>
      <c r="J45" s="3">
        <v>110</v>
      </c>
      <c r="K45" s="3" t="s">
        <v>906</v>
      </c>
      <c r="L45" s="3" t="s">
        <v>649</v>
      </c>
      <c r="M45" s="3" t="s">
        <v>1301</v>
      </c>
      <c r="N45" s="3" t="s">
        <v>173</v>
      </c>
      <c r="O45" s="3" t="s">
        <v>121</v>
      </c>
      <c r="P45" s="3">
        <v>20</v>
      </c>
      <c r="Q45" s="3" t="s">
        <v>201</v>
      </c>
      <c r="R45" s="3" t="s">
        <v>211</v>
      </c>
      <c r="S45" s="3" t="s">
        <v>2068</v>
      </c>
      <c r="T45" s="3">
        <v>18</v>
      </c>
      <c r="U45" s="3" t="s">
        <v>260</v>
      </c>
      <c r="V45" s="3" t="s">
        <v>38</v>
      </c>
      <c r="W45" s="20">
        <v>732712240555378</v>
      </c>
    </row>
    <row r="46" spans="1:23" ht="12.5" x14ac:dyDescent="0.25">
      <c r="A46" s="3" t="s">
        <v>2080</v>
      </c>
      <c r="B46" s="3" t="s">
        <v>1919</v>
      </c>
      <c r="C46" s="3" t="s">
        <v>1304</v>
      </c>
      <c r="D46" s="3" t="s">
        <v>200</v>
      </c>
      <c r="E46" s="3" t="s">
        <v>28</v>
      </c>
      <c r="F46" s="3" t="s">
        <v>644</v>
      </c>
      <c r="G46" s="3" t="s">
        <v>30</v>
      </c>
      <c r="H46" s="3" t="s">
        <v>93</v>
      </c>
      <c r="I46" s="3">
        <v>201</v>
      </c>
      <c r="J46" s="3" t="s">
        <v>2234</v>
      </c>
      <c r="K46" s="3" t="s">
        <v>2235</v>
      </c>
      <c r="L46" s="3" t="s">
        <v>649</v>
      </c>
      <c r="M46" s="3" t="s">
        <v>1301</v>
      </c>
      <c r="N46" s="3" t="s">
        <v>35</v>
      </c>
      <c r="O46" s="3" t="s">
        <v>363</v>
      </c>
      <c r="P46" s="3">
        <v>20</v>
      </c>
      <c r="Q46" s="3" t="s">
        <v>201</v>
      </c>
      <c r="R46" s="3" t="s">
        <v>2236</v>
      </c>
      <c r="S46" s="10">
        <v>46442</v>
      </c>
      <c r="T46" s="3">
        <v>18</v>
      </c>
      <c r="U46" s="3" t="s">
        <v>260</v>
      </c>
      <c r="V46" s="3" t="s">
        <v>38</v>
      </c>
      <c r="W46" s="20">
        <v>6909911076577740</v>
      </c>
    </row>
    <row r="47" spans="1:23" ht="12.5" x14ac:dyDescent="0.25">
      <c r="A47" s="3" t="s">
        <v>2082</v>
      </c>
      <c r="B47" s="3" t="s">
        <v>2218</v>
      </c>
      <c r="C47" s="3" t="s">
        <v>142</v>
      </c>
      <c r="D47" s="3" t="s">
        <v>2237</v>
      </c>
      <c r="E47" s="3" t="s">
        <v>644</v>
      </c>
      <c r="F47" s="3" t="s">
        <v>30</v>
      </c>
      <c r="G47" s="3" t="s">
        <v>93</v>
      </c>
      <c r="H47" s="3">
        <v>2017</v>
      </c>
      <c r="I47" s="3">
        <v>110</v>
      </c>
      <c r="J47" s="3" t="s">
        <v>648</v>
      </c>
      <c r="K47" s="3" t="s">
        <v>649</v>
      </c>
      <c r="L47" s="3" t="s">
        <v>42</v>
      </c>
      <c r="M47" s="3" t="s">
        <v>95</v>
      </c>
      <c r="N47" s="3" t="s">
        <v>35</v>
      </c>
      <c r="O47" s="3" t="s">
        <v>34</v>
      </c>
      <c r="P47" s="3" t="s">
        <v>42</v>
      </c>
      <c r="Q47" s="3" t="s">
        <v>42</v>
      </c>
      <c r="R47" s="3" t="s">
        <v>146</v>
      </c>
      <c r="S47" s="10">
        <v>46442</v>
      </c>
      <c r="T47" s="3">
        <v>15</v>
      </c>
      <c r="U47" s="20">
        <v>8333333333333330</v>
      </c>
      <c r="V47" s="3" t="s">
        <v>80</v>
      </c>
      <c r="W47" s="20">
        <v>4990072672425610</v>
      </c>
    </row>
    <row r="48" spans="1:23" ht="12.5" x14ac:dyDescent="0.25">
      <c r="A48" s="3" t="s">
        <v>2084</v>
      </c>
      <c r="B48" s="3" t="s">
        <v>2218</v>
      </c>
      <c r="C48" s="3" t="s">
        <v>142</v>
      </c>
      <c r="D48" s="3" t="s">
        <v>2238</v>
      </c>
      <c r="E48" s="3" t="s">
        <v>28</v>
      </c>
      <c r="F48" s="3" t="s">
        <v>644</v>
      </c>
      <c r="G48" s="3" t="s">
        <v>30</v>
      </c>
      <c r="H48" s="3">
        <v>201</v>
      </c>
      <c r="I48" s="3">
        <v>110</v>
      </c>
      <c r="J48" s="3">
        <v>110</v>
      </c>
      <c r="K48" s="3" t="s">
        <v>648</v>
      </c>
      <c r="L48" s="3" t="s">
        <v>649</v>
      </c>
      <c r="M48" s="3" t="s">
        <v>95</v>
      </c>
      <c r="N48" s="3" t="s">
        <v>2232</v>
      </c>
      <c r="O48" s="3" t="s">
        <v>34</v>
      </c>
      <c r="P48" s="3">
        <v>2020</v>
      </c>
      <c r="Q48" s="3" t="s">
        <v>201</v>
      </c>
      <c r="R48" s="3" t="s">
        <v>1276</v>
      </c>
      <c r="S48" s="10">
        <v>46442</v>
      </c>
      <c r="T48" s="3">
        <v>18</v>
      </c>
      <c r="U48" s="3" t="s">
        <v>260</v>
      </c>
      <c r="V48" s="3" t="s">
        <v>38</v>
      </c>
      <c r="W48" s="20">
        <v>6964563940054130</v>
      </c>
    </row>
    <row r="49" spans="1:26" ht="12.5" x14ac:dyDescent="0.25">
      <c r="A49" s="3" t="s">
        <v>2087</v>
      </c>
      <c r="B49" s="3" t="s">
        <v>2218</v>
      </c>
      <c r="C49" s="3" t="s">
        <v>142</v>
      </c>
      <c r="D49" s="3" t="s">
        <v>2239</v>
      </c>
      <c r="E49" s="3" t="s">
        <v>28</v>
      </c>
      <c r="F49" s="3" t="s">
        <v>2240</v>
      </c>
      <c r="G49" s="3" t="s">
        <v>30</v>
      </c>
      <c r="H49" s="3" t="s">
        <v>93</v>
      </c>
      <c r="I49" s="3">
        <v>2017</v>
      </c>
      <c r="J49" s="3">
        <v>110</v>
      </c>
      <c r="K49" s="3" t="s">
        <v>648</v>
      </c>
      <c r="L49" s="3" t="s">
        <v>649</v>
      </c>
      <c r="M49" s="3" t="s">
        <v>95</v>
      </c>
      <c r="N49" s="3" t="s">
        <v>35</v>
      </c>
      <c r="O49" s="3" t="s">
        <v>34</v>
      </c>
      <c r="P49" s="3">
        <v>2020</v>
      </c>
      <c r="Q49" s="3" t="s">
        <v>42</v>
      </c>
      <c r="R49" s="3" t="s">
        <v>2241</v>
      </c>
      <c r="S49" s="10">
        <v>46442</v>
      </c>
      <c r="T49" s="3">
        <v>17</v>
      </c>
      <c r="U49" s="20">
        <v>9444444444444440</v>
      </c>
      <c r="V49" s="3" t="s">
        <v>328</v>
      </c>
      <c r="W49" s="20">
        <v>8717618022116290</v>
      </c>
    </row>
    <row r="51" spans="1:26" ht="12.5" x14ac:dyDescent="0.25">
      <c r="B51" s="12"/>
      <c r="T51" s="13" t="s">
        <v>244</v>
      </c>
    </row>
    <row r="52" spans="1:26" ht="14.5" x14ac:dyDescent="0.35">
      <c r="A52" s="13" t="s">
        <v>245</v>
      </c>
      <c r="B52" s="14">
        <f>COUNTIF(B2:B13,"F 3472 WAB")</f>
        <v>2</v>
      </c>
      <c r="C52" s="14">
        <f>COUNTIF(C2:C13,"BOBI AULIA SYAFIQ")</f>
        <v>6</v>
      </c>
      <c r="D52" s="14">
        <f>COUNTIF(D2:D13,"CLUSTER PRAMUKA REGENCY BLOK D6 KARANGTENGAH CIANJUR")</f>
        <v>0</v>
      </c>
      <c r="E52" s="14">
        <f>COUNTIF(E2:E13,"HONDA")</f>
        <v>12</v>
      </c>
      <c r="F52" s="14">
        <f>COUNTIF(F2:F13,"X1HO2N35M1 A/T")</f>
        <v>5</v>
      </c>
      <c r="G52" s="14">
        <f t="shared" ref="G52:H52" si="0">COUNTIF(G2:G13,"SEPEDA MOTOR")</f>
        <v>10</v>
      </c>
      <c r="H52" s="14">
        <f t="shared" si="0"/>
        <v>10</v>
      </c>
      <c r="I52" s="14">
        <f>COUNTIF(I2:I13,"2019")</f>
        <v>10</v>
      </c>
      <c r="J52" s="14">
        <f>COUNTIF(J2:J13,"149 CC")</f>
        <v>4</v>
      </c>
      <c r="K52" s="14">
        <f>COUNTIF(K2:K13,"MH1KF4115KK705996")</f>
        <v>5</v>
      </c>
      <c r="L52" s="14">
        <f>COUNTIF(L2:L13,"KF41E1708686")</f>
        <v>9</v>
      </c>
      <c r="M52" s="14">
        <f>COUNTIF(M2:M13,"HITAM")</f>
        <v>12</v>
      </c>
      <c r="N52" s="14">
        <f>COUNTIF(N2:N13,"BENSIN")</f>
        <v>12</v>
      </c>
      <c r="O52" s="14">
        <f>COUNTIF(O2:O13,"HITAM")</f>
        <v>12</v>
      </c>
      <c r="P52" s="14">
        <f>COUNTIF(P2:P13,"2019")</f>
        <v>11</v>
      </c>
      <c r="Q52" s="14">
        <f>COUNTIF(Q2:Q13,"PO7918292")</f>
        <v>6</v>
      </c>
      <c r="R52" s="14">
        <f>COUNTIF(R2:R13,"10700")</f>
        <v>10</v>
      </c>
      <c r="S52" s="14">
        <f>COUNTIF(S2:S13,"06 NOV 2024")</f>
        <v>6</v>
      </c>
      <c r="T52" s="15">
        <f t="shared" ref="T52:T55" si="1">SUM(B52:S52)</f>
        <v>142</v>
      </c>
    </row>
    <row r="53" spans="1:26" ht="12.5" x14ac:dyDescent="0.25">
      <c r="A53" s="13" t="s">
        <v>246</v>
      </c>
      <c r="B53" s="15">
        <f>COUNTIF(B14:B25,"B 3352 UJV")</f>
        <v>2</v>
      </c>
      <c r="C53" s="15">
        <f>COUNTIF(C14:C25,"DIAN LIESKA OCVIANY")</f>
        <v>1</v>
      </c>
      <c r="D53" s="15">
        <f>COUNTIF(D14:D25,"KOMP PERTAMINA BLOK W/10 RT8/16 JU")</f>
        <v>1</v>
      </c>
      <c r="E53" s="15">
        <f>COUNTIF(E14:E25,"HONDA")</f>
        <v>12</v>
      </c>
      <c r="F53" s="15">
        <f>COUNTIF(F14:F25,"Y1G02N15LO AT")</f>
        <v>4</v>
      </c>
      <c r="G53" s="15">
        <f>COUNTIF(G14:G25,"SEPEDA MOTOR")</f>
        <v>10</v>
      </c>
      <c r="H53" s="15">
        <f>COUNTIF(H14:H25,"SPD. MOTOR")</f>
        <v>2</v>
      </c>
      <c r="I53" s="15">
        <f>COUNTIF(I14:I25,"2015")</f>
        <v>11</v>
      </c>
      <c r="J53" s="15">
        <f>COUNTIF(J14:J25,"00110")</f>
        <v>4</v>
      </c>
      <c r="K53" s="15">
        <f>COUNTIF(K14:K25,"MH1JFT113FK053794")</f>
        <v>1</v>
      </c>
      <c r="L53" s="15">
        <f>COUNTIF(L14:L25,"JFT1E1053726")</f>
        <v>8</v>
      </c>
      <c r="M53" s="15">
        <f>COUNTIF(M14:M25,"HITAM")</f>
        <v>9</v>
      </c>
      <c r="N53" s="15">
        <f>COUNTIF(N14:N25,"BENSIN")</f>
        <v>11</v>
      </c>
      <c r="O53" s="15">
        <f>COUNTIF(O14:O25,"HITAM")</f>
        <v>3</v>
      </c>
      <c r="P53" s="15">
        <f>COUNTIF(P14:P25,"2015")</f>
        <v>5</v>
      </c>
      <c r="Q53" s="15">
        <f>COUNTIF(Q14:Q25,"MO2029195")</f>
        <v>1</v>
      </c>
      <c r="R53" s="15">
        <f>COUNTIF(R14:R25,"9B4906FT221DI")</f>
        <v>4</v>
      </c>
      <c r="S53" s="15">
        <f>COUNTIF(S14:S25,"11-11-2025")</f>
        <v>3</v>
      </c>
      <c r="T53" s="15">
        <f t="shared" si="1"/>
        <v>92</v>
      </c>
      <c r="U53" s="12"/>
      <c r="V53" s="12"/>
      <c r="W53" s="12"/>
      <c r="X53" s="12"/>
      <c r="Y53" s="12"/>
      <c r="Z53" s="12"/>
    </row>
    <row r="54" spans="1:26" ht="12.5" x14ac:dyDescent="0.25">
      <c r="A54" s="13" t="s">
        <v>247</v>
      </c>
      <c r="B54" s="15">
        <f>COUNTIF(B26:B37,"B 2832 BRY")</f>
        <v>0</v>
      </c>
      <c r="C54" s="15">
        <f>COUNTIF(C26:C37,"MICHAEL")</f>
        <v>10</v>
      </c>
      <c r="D54" s="15">
        <f>COUNTIF(D26:D37,"CITRA GARDEN 6 BLK H11/54 RT11/15 JAKBAR")</f>
        <v>0</v>
      </c>
      <c r="E54" s="15">
        <f>COUNTIF(E26:E37,"TOYOTA")</f>
        <v>7</v>
      </c>
      <c r="F54" s="15">
        <f>COUNTIF(F26:F37,"KIJANG INOVA 2.OV")</f>
        <v>0</v>
      </c>
      <c r="G54" s="15">
        <f>COUNTIF(G26:G37,"MOBIL PENUMPANG")</f>
        <v>5</v>
      </c>
      <c r="H54" s="15">
        <f>COUNTIF(H26:H37,"MICRO/MINIBUS")</f>
        <v>5</v>
      </c>
      <c r="I54" s="15">
        <f>COUNTIF(I26:I37,"2021")</f>
        <v>7</v>
      </c>
      <c r="J54" s="15">
        <f>COUNTIF(J26:J37,"01998")</f>
        <v>4</v>
      </c>
      <c r="K54" s="15">
        <f>COUNTIF(K26:K37,"MHFAW8EM2M0218495")</f>
        <v>0</v>
      </c>
      <c r="L54" s="15">
        <f>COUNTIF(L26:L37,"1TRA912677")</f>
        <v>4</v>
      </c>
      <c r="M54" s="15">
        <f>COUNTIF(M26:M37,"SILVERMETALIK")</f>
        <v>8</v>
      </c>
      <c r="N54" s="15">
        <f>COUNTIF(N26:N37,"BENSIN")</f>
        <v>9</v>
      </c>
      <c r="O54" s="15">
        <f>COUNTIF(O26:O37,"HITAM")</f>
        <v>8</v>
      </c>
      <c r="P54" s="15">
        <f>COUNTIF(P26:P37,"2021")</f>
        <v>9</v>
      </c>
      <c r="Q54" s="15">
        <f>COUNTIF(Q26:Q37,"R01352858")</f>
        <v>3</v>
      </c>
      <c r="R54" s="15">
        <f>COUNTIF(R26:R37,"3C4900GUYW1WE")</f>
        <v>2</v>
      </c>
      <c r="S54" s="15">
        <f>COUNTIF(S26:S37,"05-10-2026")</f>
        <v>2</v>
      </c>
      <c r="T54" s="15">
        <f t="shared" si="1"/>
        <v>83</v>
      </c>
      <c r="U54" s="12"/>
      <c r="V54" s="12"/>
      <c r="W54" s="12"/>
      <c r="X54" s="12"/>
      <c r="Y54" s="12"/>
      <c r="Z54" s="12"/>
    </row>
    <row r="55" spans="1:26" ht="12.5" x14ac:dyDescent="0.25">
      <c r="A55" s="13" t="s">
        <v>248</v>
      </c>
      <c r="B55" s="15">
        <f>COUNTIF(B38:B49,"B 4705 BLB")</f>
        <v>0</v>
      </c>
      <c r="C55" s="15">
        <f>COUNTIF(C38:C49,"RICKY GUNAWAN")</f>
        <v>7</v>
      </c>
      <c r="D55" s="15">
        <f>COUNTIF(D38:D49,"JL KEAMANAN DLM RT14/6 TM SHARI JB")</f>
        <v>0</v>
      </c>
      <c r="E55" s="15">
        <f>COUNTIF(E38:E49,"HONDA")</f>
        <v>11</v>
      </c>
      <c r="F55" s="15">
        <f>COUNTIF(F38:F49,"D1B02N12L2")</f>
        <v>0</v>
      </c>
      <c r="G55" s="15">
        <f>COUNTIF(G38:G49,"SEPEDA MOTOR")</f>
        <v>10</v>
      </c>
      <c r="H55" s="15">
        <f>COUNTIF(H38:H49,"SPD. MOTOR")</f>
        <v>0</v>
      </c>
      <c r="I55" s="15">
        <f>COUNTIF(I38:I49,"2017")</f>
        <v>2</v>
      </c>
      <c r="J55" s="15">
        <f>COUNTIF(J38:J49,"00110")</f>
        <v>6</v>
      </c>
      <c r="K55" s="15">
        <f>COUNTIF(K38:K49,"MH1JM2112HK213635")</f>
        <v>0</v>
      </c>
      <c r="L55" s="15">
        <f>COUNTIF(L38:L49,"JM21E1215148")</f>
        <v>6</v>
      </c>
      <c r="M55" s="15">
        <f>COUNTIF(M38:M49,"MERAH PUTIH")</f>
        <v>0</v>
      </c>
      <c r="N55" s="15">
        <f>COUNTIF(N38:N49,"BENSIN")</f>
        <v>8</v>
      </c>
      <c r="O55" s="15">
        <f>COUNTIF(O38:O49,"HITAM")</f>
        <v>9</v>
      </c>
      <c r="P55" s="15">
        <f>COUNTIF(P38:P49,"2020")</f>
        <v>8</v>
      </c>
      <c r="Q55" s="15">
        <f>COUNTIF(Q38:Q49,"N01563685")</f>
        <v>0</v>
      </c>
      <c r="R55" s="15">
        <f>COUNTIF(R38:R49,"9B4906ID311AW")</f>
        <v>4</v>
      </c>
      <c r="S55" s="15">
        <f>COUNTIF(S38:S49,"24-02-2027")</f>
        <v>10</v>
      </c>
      <c r="T55" s="15">
        <f t="shared" si="1"/>
        <v>81</v>
      </c>
      <c r="U55" s="12"/>
      <c r="V55" s="12"/>
      <c r="W55" s="12"/>
      <c r="X55" s="12"/>
      <c r="Y55" s="12"/>
      <c r="Z55" s="12"/>
    </row>
    <row r="56" spans="1:26" ht="13" x14ac:dyDescent="0.3">
      <c r="B56" s="12"/>
      <c r="S56" s="16" t="s">
        <v>249</v>
      </c>
      <c r="T56" s="17">
        <f>SUM(T52:T55)</f>
        <v>398</v>
      </c>
      <c r="U56" s="47">
        <f>T56/V56</f>
        <v>0.46064814814814814</v>
      </c>
      <c r="V56" s="18">
        <f>18*48</f>
        <v>864</v>
      </c>
    </row>
  </sheetData>
  <autoFilter ref="A1:W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Result DocTr</vt:lpstr>
      <vt:lpstr>Detection Rata</vt:lpstr>
      <vt:lpstr>testing 156 gambar</vt:lpstr>
      <vt:lpstr>Griding</vt:lpstr>
      <vt:lpstr>Contour</vt:lpstr>
      <vt:lpstr>Craft Crop</vt:lpstr>
      <vt:lpstr>Paddle Crop</vt:lpstr>
      <vt:lpstr>PaddleOCR + CRAFT (ZOOM)</vt:lpstr>
      <vt:lpstr>PaddleOCR + CRAFT (ZOOM-2)</vt:lpstr>
      <vt:lpstr>PaddleOCR + CRAFT (Finetune par</vt:lpstr>
      <vt:lpstr>Sheet25</vt:lpstr>
      <vt:lpstr>PaddleOCR + CRAFT</vt:lpstr>
      <vt:lpstr>PaddleOCR + DocTr</vt:lpstr>
      <vt:lpstr>CRAFT Image Rotate</vt:lpstr>
      <vt:lpstr>CRAFT all Rotate</vt:lpstr>
      <vt:lpstr>CRAFT Image Rotate Revisi Ancho</vt:lpstr>
      <vt:lpstr>Paddle OCR</vt:lpstr>
      <vt:lpstr>CRAFT, PaddleOCR Recognition</vt:lpstr>
      <vt:lpstr>Result CRAFT Default</vt:lpstr>
      <vt:lpstr>Result CRAFT HYP 1</vt:lpstr>
      <vt:lpstr>Result CRAFT HYP 2</vt:lpstr>
      <vt:lpstr>Result CRAFT HYP 3</vt:lpstr>
      <vt:lpstr>Result CRAFT HYP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1846</cp:lastModifiedBy>
  <dcterms:modified xsi:type="dcterms:W3CDTF">2023-08-23T10:30:49Z</dcterms:modified>
</cp:coreProperties>
</file>