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6140" windowHeight="12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8" i="1"/>
  <c r="K29"/>
  <c r="K30"/>
  <c r="K31"/>
  <c r="K35"/>
  <c r="Q36"/>
  <c r="C41"/>
  <c r="C40"/>
  <c r="C39"/>
  <c r="C38"/>
  <c r="C37"/>
  <c r="C36"/>
  <c r="C35"/>
  <c r="C34"/>
  <c r="C33"/>
  <c r="C32"/>
  <c r="M3"/>
  <c r="L1"/>
  <c r="O34"/>
  <c r="P26"/>
  <c r="I37"/>
  <c r="I35"/>
  <c r="F32"/>
  <c r="I31"/>
  <c r="H31"/>
  <c r="H27"/>
  <c r="K38"/>
  <c r="K12"/>
  <c r="M19"/>
  <c r="M16"/>
  <c r="M15"/>
  <c r="M14"/>
  <c r="M13"/>
  <c r="K39"/>
  <c r="K37"/>
  <c r="K36"/>
  <c r="K34"/>
  <c r="S12"/>
  <c r="S13" s="1"/>
  <c r="S14" s="1"/>
  <c r="S15" s="1"/>
  <c r="R12"/>
  <c r="R13" s="1"/>
  <c r="R14" s="1"/>
  <c r="R15" s="1"/>
  <c r="Q12"/>
  <c r="Q13" s="1"/>
  <c r="Q14" s="1"/>
  <c r="Q15" s="1"/>
  <c r="P12"/>
  <c r="P13" s="1"/>
  <c r="P14" s="1"/>
  <c r="P15" s="1"/>
  <c r="O12"/>
  <c r="O13" s="1"/>
  <c r="O14" s="1"/>
  <c r="O15" s="1"/>
  <c r="K32"/>
  <c r="K27"/>
  <c r="K26"/>
  <c r="K25"/>
  <c r="K24"/>
  <c r="K23"/>
  <c r="K22"/>
  <c r="K21"/>
  <c r="K20"/>
  <c r="K19"/>
  <c r="K18"/>
  <c r="K17"/>
  <c r="K16"/>
  <c r="K15"/>
  <c r="K14"/>
  <c r="K13"/>
  <c r="E20"/>
  <c r="D20"/>
  <c r="A17"/>
  <c r="B17" s="1"/>
  <c r="D29"/>
  <c r="D28"/>
  <c r="D27"/>
  <c r="H23"/>
  <c r="H22"/>
  <c r="D11"/>
  <c r="D5"/>
  <c r="D10"/>
  <c r="D9"/>
  <c r="D8"/>
  <c r="L5"/>
  <c r="B10"/>
  <c r="B9"/>
  <c r="B8"/>
  <c r="D4"/>
  <c r="D3"/>
  <c r="D2"/>
</calcChain>
</file>

<file path=xl/sharedStrings.xml><?xml version="1.0" encoding="utf-8"?>
<sst xmlns="http://schemas.openxmlformats.org/spreadsheetml/2006/main" count="22" uniqueCount="20">
  <si>
    <t xml:space="preserve">Z axis </t>
  </si>
  <si>
    <t>Z rail</t>
  </si>
  <si>
    <t>MM</t>
  </si>
  <si>
    <t>Inch</t>
  </si>
  <si>
    <t>MM/Inch</t>
  </si>
  <si>
    <t>Golden Ratio</t>
  </si>
  <si>
    <t>X axis</t>
  </si>
  <si>
    <t>Estimated</t>
  </si>
  <si>
    <t>Z base Width</t>
  </si>
  <si>
    <t>Z base Length</t>
  </si>
  <si>
    <t>X base Length</t>
  </si>
  <si>
    <t>X base Width</t>
  </si>
  <si>
    <t>X axis overhang</t>
  </si>
  <si>
    <t>X rail</t>
  </si>
  <si>
    <t>Actual</t>
  </si>
  <si>
    <t xml:space="preserve"> </t>
  </si>
  <si>
    <t>Mm</t>
  </si>
  <si>
    <t>mm</t>
  </si>
  <si>
    <t>inch</t>
  </si>
  <si>
    <t>1/mm</t>
  </si>
</sst>
</file>

<file path=xl/styles.xml><?xml version="1.0" encoding="utf-8"?>
<styleSheet xmlns="http://schemas.openxmlformats.org/spreadsheetml/2006/main">
  <numFmts count="2">
    <numFmt numFmtId="172" formatCode="0.0000"/>
    <numFmt numFmtId="173" formatCode="0.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3"/>
  <sheetViews>
    <sheetView tabSelected="1" topLeftCell="A7" workbookViewId="0">
      <selection activeCell="K28" sqref="K28"/>
    </sheetView>
  </sheetViews>
  <sheetFormatPr defaultRowHeight="15"/>
  <cols>
    <col min="1" max="1" width="14.85546875" bestFit="1" customWidth="1"/>
    <col min="2" max="2" width="11.85546875" customWidth="1"/>
    <col min="4" max="4" width="13.28515625" customWidth="1"/>
    <col min="6" max="6" width="13.7109375" customWidth="1"/>
    <col min="8" max="8" width="10.140625" customWidth="1"/>
    <col min="9" max="9" width="12.42578125" bestFit="1" customWidth="1"/>
  </cols>
  <sheetData>
    <row r="1" spans="1:19">
      <c r="B1" t="s">
        <v>2</v>
      </c>
      <c r="D1" t="s">
        <v>3</v>
      </c>
      <c r="I1" s="1" t="s">
        <v>4</v>
      </c>
      <c r="J1">
        <v>3.9399999999999998E-2</v>
      </c>
      <c r="L1">
        <f>J3/1000</f>
        <v>2.5399999999999999E-2</v>
      </c>
    </row>
    <row r="2" spans="1:19">
      <c r="A2" t="s">
        <v>0</v>
      </c>
      <c r="B2">
        <v>280</v>
      </c>
      <c r="D2">
        <f>B2*J1</f>
        <v>11.032</v>
      </c>
      <c r="I2" t="s">
        <v>5</v>
      </c>
      <c r="J2">
        <v>1.6180000000000001</v>
      </c>
    </row>
    <row r="3" spans="1:19">
      <c r="A3" t="s">
        <v>1</v>
      </c>
      <c r="B3">
        <v>350</v>
      </c>
      <c r="D3">
        <f>B3*J1</f>
        <v>13.79</v>
      </c>
      <c r="I3" t="s">
        <v>19</v>
      </c>
      <c r="J3">
        <v>25.4</v>
      </c>
      <c r="M3">
        <f>0.5*J3</f>
        <v>12.7</v>
      </c>
    </row>
    <row r="4" spans="1:19">
      <c r="A4" t="s">
        <v>9</v>
      </c>
      <c r="B4">
        <v>609</v>
      </c>
      <c r="D4">
        <f>B4*J1</f>
        <v>23.994599999999998</v>
      </c>
    </row>
    <row r="5" spans="1:19" ht="15.75" customHeight="1">
      <c r="A5" t="s">
        <v>8</v>
      </c>
      <c r="B5">
        <v>216</v>
      </c>
      <c r="D5">
        <f>B5*J1</f>
        <v>8.5103999999999989</v>
      </c>
      <c r="L5">
        <f>70*J1</f>
        <v>2.758</v>
      </c>
    </row>
    <row r="6" spans="1:19" ht="15.75" customHeight="1"/>
    <row r="7" spans="1:19">
      <c r="B7" t="s">
        <v>7</v>
      </c>
      <c r="C7" t="s">
        <v>14</v>
      </c>
      <c r="D7" t="s">
        <v>3</v>
      </c>
    </row>
    <row r="8" spans="1:19">
      <c r="A8" t="s">
        <v>6</v>
      </c>
      <c r="B8">
        <f>B2/J2</f>
        <v>173.05315203955499</v>
      </c>
      <c r="C8">
        <v>220</v>
      </c>
      <c r="D8">
        <f>C8*J1</f>
        <v>8.6679999999999993</v>
      </c>
    </row>
    <row r="9" spans="1:19">
      <c r="A9" t="s">
        <v>13</v>
      </c>
      <c r="B9">
        <f>B3/J2</f>
        <v>216.31644004944374</v>
      </c>
      <c r="C9">
        <v>290</v>
      </c>
      <c r="D9">
        <f>C9*J1</f>
        <v>11.426</v>
      </c>
    </row>
    <row r="10" spans="1:19">
      <c r="A10" t="s">
        <v>10</v>
      </c>
      <c r="B10">
        <f>B4/J2</f>
        <v>376.39060568603213</v>
      </c>
      <c r="C10">
        <v>315</v>
      </c>
      <c r="D10">
        <f>C10*J1</f>
        <v>12.411</v>
      </c>
    </row>
    <row r="11" spans="1:19">
      <c r="A11" t="s">
        <v>11</v>
      </c>
      <c r="B11" t="s">
        <v>15</v>
      </c>
      <c r="C11" s="4">
        <v>180</v>
      </c>
      <c r="D11" s="2">
        <f>C11*J1</f>
        <v>7.0919999999999996</v>
      </c>
      <c r="O11">
        <v>4</v>
      </c>
      <c r="P11">
        <v>6</v>
      </c>
      <c r="Q11">
        <v>8</v>
      </c>
      <c r="R11">
        <v>10</v>
      </c>
      <c r="S11">
        <v>12</v>
      </c>
    </row>
    <row r="12" spans="1:19">
      <c r="J12">
        <v>10</v>
      </c>
      <c r="K12">
        <f>J12*J1</f>
        <v>0.39399999999999996</v>
      </c>
      <c r="O12" s="4">
        <f>4/J1</f>
        <v>101.52284263959392</v>
      </c>
      <c r="P12" s="4">
        <f>5/J1</f>
        <v>126.90355329949239</v>
      </c>
      <c r="Q12" s="4">
        <f>6/J1</f>
        <v>152.28426395939087</v>
      </c>
      <c r="R12" s="4">
        <f>8/J1</f>
        <v>203.04568527918784</v>
      </c>
      <c r="S12" s="4">
        <f>10/J1</f>
        <v>253.80710659898477</v>
      </c>
    </row>
    <row r="13" spans="1:19">
      <c r="J13">
        <v>25</v>
      </c>
      <c r="K13">
        <f>J13*J1</f>
        <v>0.98499999999999999</v>
      </c>
      <c r="L13">
        <v>400</v>
      </c>
      <c r="M13">
        <f>L13*J1</f>
        <v>15.76</v>
      </c>
      <c r="N13">
        <v>220</v>
      </c>
      <c r="O13" s="4">
        <f>(N13-O12)/2</f>
        <v>59.238578680203041</v>
      </c>
      <c r="P13" s="4">
        <f>(N13-P12)/2</f>
        <v>46.548223350253807</v>
      </c>
      <c r="Q13" s="4">
        <f>(N13-Q12)/2</f>
        <v>33.857868020304565</v>
      </c>
      <c r="R13" s="4">
        <f>(N13-R12)/2</f>
        <v>8.4771573604060819</v>
      </c>
      <c r="S13" s="4">
        <f>(N13-S12)/2</f>
        <v>-16.903553299492387</v>
      </c>
    </row>
    <row r="14" spans="1:19">
      <c r="J14">
        <v>30</v>
      </c>
      <c r="K14">
        <f>J14*J1</f>
        <v>1.1819999999999999</v>
      </c>
      <c r="L14">
        <v>450</v>
      </c>
      <c r="M14">
        <f>L14*J1</f>
        <v>17.73</v>
      </c>
      <c r="N14">
        <v>280</v>
      </c>
      <c r="O14" s="4">
        <f>(N14-O13)/2</f>
        <v>110.38071065989848</v>
      </c>
      <c r="P14" s="4">
        <f>(N14-P13)/2</f>
        <v>116.7258883248731</v>
      </c>
      <c r="Q14" s="4">
        <f>(N14-Q13)/2</f>
        <v>123.07106598984771</v>
      </c>
      <c r="R14" s="4">
        <f>(N14-R13)/2</f>
        <v>135.76142131979697</v>
      </c>
      <c r="S14" s="4">
        <f>(N14-S13)/2</f>
        <v>148.45177664974619</v>
      </c>
    </row>
    <row r="15" spans="1:19">
      <c r="J15">
        <v>35</v>
      </c>
      <c r="K15">
        <f>J15*J1</f>
        <v>1.379</v>
      </c>
      <c r="L15">
        <v>500</v>
      </c>
      <c r="M15">
        <f>L15*J1</f>
        <v>19.7</v>
      </c>
      <c r="N15">
        <v>350</v>
      </c>
      <c r="O15" s="4">
        <f>(N15-O14)/2</f>
        <v>119.80964467005076</v>
      </c>
      <c r="P15" s="4">
        <f>(N15-P14)/2</f>
        <v>116.63705583756345</v>
      </c>
      <c r="Q15" s="4">
        <f>(N15-Q14)/2</f>
        <v>113.46446700507614</v>
      </c>
      <c r="R15" s="4">
        <f>(N15-R14)/2</f>
        <v>107.11928934010152</v>
      </c>
      <c r="S15" s="4">
        <f>(N15-S14)/2</f>
        <v>100.7741116751269</v>
      </c>
    </row>
    <row r="16" spans="1:19">
      <c r="A16" t="s">
        <v>12</v>
      </c>
      <c r="J16">
        <v>40</v>
      </c>
      <c r="K16">
        <f>J16*J1</f>
        <v>1.5759999999999998</v>
      </c>
      <c r="L16">
        <v>550</v>
      </c>
      <c r="M16">
        <f>L16*J1</f>
        <v>21.669999999999998</v>
      </c>
    </row>
    <row r="17" spans="1:16">
      <c r="A17">
        <f>C10-B5</f>
        <v>99</v>
      </c>
      <c r="B17">
        <f>A17*J1</f>
        <v>3.9005999999999998</v>
      </c>
      <c r="J17">
        <v>45</v>
      </c>
      <c r="K17">
        <f>J17*J1</f>
        <v>1.7729999999999999</v>
      </c>
      <c r="L17">
        <v>600</v>
      </c>
    </row>
    <row r="18" spans="1:16">
      <c r="J18">
        <v>50</v>
      </c>
      <c r="K18">
        <f>J18*J1</f>
        <v>1.97</v>
      </c>
      <c r="L18">
        <v>650</v>
      </c>
    </row>
    <row r="19" spans="1:16">
      <c r="J19">
        <v>55</v>
      </c>
      <c r="K19">
        <f>J19*J1</f>
        <v>2.1669999999999998</v>
      </c>
      <c r="L19">
        <v>700</v>
      </c>
      <c r="M19">
        <f>L19*J1</f>
        <v>27.58</v>
      </c>
    </row>
    <row r="20" spans="1:16">
      <c r="D20">
        <f>220*0.6</f>
        <v>132</v>
      </c>
      <c r="E20">
        <f>D20*J1</f>
        <v>5.2008000000000001</v>
      </c>
      <c r="J20">
        <v>60</v>
      </c>
      <c r="K20">
        <f>J20*J1</f>
        <v>2.3639999999999999</v>
      </c>
      <c r="L20">
        <v>750</v>
      </c>
    </row>
    <row r="21" spans="1:16">
      <c r="J21">
        <v>65</v>
      </c>
      <c r="K21">
        <f>J21*J1</f>
        <v>2.5609999999999999</v>
      </c>
      <c r="L21">
        <v>800</v>
      </c>
    </row>
    <row r="22" spans="1:16">
      <c r="H22">
        <f>700+25/2</f>
        <v>712.5</v>
      </c>
      <c r="J22">
        <v>70</v>
      </c>
      <c r="K22">
        <f>J22*J1</f>
        <v>2.758</v>
      </c>
    </row>
    <row r="23" spans="1:16">
      <c r="H23">
        <f>830+25</f>
        <v>855</v>
      </c>
      <c r="J23">
        <v>75</v>
      </c>
      <c r="K23">
        <f>J23*J1</f>
        <v>2.9549999999999996</v>
      </c>
    </row>
    <row r="24" spans="1:16">
      <c r="J24">
        <v>80</v>
      </c>
      <c r="K24">
        <f>J24*J1</f>
        <v>3.1519999999999997</v>
      </c>
    </row>
    <row r="25" spans="1:16">
      <c r="J25">
        <v>85</v>
      </c>
      <c r="K25">
        <f>J25*J1</f>
        <v>3.3489999999999998</v>
      </c>
    </row>
    <row r="26" spans="1:16">
      <c r="J26">
        <v>90</v>
      </c>
      <c r="K26">
        <f>J26*J1</f>
        <v>3.5459999999999998</v>
      </c>
      <c r="P26">
        <f>126+45</f>
        <v>171</v>
      </c>
    </row>
    <row r="27" spans="1:16">
      <c r="D27">
        <f>290-220</f>
        <v>70</v>
      </c>
      <c r="H27" s="2">
        <f>0.75/J1</f>
        <v>19.035532994923859</v>
      </c>
      <c r="J27">
        <v>95</v>
      </c>
      <c r="K27">
        <f>J27*J1</f>
        <v>3.7429999999999999</v>
      </c>
    </row>
    <row r="28" spans="1:16">
      <c r="D28">
        <f>55/2</f>
        <v>27.5</v>
      </c>
      <c r="J28">
        <v>100</v>
      </c>
      <c r="K28">
        <f>J28*J1</f>
        <v>3.94</v>
      </c>
    </row>
    <row r="29" spans="1:16">
      <c r="D29">
        <f>112.5+17.5</f>
        <v>130</v>
      </c>
      <c r="J29">
        <v>110</v>
      </c>
      <c r="K29">
        <f>J29*J1</f>
        <v>4.3339999999999996</v>
      </c>
    </row>
    <row r="30" spans="1:16">
      <c r="H30">
        <v>98</v>
      </c>
      <c r="J30">
        <v>120</v>
      </c>
      <c r="K30">
        <f>J30*J1</f>
        <v>4.7279999999999998</v>
      </c>
    </row>
    <row r="31" spans="1:16">
      <c r="B31" t="s">
        <v>3</v>
      </c>
      <c r="C31" t="s">
        <v>16</v>
      </c>
      <c r="E31" t="s">
        <v>17</v>
      </c>
      <c r="F31" t="s">
        <v>18</v>
      </c>
      <c r="H31" s="3">
        <f>2.5/J1</f>
        <v>63.451776649746193</v>
      </c>
      <c r="I31" s="3">
        <f>H30-H31</f>
        <v>34.548223350253807</v>
      </c>
      <c r="J31">
        <v>130</v>
      </c>
      <c r="K31">
        <f>J31*J1</f>
        <v>5.1219999999999999</v>
      </c>
    </row>
    <row r="32" spans="1:16">
      <c r="B32">
        <v>0.25</v>
      </c>
      <c r="C32">
        <f>B32*J3</f>
        <v>6.35</v>
      </c>
      <c r="E32">
        <v>24</v>
      </c>
      <c r="F32">
        <f>E32*J1</f>
        <v>0.9456</v>
      </c>
      <c r="J32">
        <v>140</v>
      </c>
      <c r="K32">
        <f>J32*J1</f>
        <v>5.516</v>
      </c>
    </row>
    <row r="33" spans="2:17">
      <c r="B33">
        <v>0.5</v>
      </c>
      <c r="C33">
        <f>B33*J3</f>
        <v>12.7</v>
      </c>
    </row>
    <row r="34" spans="2:17">
      <c r="B34">
        <v>0.75</v>
      </c>
      <c r="C34">
        <f>B34*J23</f>
        <v>56.25</v>
      </c>
      <c r="J34">
        <v>200</v>
      </c>
      <c r="K34">
        <f>J34*J1</f>
        <v>7.88</v>
      </c>
      <c r="O34">
        <f>126+45</f>
        <v>171</v>
      </c>
    </row>
    <row r="35" spans="2:17">
      <c r="B35">
        <v>1</v>
      </c>
      <c r="C35">
        <f>B35*J3</f>
        <v>25.4</v>
      </c>
      <c r="I35" s="3">
        <f>I31-25</f>
        <v>9.5482233502538065</v>
      </c>
      <c r="J35">
        <v>220</v>
      </c>
      <c r="K35">
        <f>J35*J1</f>
        <v>8.6679999999999993</v>
      </c>
    </row>
    <row r="36" spans="2:17">
      <c r="B36">
        <v>1.25</v>
      </c>
      <c r="C36">
        <f>B36*J3</f>
        <v>31.75</v>
      </c>
      <c r="J36">
        <v>290</v>
      </c>
      <c r="K36">
        <f>J36*J1</f>
        <v>11.426</v>
      </c>
      <c r="Q36">
        <f>88.5+50.8+12.7</f>
        <v>152</v>
      </c>
    </row>
    <row r="37" spans="2:17">
      <c r="B37">
        <v>2</v>
      </c>
      <c r="C37">
        <f>B37*J3</f>
        <v>50.8</v>
      </c>
      <c r="I37">
        <f>I35*J1</f>
        <v>0.37619999999999998</v>
      </c>
      <c r="J37">
        <v>300</v>
      </c>
      <c r="K37">
        <f>J37*J1</f>
        <v>11.819999999999999</v>
      </c>
    </row>
    <row r="38" spans="2:17">
      <c r="B38">
        <v>4</v>
      </c>
      <c r="C38">
        <f>B38*J3</f>
        <v>101.6</v>
      </c>
      <c r="J38">
        <v>320</v>
      </c>
      <c r="K38">
        <f>J38*J1</f>
        <v>12.607999999999999</v>
      </c>
    </row>
    <row r="39" spans="2:17">
      <c r="B39">
        <v>5</v>
      </c>
      <c r="C39">
        <f>B39*J3</f>
        <v>127</v>
      </c>
      <c r="J39">
        <v>350</v>
      </c>
      <c r="K39">
        <f>J39*J1</f>
        <v>13.79</v>
      </c>
    </row>
    <row r="40" spans="2:17">
      <c r="B40">
        <v>6</v>
      </c>
      <c r="C40">
        <f>B40*J3</f>
        <v>152.39999999999998</v>
      </c>
    </row>
    <row r="41" spans="2:17">
      <c r="B41">
        <v>2.5</v>
      </c>
      <c r="C41">
        <f>B41*J3</f>
        <v>63.5</v>
      </c>
    </row>
    <row r="43" spans="2:17">
      <c r="H43">
        <v>2022622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2013-05-29T21:19:05Z</dcterms:created>
  <dcterms:modified xsi:type="dcterms:W3CDTF">2013-05-30T22:46:14Z</dcterms:modified>
</cp:coreProperties>
</file>