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aadams/Documents/GitHub/ADC-Project/"/>
    </mc:Choice>
  </mc:AlternateContent>
  <xr:revisionPtr revIDLastSave="0" documentId="13_ncr:1_{D1CA3911-B465-F544-A8F0-E74719ED1C24}" xr6:coauthVersionLast="43" xr6:coauthVersionMax="43" xr10:uidLastSave="{00000000-0000-0000-0000-000000000000}"/>
  <bookViews>
    <workbookView xWindow="1160" yWindow="460" windowWidth="27640" windowHeight="16060" activeTab="1" xr2:uid="{16E54B13-218B-2F4B-980E-63FE928C3F91}"/>
  </bookViews>
  <sheets>
    <sheet name="Sheet1" sheetId="1" r:id="rId1"/>
    <sheet name="Sheet2" sheetId="2" r:id="rId2"/>
  </sheets>
  <definedNames>
    <definedName name="_xlnm.Print_Area" localSheetId="1">Sheet2!$B$2:$O$24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2" l="1"/>
  <c r="G29" i="2" s="1"/>
  <c r="H29" i="2" s="1"/>
  <c r="J26" i="2"/>
  <c r="G26" i="2"/>
  <c r="H26" i="2" s="1"/>
  <c r="K24" i="2"/>
  <c r="J24" i="2"/>
  <c r="I24" i="2"/>
  <c r="C24" i="2"/>
  <c r="D24" i="2" s="1"/>
  <c r="K23" i="2"/>
  <c r="J23" i="2"/>
  <c r="I23" i="2"/>
  <c r="C23" i="2"/>
  <c r="D23" i="2" s="1"/>
  <c r="K22" i="2"/>
  <c r="J22" i="2"/>
  <c r="I22" i="2"/>
  <c r="C22" i="2"/>
  <c r="D22" i="2" s="1"/>
  <c r="K21" i="2"/>
  <c r="J21" i="2"/>
  <c r="I21" i="2"/>
  <c r="C21" i="2"/>
  <c r="D21" i="2" s="1"/>
  <c r="K20" i="2"/>
  <c r="J20" i="2"/>
  <c r="I20" i="2"/>
  <c r="C20" i="2"/>
  <c r="D20" i="2" s="1"/>
  <c r="K19" i="2"/>
  <c r="J19" i="2"/>
  <c r="I19" i="2"/>
  <c r="C19" i="2"/>
  <c r="D19" i="2" s="1"/>
  <c r="K18" i="2"/>
  <c r="J18" i="2"/>
  <c r="I18" i="2"/>
  <c r="C18" i="2"/>
  <c r="D18" i="2" s="1"/>
  <c r="K17" i="2"/>
  <c r="J17" i="2"/>
  <c r="I17" i="2"/>
  <c r="C17" i="2"/>
  <c r="D17" i="2" s="1"/>
  <c r="K16" i="2"/>
  <c r="J16" i="2"/>
  <c r="I16" i="2"/>
  <c r="C16" i="2"/>
  <c r="D16" i="2" s="1"/>
  <c r="K15" i="2"/>
  <c r="J15" i="2"/>
  <c r="I15" i="2"/>
  <c r="C15" i="2"/>
  <c r="D15" i="2" s="1"/>
  <c r="K14" i="2"/>
  <c r="J14" i="2"/>
  <c r="I14" i="2"/>
  <c r="C14" i="2"/>
  <c r="D14" i="2" s="1"/>
  <c r="K13" i="2"/>
  <c r="J13" i="2"/>
  <c r="I13" i="2"/>
  <c r="C13" i="2"/>
  <c r="D13" i="2" s="1"/>
  <c r="K12" i="2"/>
  <c r="J12" i="2"/>
  <c r="I12" i="2"/>
  <c r="C12" i="2"/>
  <c r="D12" i="2" s="1"/>
  <c r="K11" i="2"/>
  <c r="J11" i="2"/>
  <c r="I11" i="2"/>
  <c r="C11" i="2"/>
  <c r="D11" i="2" s="1"/>
  <c r="K10" i="2"/>
  <c r="J10" i="2"/>
  <c r="I10" i="2"/>
  <c r="C10" i="2"/>
  <c r="D10" i="2" s="1"/>
  <c r="K9" i="2"/>
  <c r="J9" i="2"/>
  <c r="I9" i="2"/>
  <c r="C9" i="2"/>
  <c r="D9" i="2" s="1"/>
  <c r="K8" i="2"/>
  <c r="J8" i="2"/>
  <c r="I8" i="2"/>
  <c r="C8" i="2"/>
  <c r="D8" i="2" s="1"/>
  <c r="K7" i="2"/>
  <c r="J7" i="2"/>
  <c r="I7" i="2"/>
  <c r="C7" i="2"/>
  <c r="D7" i="2" s="1"/>
  <c r="K6" i="2"/>
  <c r="J6" i="2"/>
  <c r="I6" i="2"/>
  <c r="C6" i="2"/>
  <c r="D6" i="2" s="1"/>
  <c r="K5" i="2"/>
  <c r="J5" i="2"/>
  <c r="I5" i="2"/>
  <c r="C5" i="2"/>
  <c r="D5" i="2" s="1"/>
  <c r="K4" i="2"/>
  <c r="J4" i="2"/>
  <c r="I4" i="2"/>
  <c r="C4" i="2"/>
  <c r="D4" i="2" s="1"/>
  <c r="K3" i="2"/>
  <c r="J3" i="2"/>
  <c r="I3" i="2"/>
  <c r="C3" i="2"/>
  <c r="D3" i="2" s="1"/>
  <c r="H29" i="1"/>
  <c r="G29" i="1"/>
  <c r="G28" i="1"/>
  <c r="G26" i="1"/>
  <c r="H26" i="1"/>
  <c r="L26" i="1"/>
  <c r="K26" i="1"/>
  <c r="L16" i="2" l="1"/>
  <c r="L15" i="2"/>
  <c r="M15" i="2" s="1"/>
  <c r="N15" i="2" s="1"/>
  <c r="O15" i="2" s="1"/>
  <c r="L7" i="2"/>
  <c r="M7" i="2" s="1"/>
  <c r="N7" i="2" s="1"/>
  <c r="O7" i="2" s="1"/>
  <c r="L8" i="2"/>
  <c r="M8" i="2" s="1"/>
  <c r="N8" i="2" s="1"/>
  <c r="O8" i="2" s="1"/>
  <c r="L23" i="2"/>
  <c r="L24" i="2"/>
  <c r="M24" i="2" s="1"/>
  <c r="N24" i="2" s="1"/>
  <c r="O24" i="2" s="1"/>
  <c r="L11" i="2"/>
  <c r="M11" i="2" s="1"/>
  <c r="L19" i="2"/>
  <c r="M19" i="2" s="1"/>
  <c r="N19" i="2" s="1"/>
  <c r="O19" i="2" s="1"/>
  <c r="L20" i="2"/>
  <c r="M20" i="2" s="1"/>
  <c r="L3" i="2"/>
  <c r="M3" i="2" s="1"/>
  <c r="N3" i="2" s="1"/>
  <c r="O3" i="2" s="1"/>
  <c r="L12" i="2"/>
  <c r="M12" i="2" s="1"/>
  <c r="N12" i="2" s="1"/>
  <c r="O12" i="2" s="1"/>
  <c r="M16" i="2"/>
  <c r="N16" i="2" s="1"/>
  <c r="O16" i="2" s="1"/>
  <c r="M23" i="2"/>
  <c r="N23" i="2" s="1"/>
  <c r="O23" i="2" s="1"/>
  <c r="L4" i="2"/>
  <c r="M4" i="2" s="1"/>
  <c r="N4" i="2" s="1"/>
  <c r="O4" i="2" s="1"/>
  <c r="L9" i="2"/>
  <c r="M9" i="2" s="1"/>
  <c r="N9" i="2" s="1"/>
  <c r="O9" i="2" s="1"/>
  <c r="N11" i="2"/>
  <c r="O11" i="2" s="1"/>
  <c r="L13" i="2"/>
  <c r="M13" i="2" s="1"/>
  <c r="N13" i="2" s="1"/>
  <c r="O13" i="2" s="1"/>
  <c r="L17" i="2"/>
  <c r="M17" i="2" s="1"/>
  <c r="N17" i="2" s="1"/>
  <c r="O17" i="2" s="1"/>
  <c r="L21" i="2"/>
  <c r="M21" i="2" s="1"/>
  <c r="N21" i="2" s="1"/>
  <c r="O21" i="2" s="1"/>
  <c r="L5" i="2"/>
  <c r="M5" i="2" s="1"/>
  <c r="N5" i="2" s="1"/>
  <c r="O5" i="2" s="1"/>
  <c r="L6" i="2"/>
  <c r="M6" i="2" s="1"/>
  <c r="N6" i="2" s="1"/>
  <c r="O6" i="2" s="1"/>
  <c r="L10" i="2"/>
  <c r="M10" i="2" s="1"/>
  <c r="N10" i="2" s="1"/>
  <c r="O10" i="2" s="1"/>
  <c r="L14" i="2"/>
  <c r="M14" i="2" s="1"/>
  <c r="N14" i="2" s="1"/>
  <c r="O14" i="2" s="1"/>
  <c r="L18" i="2"/>
  <c r="M18" i="2" s="1"/>
  <c r="N18" i="2" s="1"/>
  <c r="O18" i="2" s="1"/>
  <c r="N20" i="2"/>
  <c r="O20" i="2" s="1"/>
  <c r="L22" i="2"/>
  <c r="M22" i="2" s="1"/>
  <c r="N22" i="2" s="1"/>
  <c r="O22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J3" i="1"/>
  <c r="J4" i="1"/>
  <c r="J5" i="1"/>
  <c r="J6" i="1"/>
  <c r="J7" i="1"/>
  <c r="N7" i="1" s="1"/>
  <c r="P7" i="1" s="1"/>
  <c r="Q7" i="1" s="1"/>
  <c r="R7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N3" i="1"/>
  <c r="N4" i="1"/>
  <c r="P4" i="1" s="1"/>
  <c r="N8" i="1"/>
  <c r="P8" i="1" s="1"/>
  <c r="N9" i="1"/>
  <c r="P9" i="1" s="1"/>
  <c r="N11" i="1"/>
  <c r="P11" i="1" s="1"/>
  <c r="N12" i="1"/>
  <c r="P12" i="1" s="1"/>
  <c r="N15" i="1"/>
  <c r="P15" i="1" s="1"/>
  <c r="N16" i="1"/>
  <c r="P16" i="1" s="1"/>
  <c r="N17" i="1"/>
  <c r="P17" i="1" s="1"/>
  <c r="N19" i="1"/>
  <c r="P19" i="1" s="1"/>
  <c r="N20" i="1"/>
  <c r="P20" i="1" s="1"/>
  <c r="N21" i="1"/>
  <c r="P21" i="1" s="1"/>
  <c r="N23" i="1"/>
  <c r="P23" i="1" s="1"/>
  <c r="C4" i="1"/>
  <c r="C6" i="1"/>
  <c r="C8" i="1"/>
  <c r="C10" i="1"/>
  <c r="C12" i="1"/>
  <c r="C14" i="1"/>
  <c r="C16" i="1"/>
  <c r="C18" i="1"/>
  <c r="C20" i="1"/>
  <c r="C22" i="1"/>
  <c r="B3" i="1"/>
  <c r="C3" i="1" s="1"/>
  <c r="B4" i="1"/>
  <c r="B5" i="1"/>
  <c r="C5" i="1" s="1"/>
  <c r="B6" i="1"/>
  <c r="B7" i="1"/>
  <c r="C7" i="1" s="1"/>
  <c r="B8" i="1"/>
  <c r="B9" i="1"/>
  <c r="C9" i="1" s="1"/>
  <c r="B10" i="1"/>
  <c r="B11" i="1"/>
  <c r="C11" i="1" s="1"/>
  <c r="B12" i="1"/>
  <c r="B13" i="1"/>
  <c r="C13" i="1" s="1"/>
  <c r="B14" i="1"/>
  <c r="B15" i="1"/>
  <c r="C15" i="1" s="1"/>
  <c r="B16" i="1"/>
  <c r="B17" i="1"/>
  <c r="C17" i="1" s="1"/>
  <c r="B18" i="1"/>
  <c r="B19" i="1"/>
  <c r="C19" i="1" s="1"/>
  <c r="B20" i="1"/>
  <c r="B21" i="1"/>
  <c r="C21" i="1" s="1"/>
  <c r="B22" i="1"/>
  <c r="B23" i="1"/>
  <c r="C23" i="1" s="1"/>
  <c r="B2" i="1"/>
  <c r="C2" i="1" s="1"/>
  <c r="N2" i="1" l="1"/>
  <c r="P2" i="1" s="1"/>
  <c r="Q2" i="1" s="1"/>
  <c r="R2" i="1" s="1"/>
  <c r="Q4" i="1"/>
  <c r="R4" i="1" s="1"/>
  <c r="Q23" i="1"/>
  <c r="R23" i="1" s="1"/>
  <c r="Q17" i="1"/>
  <c r="R17" i="1" s="1"/>
  <c r="Q11" i="1"/>
  <c r="R11" i="1" s="1"/>
  <c r="Q21" i="1"/>
  <c r="R21" i="1" s="1"/>
  <c r="Q16" i="1"/>
  <c r="R16" i="1" s="1"/>
  <c r="Q9" i="1"/>
  <c r="R9" i="1" s="1"/>
  <c r="N13" i="1"/>
  <c r="P13" i="1" s="1"/>
  <c r="Q13" i="1" s="1"/>
  <c r="R13" i="1" s="1"/>
  <c r="Q8" i="1"/>
  <c r="R8" i="1" s="1"/>
  <c r="Q20" i="1"/>
  <c r="R20" i="1" s="1"/>
  <c r="Q15" i="1"/>
  <c r="R15" i="1" s="1"/>
  <c r="Q19" i="1"/>
  <c r="R19" i="1" s="1"/>
  <c r="Q12" i="1"/>
  <c r="R12" i="1" s="1"/>
  <c r="N22" i="1"/>
  <c r="P22" i="1" s="1"/>
  <c r="Q22" i="1" s="1"/>
  <c r="R22" i="1" s="1"/>
  <c r="N18" i="1"/>
  <c r="P18" i="1" s="1"/>
  <c r="Q18" i="1" s="1"/>
  <c r="R18" i="1" s="1"/>
  <c r="N14" i="1"/>
  <c r="P14" i="1" s="1"/>
  <c r="Q14" i="1" s="1"/>
  <c r="R14" i="1" s="1"/>
  <c r="N10" i="1"/>
  <c r="P10" i="1" s="1"/>
  <c r="Q10" i="1" s="1"/>
  <c r="R10" i="1" s="1"/>
  <c r="N6" i="1"/>
  <c r="P6" i="1" s="1"/>
  <c r="Q6" i="1" s="1"/>
  <c r="R6" i="1" s="1"/>
  <c r="P3" i="1"/>
  <c r="Q3" i="1" s="1"/>
  <c r="R3" i="1" s="1"/>
  <c r="N5" i="1"/>
  <c r="P5" i="1" s="1"/>
  <c r="Q5" i="1" s="1"/>
  <c r="R5" i="1" s="1"/>
</calcChain>
</file>

<file path=xl/sharedStrings.xml><?xml version="1.0" encoding="utf-8"?>
<sst xmlns="http://schemas.openxmlformats.org/spreadsheetml/2006/main" count="28" uniqueCount="14">
  <si>
    <t>r</t>
  </si>
  <si>
    <t>c</t>
  </si>
  <si>
    <t>rc</t>
  </si>
  <si>
    <t>vcc</t>
  </si>
  <si>
    <t>vt+</t>
  </si>
  <si>
    <t>vt-</t>
  </si>
  <si>
    <t>i</t>
  </si>
  <si>
    <t>vcc-vt+</t>
  </si>
  <si>
    <t>vcc-vt-</t>
  </si>
  <si>
    <t>vt+/vt-</t>
  </si>
  <si>
    <t>vcc-vt-/vcc-vt+</t>
  </si>
  <si>
    <t>ln(vccs)</t>
  </si>
  <si>
    <t>RC* ln</t>
  </si>
  <si>
    <t>1/RC*ln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</si>
</sst>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Alignment="1"/>
    <xf numFmtId="1" fontId="0" fillId="0" borderId="0" xfId="0" applyNumberFormat="1" applyFill="1" applyAlignment="1"/>
    <xf numFmtId="164" fontId="0" fillId="0" borderId="0" xfId="0" applyNumberFormat="1" applyFill="1" applyAlignment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Frequencies for datasheet value range of Vt+/Vt-</a:t>
            </a:r>
            <a:endParaRPr lang="en-US"/>
          </a:p>
        </c:rich>
      </c:tx>
      <c:layout>
        <c:manualLayout>
          <c:xMode val="edge"/>
          <c:yMode val="edge"/>
          <c:x val="0.27961784776902887"/>
          <c:y val="2.3737197998313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Sheet1!$L$2:$L$23</c:f>
              <c:numCache>
                <c:formatCode>0.000</c:formatCode>
                <c:ptCount val="22"/>
                <c:pt idx="0">
                  <c:v>1.55</c:v>
                </c:pt>
                <c:pt idx="1">
                  <c:v>1.5714285714285712</c:v>
                </c:pt>
                <c:pt idx="2">
                  <c:v>1.5909090909090908</c:v>
                </c:pt>
                <c:pt idx="3">
                  <c:v>1.6086956521739133</c:v>
                </c:pt>
                <c:pt idx="4">
                  <c:v>1.625</c:v>
                </c:pt>
                <c:pt idx="5">
                  <c:v>1.64</c:v>
                </c:pt>
                <c:pt idx="6">
                  <c:v>1.6538461538461537</c:v>
                </c:pt>
                <c:pt idx="7">
                  <c:v>1.6666666666666665</c:v>
                </c:pt>
                <c:pt idx="8">
                  <c:v>1.6785714285714288</c:v>
                </c:pt>
                <c:pt idx="9">
                  <c:v>1.6896551724137934</c:v>
                </c:pt>
                <c:pt idx="10">
                  <c:v>1.7</c:v>
                </c:pt>
                <c:pt idx="11">
                  <c:v>1.7096774193548385</c:v>
                </c:pt>
                <c:pt idx="12">
                  <c:v>1.71875</c:v>
                </c:pt>
                <c:pt idx="13">
                  <c:v>1.7272727272727275</c:v>
                </c:pt>
                <c:pt idx="14">
                  <c:v>1.7352941176470589</c:v>
                </c:pt>
                <c:pt idx="15">
                  <c:v>1.7428571428571427</c:v>
                </c:pt>
                <c:pt idx="16">
                  <c:v>1.75</c:v>
                </c:pt>
                <c:pt idx="17">
                  <c:v>1.7567567567567566</c:v>
                </c:pt>
                <c:pt idx="18">
                  <c:v>1.7631578947368423</c:v>
                </c:pt>
                <c:pt idx="19">
                  <c:v>1.7692307692307694</c:v>
                </c:pt>
                <c:pt idx="20">
                  <c:v>1.7749999999999999</c:v>
                </c:pt>
                <c:pt idx="21">
                  <c:v>1.7804878048780488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363504.82047742279</c:v>
                </c:pt>
                <c:pt idx="1">
                  <c:v>345451.31954985473</c:v>
                </c:pt>
                <c:pt idx="2">
                  <c:v>329446.37065666646</c:v>
                </c:pt>
                <c:pt idx="3">
                  <c:v>315049.17234291427</c:v>
                </c:pt>
                <c:pt idx="4">
                  <c:v>301935.87253764592</c:v>
                </c:pt>
                <c:pt idx="5">
                  <c:v>289863.04624823603</c:v>
                </c:pt>
                <c:pt idx="6">
                  <c:v>278644.04323057184</c:v>
                </c:pt>
                <c:pt idx="7">
                  <c:v>268133.20357681543</c:v>
                </c:pt>
                <c:pt idx="8">
                  <c:v>258215.04384623925</c:v>
                </c:pt>
                <c:pt idx="9">
                  <c:v>248796.67426267915</c:v>
                </c:pt>
                <c:pt idx="10">
                  <c:v>239802.36930508591</c:v>
                </c:pt>
                <c:pt idx="11">
                  <c:v>231169.60511330431</c:v>
                </c:pt>
                <c:pt idx="12">
                  <c:v>222846.11512975401</c:v>
                </c:pt>
                <c:pt idx="13">
                  <c:v>214787.66400397397</c:v>
                </c:pt>
                <c:pt idx="14">
                  <c:v>206956.33466049124</c:v>
                </c:pt>
                <c:pt idx="15">
                  <c:v>199319.18511299347</c:v>
                </c:pt>
                <c:pt idx="16">
                  <c:v>191847.17222048514</c:v>
                </c:pt>
                <c:pt idx="17">
                  <c:v>184514.26640045512</c:v>
                </c:pt>
                <c:pt idx="18">
                  <c:v>177296.69872425267</c:v>
                </c:pt>
                <c:pt idx="19">
                  <c:v>170172.29238295142</c:v>
                </c:pt>
                <c:pt idx="20">
                  <c:v>163119.83552437896</c:v>
                </c:pt>
                <c:pt idx="21">
                  <c:v>156118.45216454929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F-4A41-9DA7-BF548DEF1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896864"/>
        <c:axId val="1909270096"/>
      </c:scatterChart>
      <c:valAx>
        <c:axId val="190989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Vt+/Vt-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70096"/>
        <c:crosses val="autoZero"/>
        <c:crossBetween val="midCat"/>
      </c:valAx>
      <c:valAx>
        <c:axId val="19092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864"/>
        <c:crosses val="autoZero"/>
        <c:crossBetween val="midCat"/>
        <c:majorUnit val="50000"/>
        <c:minorUnit val="10000"/>
        <c:dispUnits>
          <c:builtInUnit val="thousands"/>
          <c:dispUnitsLbl>
            <c:layout>
              <c:manualLayout>
                <c:xMode val="edge"/>
                <c:yMode val="edge"/>
                <c:x val="1.2426909794170464E-2"/>
                <c:y val="0.48417609814718499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KHz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Frequencies for datasheet value range of Vt+/Vt-</a:t>
            </a:r>
            <a:endParaRPr lang="en-US"/>
          </a:p>
        </c:rich>
      </c:tx>
      <c:layout>
        <c:manualLayout>
          <c:xMode val="edge"/>
          <c:yMode val="edge"/>
          <c:x val="0.27961784776902887"/>
          <c:y val="2.3737197998313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Sheet1!$L$2:$L$23</c:f>
              <c:numCache>
                <c:formatCode>0.000</c:formatCode>
                <c:ptCount val="22"/>
                <c:pt idx="0">
                  <c:v>1.55</c:v>
                </c:pt>
                <c:pt idx="1">
                  <c:v>1.5714285714285712</c:v>
                </c:pt>
                <c:pt idx="2">
                  <c:v>1.5909090909090908</c:v>
                </c:pt>
                <c:pt idx="3">
                  <c:v>1.6086956521739133</c:v>
                </c:pt>
                <c:pt idx="4">
                  <c:v>1.625</c:v>
                </c:pt>
                <c:pt idx="5">
                  <c:v>1.64</c:v>
                </c:pt>
                <c:pt idx="6">
                  <c:v>1.6538461538461537</c:v>
                </c:pt>
                <c:pt idx="7">
                  <c:v>1.6666666666666665</c:v>
                </c:pt>
                <c:pt idx="8">
                  <c:v>1.6785714285714288</c:v>
                </c:pt>
                <c:pt idx="9">
                  <c:v>1.6896551724137934</c:v>
                </c:pt>
                <c:pt idx="10">
                  <c:v>1.7</c:v>
                </c:pt>
                <c:pt idx="11">
                  <c:v>1.7096774193548385</c:v>
                </c:pt>
                <c:pt idx="12">
                  <c:v>1.71875</c:v>
                </c:pt>
                <c:pt idx="13">
                  <c:v>1.7272727272727275</c:v>
                </c:pt>
                <c:pt idx="14">
                  <c:v>1.7352941176470589</c:v>
                </c:pt>
                <c:pt idx="15">
                  <c:v>1.7428571428571427</c:v>
                </c:pt>
                <c:pt idx="16">
                  <c:v>1.75</c:v>
                </c:pt>
                <c:pt idx="17">
                  <c:v>1.7567567567567566</c:v>
                </c:pt>
                <c:pt idx="18">
                  <c:v>1.7631578947368423</c:v>
                </c:pt>
                <c:pt idx="19">
                  <c:v>1.7692307692307694</c:v>
                </c:pt>
                <c:pt idx="20">
                  <c:v>1.7749999999999999</c:v>
                </c:pt>
                <c:pt idx="21">
                  <c:v>1.7804878048780488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363504.82047742279</c:v>
                </c:pt>
                <c:pt idx="1">
                  <c:v>345451.31954985473</c:v>
                </c:pt>
                <c:pt idx="2">
                  <c:v>329446.37065666646</c:v>
                </c:pt>
                <c:pt idx="3">
                  <c:v>315049.17234291427</c:v>
                </c:pt>
                <c:pt idx="4">
                  <c:v>301935.87253764592</c:v>
                </c:pt>
                <c:pt idx="5">
                  <c:v>289863.04624823603</c:v>
                </c:pt>
                <c:pt idx="6">
                  <c:v>278644.04323057184</c:v>
                </c:pt>
                <c:pt idx="7">
                  <c:v>268133.20357681543</c:v>
                </c:pt>
                <c:pt idx="8">
                  <c:v>258215.04384623925</c:v>
                </c:pt>
                <c:pt idx="9">
                  <c:v>248796.67426267915</c:v>
                </c:pt>
                <c:pt idx="10">
                  <c:v>239802.36930508591</c:v>
                </c:pt>
                <c:pt idx="11">
                  <c:v>231169.60511330431</c:v>
                </c:pt>
                <c:pt idx="12">
                  <c:v>222846.11512975401</c:v>
                </c:pt>
                <c:pt idx="13">
                  <c:v>214787.66400397397</c:v>
                </c:pt>
                <c:pt idx="14">
                  <c:v>206956.33466049124</c:v>
                </c:pt>
                <c:pt idx="15">
                  <c:v>199319.18511299347</c:v>
                </c:pt>
                <c:pt idx="16">
                  <c:v>191847.17222048514</c:v>
                </c:pt>
                <c:pt idx="17">
                  <c:v>184514.26640045512</c:v>
                </c:pt>
                <c:pt idx="18">
                  <c:v>177296.69872425267</c:v>
                </c:pt>
                <c:pt idx="19">
                  <c:v>170172.29238295142</c:v>
                </c:pt>
                <c:pt idx="20">
                  <c:v>163119.83552437896</c:v>
                </c:pt>
                <c:pt idx="21">
                  <c:v>156118.45216454929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2-B148-B93C-6F226BD3D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896864"/>
        <c:axId val="1909270096"/>
      </c:scatterChart>
      <c:valAx>
        <c:axId val="190989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Vt+/Vt-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70096"/>
        <c:crosses val="autoZero"/>
        <c:crossBetween val="midCat"/>
      </c:valAx>
      <c:valAx>
        <c:axId val="19092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864"/>
        <c:crosses val="autoZero"/>
        <c:crossBetween val="midCat"/>
        <c:majorUnit val="50000"/>
        <c:minorUnit val="10000"/>
        <c:dispUnits>
          <c:builtInUnit val="thousands"/>
          <c:dispUnitsLbl>
            <c:layout>
              <c:manualLayout>
                <c:xMode val="edge"/>
                <c:yMode val="edge"/>
                <c:x val="1.2426909794170464E-2"/>
                <c:y val="0.48417609814718499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KHz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298450</xdr:colOff>
      <xdr:row>0</xdr:row>
      <xdr:rowOff>127000</xdr:rowOff>
    </xdr:from>
    <xdr:to>
      <xdr:col>31</xdr:col>
      <xdr:colOff>266700</xdr:colOff>
      <xdr:row>28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63296-C32B-8E40-8010-D046E0666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298450</xdr:colOff>
      <xdr:row>0</xdr:row>
      <xdr:rowOff>127000</xdr:rowOff>
    </xdr:from>
    <xdr:to>
      <xdr:col>27</xdr:col>
      <xdr:colOff>266700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E82AC-1E88-7948-8570-FA1478FB2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F8DE-FC93-C64A-9168-A157B264799F}">
  <dimension ref="A1:R29"/>
  <sheetViews>
    <sheetView workbookViewId="0">
      <selection activeCell="D30" sqref="A1:XFD1048576"/>
    </sheetView>
  </sheetViews>
  <sheetFormatPr baseColWidth="10" defaultRowHeight="16"/>
  <cols>
    <col min="5" max="5" width="11.1640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/>
      <c r="I1" s="1" t="s">
        <v>7</v>
      </c>
      <c r="J1" s="1" t="s">
        <v>8</v>
      </c>
      <c r="K1" s="1"/>
      <c r="L1" s="1" t="s">
        <v>9</v>
      </c>
      <c r="M1" s="1"/>
      <c r="N1" s="1" t="s">
        <v>10</v>
      </c>
      <c r="O1" s="1"/>
      <c r="P1" s="1" t="s">
        <v>11</v>
      </c>
      <c r="Q1" s="1" t="s">
        <v>12</v>
      </c>
      <c r="R1" s="1" t="s">
        <v>13</v>
      </c>
    </row>
    <row r="2" spans="1:18">
      <c r="A2" s="1">
        <v>214.8</v>
      </c>
      <c r="B2" s="1">
        <f>21.819*(10^-9)</f>
        <v>2.1819000000000002E-8</v>
      </c>
      <c r="C2" s="1">
        <f>A2*B2</f>
        <v>4.6867212000000002E-6</v>
      </c>
      <c r="D2" s="1">
        <v>4.9800000000000004</v>
      </c>
      <c r="E2" s="1">
        <v>1</v>
      </c>
      <c r="F2" s="1">
        <v>1.55</v>
      </c>
      <c r="G2" s="1">
        <v>1</v>
      </c>
      <c r="H2" s="1"/>
      <c r="I2" s="1">
        <f>D2-F2</f>
        <v>3.4300000000000006</v>
      </c>
      <c r="J2" s="1">
        <f>D2-E2</f>
        <v>3.9800000000000004</v>
      </c>
      <c r="K2" s="1"/>
      <c r="L2" s="3">
        <f>F2/E2</f>
        <v>1.55</v>
      </c>
      <c r="M2" s="1"/>
      <c r="N2" s="1">
        <f>J2/I2</f>
        <v>1.1603498542274051</v>
      </c>
      <c r="O2" s="1"/>
      <c r="P2" s="1">
        <f>LN(N2*L2)</f>
        <v>0.58697648904965294</v>
      </c>
      <c r="Q2" s="1">
        <f>C2*P2</f>
        <v>2.7509951551305764E-6</v>
      </c>
      <c r="R2" s="2">
        <f>G2/Q2</f>
        <v>363504.82047742279</v>
      </c>
    </row>
    <row r="3" spans="1:18">
      <c r="A3" s="1">
        <v>214.8</v>
      </c>
      <c r="B3" s="1">
        <f t="shared" ref="B3:B23" si="0">21.819*(10^-9)</f>
        <v>2.1819000000000002E-8</v>
      </c>
      <c r="C3" s="1">
        <f t="shared" ref="C3:C23" si="1">A3*B3</f>
        <v>4.6867212000000002E-6</v>
      </c>
      <c r="D3" s="1">
        <v>4.9800000000000004</v>
      </c>
      <c r="E3">
        <v>1.05</v>
      </c>
      <c r="F3">
        <v>1.65</v>
      </c>
      <c r="G3" s="1">
        <v>1</v>
      </c>
      <c r="I3" s="1">
        <f t="shared" ref="I3:I23" si="2">D3-F3</f>
        <v>3.3300000000000005</v>
      </c>
      <c r="J3" s="1">
        <f t="shared" ref="J3:J23" si="3">D3-E3</f>
        <v>3.9300000000000006</v>
      </c>
      <c r="L3" s="3">
        <f t="shared" ref="L3:L23" si="4">F3/E3</f>
        <v>1.5714285714285712</v>
      </c>
      <c r="N3" s="1">
        <f t="shared" ref="N3:N23" si="5">J3/I3</f>
        <v>1.1801801801801801</v>
      </c>
      <c r="P3" s="1">
        <f t="shared" ref="P3:P23" si="6">LN(N3*L3)</f>
        <v>0.61765224563187437</v>
      </c>
      <c r="Q3" s="1">
        <f t="shared" ref="Q3:Q23" si="7">C3*P3</f>
        <v>2.8947638738305132E-6</v>
      </c>
      <c r="R3" s="2">
        <f t="shared" ref="R3:R23" si="8">G3/Q3</f>
        <v>345451.31954985473</v>
      </c>
    </row>
    <row r="4" spans="1:18">
      <c r="A4" s="1">
        <v>214.8</v>
      </c>
      <c r="B4" s="1">
        <f t="shared" si="0"/>
        <v>2.1819000000000002E-8</v>
      </c>
      <c r="C4" s="1">
        <f t="shared" si="1"/>
        <v>4.6867212000000002E-6</v>
      </c>
      <c r="D4" s="1">
        <v>4.9800000000000004</v>
      </c>
      <c r="E4">
        <v>1.1000000000000001</v>
      </c>
      <c r="F4">
        <v>1.75</v>
      </c>
      <c r="G4" s="1">
        <v>1</v>
      </c>
      <c r="I4" s="1">
        <f t="shared" si="2"/>
        <v>3.2300000000000004</v>
      </c>
      <c r="J4" s="1">
        <f t="shared" si="3"/>
        <v>3.8800000000000003</v>
      </c>
      <c r="L4" s="3">
        <f t="shared" si="4"/>
        <v>1.5909090909090908</v>
      </c>
      <c r="N4" s="1">
        <f t="shared" si="5"/>
        <v>1.2012383900928791</v>
      </c>
      <c r="P4" s="1">
        <f t="shared" si="6"/>
        <v>0.64765862453171452</v>
      </c>
      <c r="Q4" s="1">
        <f t="shared" si="7"/>
        <v>3.0353954059556267E-6</v>
      </c>
      <c r="R4" s="2">
        <f t="shared" si="8"/>
        <v>329446.37065666646</v>
      </c>
    </row>
    <row r="5" spans="1:18">
      <c r="A5" s="1">
        <v>214.8</v>
      </c>
      <c r="B5" s="1">
        <f t="shared" si="0"/>
        <v>2.1819000000000002E-8</v>
      </c>
      <c r="C5" s="1">
        <f t="shared" si="1"/>
        <v>4.6867212000000002E-6</v>
      </c>
      <c r="D5" s="1">
        <v>4.9800000000000004</v>
      </c>
      <c r="E5" s="1">
        <v>1.1499999999999999</v>
      </c>
      <c r="F5" s="1">
        <v>1.85</v>
      </c>
      <c r="G5" s="1">
        <v>1</v>
      </c>
      <c r="I5" s="1">
        <f t="shared" si="2"/>
        <v>3.1300000000000003</v>
      </c>
      <c r="J5" s="1">
        <f t="shared" si="3"/>
        <v>3.8300000000000005</v>
      </c>
      <c r="L5" s="3">
        <f t="shared" si="4"/>
        <v>1.6086956521739133</v>
      </c>
      <c r="N5" s="1">
        <f t="shared" si="5"/>
        <v>1.2236421725239617</v>
      </c>
      <c r="P5" s="1">
        <f t="shared" si="6"/>
        <v>0.67725549535556773</v>
      </c>
      <c r="Q5" s="1">
        <f t="shared" si="7"/>
        <v>3.1741076878994408E-6</v>
      </c>
      <c r="R5" s="2">
        <f t="shared" si="8"/>
        <v>315049.17234291427</v>
      </c>
    </row>
    <row r="6" spans="1:18">
      <c r="A6" s="1">
        <v>214.8</v>
      </c>
      <c r="B6" s="1">
        <f t="shared" si="0"/>
        <v>2.1819000000000002E-8</v>
      </c>
      <c r="C6" s="1">
        <f t="shared" si="1"/>
        <v>4.6867212000000002E-6</v>
      </c>
      <c r="D6" s="1">
        <v>4.9800000000000004</v>
      </c>
      <c r="E6">
        <v>1.2</v>
      </c>
      <c r="F6">
        <v>1.95</v>
      </c>
      <c r="G6" s="1">
        <v>1</v>
      </c>
      <c r="I6" s="1">
        <f t="shared" si="2"/>
        <v>3.0300000000000002</v>
      </c>
      <c r="J6" s="1">
        <f t="shared" si="3"/>
        <v>3.7800000000000002</v>
      </c>
      <c r="L6" s="3">
        <f t="shared" si="4"/>
        <v>1.625</v>
      </c>
      <c r="N6" s="1">
        <f t="shared" si="5"/>
        <v>1.2475247524752475</v>
      </c>
      <c r="P6" s="1">
        <f t="shared" si="6"/>
        <v>0.70666920589191928</v>
      </c>
      <c r="Q6" s="1">
        <f t="shared" si="7"/>
        <v>3.3119615486408233E-6</v>
      </c>
      <c r="R6" s="2">
        <f t="shared" si="8"/>
        <v>301935.87253764592</v>
      </c>
    </row>
    <row r="7" spans="1:18">
      <c r="A7" s="1">
        <v>214.8</v>
      </c>
      <c r="B7" s="1">
        <f t="shared" si="0"/>
        <v>2.1819000000000002E-8</v>
      </c>
      <c r="C7" s="1">
        <f t="shared" si="1"/>
        <v>4.6867212000000002E-6</v>
      </c>
      <c r="D7" s="1">
        <v>4.9800000000000004</v>
      </c>
      <c r="E7">
        <v>1.25</v>
      </c>
      <c r="F7">
        <v>2.0499999999999998</v>
      </c>
      <c r="G7" s="1">
        <v>1</v>
      </c>
      <c r="I7" s="1">
        <f t="shared" si="2"/>
        <v>2.9300000000000006</v>
      </c>
      <c r="J7" s="1">
        <f t="shared" si="3"/>
        <v>3.7300000000000004</v>
      </c>
      <c r="L7" s="3">
        <f t="shared" si="4"/>
        <v>1.64</v>
      </c>
      <c r="N7" s="1">
        <f t="shared" si="5"/>
        <v>1.2730375426621159</v>
      </c>
      <c r="P7" s="1">
        <f t="shared" si="6"/>
        <v>0.73610205246285498</v>
      </c>
      <c r="Q7" s="1">
        <f t="shared" si="7"/>
        <v>3.449905094641175E-6</v>
      </c>
      <c r="R7" s="2">
        <f t="shared" si="8"/>
        <v>289863.04624823603</v>
      </c>
    </row>
    <row r="8" spans="1:18">
      <c r="A8" s="1">
        <v>214.8</v>
      </c>
      <c r="B8" s="1">
        <f t="shared" si="0"/>
        <v>2.1819000000000002E-8</v>
      </c>
      <c r="C8" s="1">
        <f t="shared" si="1"/>
        <v>4.6867212000000002E-6</v>
      </c>
      <c r="D8" s="1">
        <v>4.9800000000000004</v>
      </c>
      <c r="E8" s="1">
        <v>1.3</v>
      </c>
      <c r="F8" s="1">
        <v>2.15</v>
      </c>
      <c r="G8" s="1">
        <v>1</v>
      </c>
      <c r="I8" s="1">
        <f t="shared" si="2"/>
        <v>2.8300000000000005</v>
      </c>
      <c r="J8" s="1">
        <f t="shared" si="3"/>
        <v>3.6800000000000006</v>
      </c>
      <c r="L8" s="3">
        <f t="shared" si="4"/>
        <v>1.6538461538461537</v>
      </c>
      <c r="N8" s="1">
        <f t="shared" si="5"/>
        <v>1.3003533568904593</v>
      </c>
      <c r="P8" s="1">
        <f t="shared" si="6"/>
        <v>0.76573961819777359</v>
      </c>
      <c r="Q8" s="1">
        <f t="shared" si="7"/>
        <v>3.5888081022874112E-6</v>
      </c>
      <c r="R8" s="2">
        <f t="shared" si="8"/>
        <v>278644.04323057184</v>
      </c>
    </row>
    <row r="9" spans="1:18">
      <c r="A9" s="1">
        <v>214.8</v>
      </c>
      <c r="B9" s="1">
        <f t="shared" si="0"/>
        <v>2.1819000000000002E-8</v>
      </c>
      <c r="C9" s="1">
        <f t="shared" si="1"/>
        <v>4.6867212000000002E-6</v>
      </c>
      <c r="D9" s="1">
        <v>4.9800000000000004</v>
      </c>
      <c r="E9">
        <v>1.35</v>
      </c>
      <c r="F9">
        <v>2.25</v>
      </c>
      <c r="G9" s="1">
        <v>1</v>
      </c>
      <c r="I9" s="1">
        <f t="shared" si="2"/>
        <v>2.7300000000000004</v>
      </c>
      <c r="J9" s="1">
        <f t="shared" si="3"/>
        <v>3.6300000000000003</v>
      </c>
      <c r="L9" s="3">
        <f t="shared" si="4"/>
        <v>1.6666666666666665</v>
      </c>
      <c r="N9" s="1">
        <f t="shared" si="5"/>
        <v>1.3296703296703296</v>
      </c>
      <c r="P9" s="1">
        <f t="shared" si="6"/>
        <v>0.79575666284588153</v>
      </c>
      <c r="Q9" s="1">
        <f t="shared" si="7"/>
        <v>3.7294896218010454E-6</v>
      </c>
      <c r="R9" s="2">
        <f t="shared" si="8"/>
        <v>268133.20357681543</v>
      </c>
    </row>
    <row r="10" spans="1:18">
      <c r="A10" s="1">
        <v>214.8</v>
      </c>
      <c r="B10" s="1">
        <f t="shared" si="0"/>
        <v>2.1819000000000002E-8</v>
      </c>
      <c r="C10" s="1">
        <f t="shared" si="1"/>
        <v>4.6867212000000002E-6</v>
      </c>
      <c r="D10" s="1">
        <v>4.9800000000000004</v>
      </c>
      <c r="E10">
        <v>1.4</v>
      </c>
      <c r="F10">
        <v>2.35</v>
      </c>
      <c r="G10" s="1">
        <v>1</v>
      </c>
      <c r="I10" s="1">
        <f t="shared" si="2"/>
        <v>2.6300000000000003</v>
      </c>
      <c r="J10" s="1">
        <f t="shared" si="3"/>
        <v>3.5800000000000005</v>
      </c>
      <c r="L10" s="3">
        <f t="shared" si="4"/>
        <v>1.6785714285714288</v>
      </c>
      <c r="N10" s="1">
        <f t="shared" si="5"/>
        <v>1.3612167300380229</v>
      </c>
      <c r="P10" s="1">
        <f t="shared" si="6"/>
        <v>0.82632204575779056</v>
      </c>
      <c r="Q10" s="1">
        <f t="shared" si="7"/>
        <v>3.8727410498804072E-6</v>
      </c>
      <c r="R10" s="2">
        <f t="shared" si="8"/>
        <v>258215.04384623925</v>
      </c>
    </row>
    <row r="11" spans="1:18">
      <c r="A11" s="1">
        <v>214.8</v>
      </c>
      <c r="B11" s="1">
        <f t="shared" si="0"/>
        <v>2.1819000000000002E-8</v>
      </c>
      <c r="C11" s="1">
        <f t="shared" si="1"/>
        <v>4.6867212000000002E-6</v>
      </c>
      <c r="D11" s="1">
        <v>4.9800000000000004</v>
      </c>
      <c r="E11" s="1">
        <v>1.45</v>
      </c>
      <c r="F11" s="1">
        <v>2.4500000000000002</v>
      </c>
      <c r="G11" s="1">
        <v>1</v>
      </c>
      <c r="I11" s="1">
        <f t="shared" si="2"/>
        <v>2.5300000000000002</v>
      </c>
      <c r="J11" s="1">
        <f t="shared" si="3"/>
        <v>3.5300000000000002</v>
      </c>
      <c r="L11" s="3">
        <f t="shared" si="4"/>
        <v>1.6896551724137934</v>
      </c>
      <c r="N11" s="1">
        <f t="shared" si="5"/>
        <v>1.3952569169960474</v>
      </c>
      <c r="P11" s="1">
        <f t="shared" si="6"/>
        <v>0.85760303632992918</v>
      </c>
      <c r="Q11" s="1">
        <f t="shared" si="7"/>
        <v>4.0193463315518498E-6</v>
      </c>
      <c r="R11" s="2">
        <f t="shared" si="8"/>
        <v>248796.67426267915</v>
      </c>
    </row>
    <row r="12" spans="1:18">
      <c r="A12" s="1">
        <v>214.8</v>
      </c>
      <c r="B12" s="1">
        <f t="shared" si="0"/>
        <v>2.1819000000000002E-8</v>
      </c>
      <c r="C12" s="1">
        <f t="shared" si="1"/>
        <v>4.6867212000000002E-6</v>
      </c>
      <c r="D12" s="1">
        <v>4.9800000000000004</v>
      </c>
      <c r="E12">
        <v>1.5</v>
      </c>
      <c r="F12">
        <v>2.5499999999999998</v>
      </c>
      <c r="G12" s="1">
        <v>1</v>
      </c>
      <c r="I12" s="1">
        <f t="shared" si="2"/>
        <v>2.4300000000000006</v>
      </c>
      <c r="J12" s="1">
        <f t="shared" si="3"/>
        <v>3.4800000000000004</v>
      </c>
      <c r="L12" s="3">
        <f t="shared" si="4"/>
        <v>1.7</v>
      </c>
      <c r="N12" s="1">
        <f t="shared" si="5"/>
        <v>1.4320987654320987</v>
      </c>
      <c r="P12" s="1">
        <f t="shared" si="6"/>
        <v>0.88976928749609618</v>
      </c>
      <c r="Q12" s="1">
        <f t="shared" si="7"/>
        <v>4.1701005828168488E-6</v>
      </c>
      <c r="R12" s="2">
        <f t="shared" si="8"/>
        <v>239802.36930508591</v>
      </c>
    </row>
    <row r="13" spans="1:18">
      <c r="A13" s="1">
        <v>214.8</v>
      </c>
      <c r="B13" s="1">
        <f t="shared" si="0"/>
        <v>2.1819000000000002E-8</v>
      </c>
      <c r="C13" s="1">
        <f t="shared" si="1"/>
        <v>4.6867212000000002E-6</v>
      </c>
      <c r="D13" s="1">
        <v>4.9800000000000004</v>
      </c>
      <c r="E13">
        <v>1.55</v>
      </c>
      <c r="F13">
        <v>2.65</v>
      </c>
      <c r="G13" s="1">
        <v>1</v>
      </c>
      <c r="I13" s="1">
        <f t="shared" si="2"/>
        <v>2.3300000000000005</v>
      </c>
      <c r="J13" s="1">
        <f t="shared" si="3"/>
        <v>3.4300000000000006</v>
      </c>
      <c r="L13" s="3">
        <f t="shared" si="4"/>
        <v>1.7096774193548385</v>
      </c>
      <c r="N13" s="1">
        <f t="shared" si="5"/>
        <v>1.4721030042918455</v>
      </c>
      <c r="P13" s="1">
        <f t="shared" si="6"/>
        <v>0.92299670266721479</v>
      </c>
      <c r="Q13" s="1">
        <f t="shared" si="7"/>
        <v>4.3258282139205324E-6</v>
      </c>
      <c r="R13" s="2">
        <f t="shared" si="8"/>
        <v>231169.60511330431</v>
      </c>
    </row>
    <row r="14" spans="1:18">
      <c r="A14" s="1">
        <v>214.8</v>
      </c>
      <c r="B14" s="1">
        <f t="shared" si="0"/>
        <v>2.1819000000000002E-8</v>
      </c>
      <c r="C14" s="1">
        <f t="shared" si="1"/>
        <v>4.6867212000000002E-6</v>
      </c>
      <c r="D14" s="1">
        <v>4.9800000000000004</v>
      </c>
      <c r="E14" s="1">
        <v>1.6</v>
      </c>
      <c r="F14" s="1">
        <v>2.75</v>
      </c>
      <c r="G14" s="1">
        <v>1</v>
      </c>
      <c r="I14" s="1">
        <f t="shared" si="2"/>
        <v>2.2300000000000004</v>
      </c>
      <c r="J14" s="1">
        <f t="shared" si="3"/>
        <v>3.3800000000000003</v>
      </c>
      <c r="L14" s="3">
        <f t="shared" si="4"/>
        <v>1.71875</v>
      </c>
      <c r="N14" s="1">
        <f t="shared" si="5"/>
        <v>1.5156950672645739</v>
      </c>
      <c r="P14" s="1">
        <f t="shared" si="6"/>
        <v>0.95747140645564444</v>
      </c>
      <c r="Q14" s="1">
        <f t="shared" si="7"/>
        <v>4.4874015390294854E-6</v>
      </c>
      <c r="R14" s="2">
        <f t="shared" si="8"/>
        <v>222846.11512975401</v>
      </c>
    </row>
    <row r="15" spans="1:18">
      <c r="A15" s="1">
        <v>214.8</v>
      </c>
      <c r="B15" s="1">
        <f t="shared" si="0"/>
        <v>2.1819000000000002E-8</v>
      </c>
      <c r="C15" s="1">
        <f t="shared" si="1"/>
        <v>4.6867212000000002E-6</v>
      </c>
      <c r="D15" s="1">
        <v>4.9800000000000004</v>
      </c>
      <c r="E15">
        <v>1.65</v>
      </c>
      <c r="F15">
        <v>2.85</v>
      </c>
      <c r="G15" s="1">
        <v>1</v>
      </c>
      <c r="I15" s="1">
        <f t="shared" si="2"/>
        <v>2.1300000000000003</v>
      </c>
      <c r="J15" s="1">
        <f t="shared" si="3"/>
        <v>3.3300000000000005</v>
      </c>
      <c r="L15" s="3">
        <f t="shared" si="4"/>
        <v>1.7272727272727275</v>
      </c>
      <c r="N15" s="1">
        <f t="shared" si="5"/>
        <v>1.5633802816901408</v>
      </c>
      <c r="P15" s="1">
        <f t="shared" si="6"/>
        <v>0.99339403063908871</v>
      </c>
      <c r="Q15" s="1">
        <f t="shared" si="7"/>
        <v>4.6557608633496666E-6</v>
      </c>
      <c r="R15" s="2">
        <f t="shared" si="8"/>
        <v>214787.66400397397</v>
      </c>
    </row>
    <row r="16" spans="1:18">
      <c r="A16" s="1">
        <v>214.8</v>
      </c>
      <c r="B16" s="1">
        <f t="shared" si="0"/>
        <v>2.1819000000000002E-8</v>
      </c>
      <c r="C16" s="1">
        <f t="shared" si="1"/>
        <v>4.6867212000000002E-6</v>
      </c>
      <c r="D16" s="1">
        <v>4.9800000000000004</v>
      </c>
      <c r="E16">
        <v>1.7</v>
      </c>
      <c r="F16">
        <v>2.95</v>
      </c>
      <c r="G16" s="1">
        <v>1</v>
      </c>
      <c r="I16" s="1">
        <f t="shared" si="2"/>
        <v>2.0300000000000002</v>
      </c>
      <c r="J16" s="1">
        <f t="shared" si="3"/>
        <v>3.2800000000000002</v>
      </c>
      <c r="L16" s="3">
        <f t="shared" si="4"/>
        <v>1.7352941176470589</v>
      </c>
      <c r="N16" s="1">
        <f t="shared" si="5"/>
        <v>1.6157635467980296</v>
      </c>
      <c r="P16" s="1">
        <f t="shared" si="6"/>
        <v>1.0309845486319145</v>
      </c>
      <c r="Q16" s="1">
        <f t="shared" si="7"/>
        <v>4.8319371409456249E-6</v>
      </c>
      <c r="R16" s="2">
        <f t="shared" si="8"/>
        <v>206956.33466049124</v>
      </c>
    </row>
    <row r="17" spans="1:18">
      <c r="A17" s="1">
        <v>214.8</v>
      </c>
      <c r="B17" s="1">
        <f t="shared" si="0"/>
        <v>2.1819000000000002E-8</v>
      </c>
      <c r="C17" s="1">
        <f t="shared" si="1"/>
        <v>4.6867212000000002E-6</v>
      </c>
      <c r="D17" s="1">
        <v>4.9800000000000004</v>
      </c>
      <c r="E17" s="1">
        <v>1.75</v>
      </c>
      <c r="F17" s="1">
        <v>3.05</v>
      </c>
      <c r="G17" s="1">
        <v>1</v>
      </c>
      <c r="I17" s="1">
        <f t="shared" si="2"/>
        <v>1.9300000000000006</v>
      </c>
      <c r="J17" s="1">
        <f t="shared" si="3"/>
        <v>3.2300000000000004</v>
      </c>
      <c r="L17" s="3">
        <f t="shared" si="4"/>
        <v>1.7428571428571427</v>
      </c>
      <c r="N17" s="1">
        <f t="shared" si="5"/>
        <v>1.6735751295336785</v>
      </c>
      <c r="P17" s="1">
        <f t="shared" si="6"/>
        <v>1.0704879370016682</v>
      </c>
      <c r="Q17" s="1">
        <f t="shared" si="7"/>
        <v>5.0170785086899831E-6</v>
      </c>
      <c r="R17" s="2">
        <f t="shared" si="8"/>
        <v>199319.18511299347</v>
      </c>
    </row>
    <row r="18" spans="1:18">
      <c r="A18" s="1">
        <v>214.8</v>
      </c>
      <c r="B18" s="1">
        <f t="shared" si="0"/>
        <v>2.1819000000000002E-8</v>
      </c>
      <c r="C18" s="1">
        <f t="shared" si="1"/>
        <v>4.6867212000000002E-6</v>
      </c>
      <c r="D18" s="1">
        <v>4.9800000000000004</v>
      </c>
      <c r="E18">
        <v>1.8</v>
      </c>
      <c r="F18">
        <v>3.15</v>
      </c>
      <c r="G18" s="1">
        <v>1</v>
      </c>
      <c r="I18" s="1">
        <f t="shared" si="2"/>
        <v>1.8300000000000005</v>
      </c>
      <c r="J18" s="1">
        <f t="shared" si="3"/>
        <v>3.1800000000000006</v>
      </c>
      <c r="L18" s="3">
        <f t="shared" si="4"/>
        <v>1.75</v>
      </c>
      <c r="N18" s="1">
        <f t="shared" si="5"/>
        <v>1.7377049180327868</v>
      </c>
      <c r="P18" s="1">
        <f t="shared" si="6"/>
        <v>1.1121810178741787</v>
      </c>
      <c r="Q18" s="1">
        <f t="shared" si="7"/>
        <v>5.212482354708492E-6</v>
      </c>
      <c r="R18" s="2">
        <f t="shared" si="8"/>
        <v>191847.17222048514</v>
      </c>
    </row>
    <row r="19" spans="1:18">
      <c r="A19" s="1">
        <v>214.8</v>
      </c>
      <c r="B19" s="1">
        <f t="shared" si="0"/>
        <v>2.1819000000000002E-8</v>
      </c>
      <c r="C19" s="1">
        <f t="shared" si="1"/>
        <v>4.6867212000000002E-6</v>
      </c>
      <c r="D19" s="1">
        <v>4.9800000000000004</v>
      </c>
      <c r="E19">
        <v>1.85</v>
      </c>
      <c r="F19">
        <v>3.25</v>
      </c>
      <c r="G19" s="1">
        <v>1</v>
      </c>
      <c r="I19" s="1">
        <f t="shared" si="2"/>
        <v>1.7300000000000004</v>
      </c>
      <c r="J19" s="1">
        <f t="shared" si="3"/>
        <v>3.1300000000000003</v>
      </c>
      <c r="L19" s="3">
        <f t="shared" si="4"/>
        <v>1.7567567567567566</v>
      </c>
      <c r="N19" s="1">
        <f t="shared" si="5"/>
        <v>1.8092485549132946</v>
      </c>
      <c r="P19" s="1">
        <f t="shared" si="6"/>
        <v>1.1563809532937868</v>
      </c>
      <c r="Q19" s="1">
        <f t="shared" si="7"/>
        <v>5.4196351290782002E-6</v>
      </c>
      <c r="R19" s="2">
        <f t="shared" si="8"/>
        <v>184514.26640045512</v>
      </c>
    </row>
    <row r="20" spans="1:18">
      <c r="A20" s="1">
        <v>214.8</v>
      </c>
      <c r="B20" s="1">
        <f t="shared" si="0"/>
        <v>2.1819000000000002E-8</v>
      </c>
      <c r="C20" s="1">
        <f t="shared" si="1"/>
        <v>4.6867212000000002E-6</v>
      </c>
      <c r="D20" s="1">
        <v>4.9800000000000004</v>
      </c>
      <c r="E20" s="1">
        <v>1.9</v>
      </c>
      <c r="F20" s="1">
        <v>3.35</v>
      </c>
      <c r="G20" s="1">
        <v>1</v>
      </c>
      <c r="I20" s="1">
        <f t="shared" si="2"/>
        <v>1.6300000000000003</v>
      </c>
      <c r="J20" s="1">
        <f t="shared" si="3"/>
        <v>3.0800000000000005</v>
      </c>
      <c r="L20" s="3">
        <f t="shared" si="4"/>
        <v>1.7631578947368423</v>
      </c>
      <c r="N20" s="1">
        <f t="shared" si="5"/>
        <v>1.8895705521472392</v>
      </c>
      <c r="P20" s="1">
        <f t="shared" si="6"/>
        <v>1.2034560418313924</v>
      </c>
      <c r="Q20" s="1">
        <f t="shared" si="7"/>
        <v>5.6402629445192738E-6</v>
      </c>
      <c r="R20" s="2">
        <f t="shared" si="8"/>
        <v>177296.69872425267</v>
      </c>
    </row>
    <row r="21" spans="1:18">
      <c r="A21" s="1">
        <v>214.8</v>
      </c>
      <c r="B21" s="1">
        <f t="shared" si="0"/>
        <v>2.1819000000000002E-8</v>
      </c>
      <c r="C21" s="1">
        <f t="shared" si="1"/>
        <v>4.6867212000000002E-6</v>
      </c>
      <c r="D21" s="1">
        <v>4.9800000000000004</v>
      </c>
      <c r="E21">
        <v>1.95</v>
      </c>
      <c r="F21">
        <v>3.45</v>
      </c>
      <c r="G21" s="1">
        <v>1</v>
      </c>
      <c r="I21" s="1">
        <f t="shared" si="2"/>
        <v>1.5300000000000002</v>
      </c>
      <c r="J21" s="1">
        <f t="shared" si="3"/>
        <v>3.0300000000000002</v>
      </c>
      <c r="L21" s="3">
        <f t="shared" si="4"/>
        <v>1.7692307692307694</v>
      </c>
      <c r="N21" s="1">
        <f t="shared" si="5"/>
        <v>1.9803921568627449</v>
      </c>
      <c r="P21" s="1">
        <f t="shared" si="6"/>
        <v>1.2538397425845467</v>
      </c>
      <c r="Q21" s="1">
        <f t="shared" si="7"/>
        <v>5.8763973029735381E-6</v>
      </c>
      <c r="R21" s="2">
        <f t="shared" si="8"/>
        <v>170172.29238295142</v>
      </c>
    </row>
    <row r="22" spans="1:18">
      <c r="A22" s="1">
        <v>214.8</v>
      </c>
      <c r="B22" s="1">
        <f t="shared" si="0"/>
        <v>2.1819000000000002E-8</v>
      </c>
      <c r="C22" s="1">
        <f t="shared" si="1"/>
        <v>4.6867212000000002E-6</v>
      </c>
      <c r="D22" s="1">
        <v>4.9800000000000004</v>
      </c>
      <c r="E22">
        <v>2</v>
      </c>
      <c r="F22">
        <v>3.55</v>
      </c>
      <c r="G22" s="1">
        <v>1</v>
      </c>
      <c r="I22" s="1">
        <f t="shared" si="2"/>
        <v>1.4300000000000006</v>
      </c>
      <c r="J22" s="1">
        <f t="shared" si="3"/>
        <v>2.9800000000000004</v>
      </c>
      <c r="L22" s="3">
        <f t="shared" si="4"/>
        <v>1.7749999999999999</v>
      </c>
      <c r="N22" s="1">
        <f t="shared" si="5"/>
        <v>2.0839160839160833</v>
      </c>
      <c r="P22" s="1">
        <f t="shared" si="6"/>
        <v>1.3080492791728759</v>
      </c>
      <c r="Q22" s="1">
        <f t="shared" si="7"/>
        <v>6.1304622873442368E-6</v>
      </c>
      <c r="R22" s="2">
        <f t="shared" si="8"/>
        <v>163119.83552437896</v>
      </c>
    </row>
    <row r="23" spans="1:18">
      <c r="A23" s="1">
        <v>214.8</v>
      </c>
      <c r="B23" s="1">
        <f t="shared" si="0"/>
        <v>2.1819000000000002E-8</v>
      </c>
      <c r="C23" s="1">
        <f t="shared" si="1"/>
        <v>4.6867212000000002E-6</v>
      </c>
      <c r="D23" s="1">
        <v>4.9800000000000004</v>
      </c>
      <c r="E23" s="1">
        <v>2.0499999999999998</v>
      </c>
      <c r="F23" s="1">
        <v>3.65</v>
      </c>
      <c r="G23" s="1">
        <v>1</v>
      </c>
      <c r="I23" s="1">
        <f t="shared" si="2"/>
        <v>1.3300000000000005</v>
      </c>
      <c r="J23" s="1">
        <f t="shared" si="3"/>
        <v>2.9300000000000006</v>
      </c>
      <c r="L23" s="3">
        <f t="shared" si="4"/>
        <v>1.7804878048780488</v>
      </c>
      <c r="N23" s="1">
        <f t="shared" si="5"/>
        <v>2.203007518796992</v>
      </c>
      <c r="P23" s="1">
        <f t="shared" si="6"/>
        <v>1.3667108552393967</v>
      </c>
      <c r="Q23" s="1">
        <f t="shared" si="7"/>
        <v>6.4053927395206116E-6</v>
      </c>
      <c r="R23" s="2">
        <f t="shared" si="8"/>
        <v>156118.45216454929</v>
      </c>
    </row>
    <row r="26" spans="1:18">
      <c r="E26" s="1">
        <v>4.6867000000000004E-6</v>
      </c>
      <c r="G26">
        <f>(E26-E27/E27)</f>
        <v>-0.99999531330000002</v>
      </c>
      <c r="H26">
        <f>G26*100</f>
        <v>-99.999531329999996</v>
      </c>
      <c r="I26">
        <v>50</v>
      </c>
      <c r="K26">
        <f>(I27-I26)/I26</f>
        <v>-0.05</v>
      </c>
      <c r="L26">
        <f>K26*100</f>
        <v>-5</v>
      </c>
    </row>
    <row r="27" spans="1:18">
      <c r="E27" s="1">
        <v>4.8400000000000002E-6</v>
      </c>
      <c r="I27">
        <v>47.5</v>
      </c>
    </row>
    <row r="28" spans="1:18">
      <c r="G28">
        <f>ABS(E26-E27)</f>
        <v>1.5329999999999987E-7</v>
      </c>
    </row>
    <row r="29" spans="1:18">
      <c r="G29">
        <f>(G28/E27)</f>
        <v>3.1673553719008235E-2</v>
      </c>
      <c r="H29">
        <f>G29*100</f>
        <v>3.1673553719008236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4C43-601B-6844-B954-FC40E42D85F9}">
  <dimension ref="B2:O29"/>
  <sheetViews>
    <sheetView tabSelected="1" workbookViewId="0">
      <selection activeCell="O24" sqref="O24"/>
    </sheetView>
  </sheetViews>
  <sheetFormatPr baseColWidth="10" defaultRowHeight="16"/>
  <cols>
    <col min="2" max="2" width="6.1640625" bestFit="1" customWidth="1"/>
    <col min="3" max="3" width="11.1640625" bestFit="1" customWidth="1"/>
    <col min="4" max="4" width="12.1640625" bestFit="1" customWidth="1"/>
    <col min="5" max="7" width="5.1640625" bestFit="1" customWidth="1"/>
    <col min="8" max="8" width="2.1640625" bestFit="1" customWidth="1"/>
    <col min="9" max="9" width="6.83203125" bestFit="1" customWidth="1"/>
    <col min="10" max="10" width="6.5" bestFit="1" customWidth="1"/>
    <col min="11" max="11" width="6.6640625" bestFit="1" customWidth="1"/>
    <col min="12" max="12" width="13" bestFit="1" customWidth="1"/>
    <col min="13" max="14" width="12.1640625" bestFit="1" customWidth="1"/>
    <col min="15" max="15" width="7.6640625" bestFit="1" customWidth="1"/>
  </cols>
  <sheetData>
    <row r="2" spans="2:15">
      <c r="B2" s="4" t="s">
        <v>0</v>
      </c>
      <c r="C2" s="4" t="s">
        <v>1</v>
      </c>
      <c r="D2" s="4" t="s">
        <v>2</v>
      </c>
      <c r="E2" s="4" t="s">
        <v>3</v>
      </c>
      <c r="F2" s="4" t="s">
        <v>5</v>
      </c>
      <c r="G2" s="4" t="s">
        <v>4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</row>
    <row r="3" spans="2:15">
      <c r="B3" s="1">
        <v>214.8</v>
      </c>
      <c r="C3" s="1">
        <f>21.819*(10^-9)</f>
        <v>2.1819000000000002E-8</v>
      </c>
      <c r="D3" s="1">
        <f>B3*C3</f>
        <v>4.6867212000000002E-6</v>
      </c>
      <c r="E3" s="1">
        <v>5.05</v>
      </c>
      <c r="F3" s="1">
        <v>1</v>
      </c>
      <c r="G3" s="1">
        <v>1.55</v>
      </c>
      <c r="H3" s="1">
        <v>1</v>
      </c>
      <c r="I3" s="1">
        <f>E3-G3</f>
        <v>3.5</v>
      </c>
      <c r="J3" s="1">
        <f>E3-F3</f>
        <v>4.05</v>
      </c>
      <c r="K3" s="3">
        <f>G3/F3</f>
        <v>1.55</v>
      </c>
      <c r="L3" s="1">
        <f>J3/I3</f>
        <v>1.157142857142857</v>
      </c>
      <c r="M3" s="1">
        <f>LN(L3*K3)</f>
        <v>0.58420884355423497</v>
      </c>
      <c r="N3" s="1">
        <f>D3*M3</f>
        <v>2.7380239723131163E-6</v>
      </c>
      <c r="O3" s="2">
        <f>H3/N3</f>
        <v>365226.89724852471</v>
      </c>
    </row>
    <row r="4" spans="2:15">
      <c r="B4" s="1">
        <v>214.8</v>
      </c>
      <c r="C4" s="1">
        <f t="shared" ref="C4:C24" si="0">21.819*(10^-9)</f>
        <v>2.1819000000000002E-8</v>
      </c>
      <c r="D4" s="1">
        <f t="shared" ref="D4:D24" si="1">B4*C4</f>
        <v>4.6867212000000002E-6</v>
      </c>
      <c r="E4" s="1">
        <v>5.05</v>
      </c>
      <c r="F4">
        <v>1.05</v>
      </c>
      <c r="G4">
        <v>1.65</v>
      </c>
      <c r="H4" s="1">
        <v>1</v>
      </c>
      <c r="I4" s="1">
        <f>E4-G4</f>
        <v>3.4</v>
      </c>
      <c r="J4" s="1">
        <f>E4-F4</f>
        <v>4</v>
      </c>
      <c r="K4" s="3">
        <f>G4/F4</f>
        <v>1.5714285714285712</v>
      </c>
      <c r="L4" s="1">
        <f>J4/I4</f>
        <v>1.1764705882352942</v>
      </c>
      <c r="M4" s="1">
        <f>LN(L4*K4)</f>
        <v>0.61450405324083213</v>
      </c>
      <c r="N4" s="1">
        <f>D4*M4</f>
        <v>2.8800091738097369E-6</v>
      </c>
      <c r="O4" s="2">
        <f>H4/N4</f>
        <v>347221.11620123032</v>
      </c>
    </row>
    <row r="5" spans="2:15">
      <c r="B5" s="1">
        <v>214.8</v>
      </c>
      <c r="C5" s="1">
        <f t="shared" si="0"/>
        <v>2.1819000000000002E-8</v>
      </c>
      <c r="D5" s="1">
        <f t="shared" si="1"/>
        <v>4.6867212000000002E-6</v>
      </c>
      <c r="E5" s="1">
        <v>5.05</v>
      </c>
      <c r="F5">
        <v>1.1000000000000001</v>
      </c>
      <c r="G5">
        <v>1.75</v>
      </c>
      <c r="H5" s="1">
        <v>1</v>
      </c>
      <c r="I5" s="1">
        <f>E5-G5</f>
        <v>3.3</v>
      </c>
      <c r="J5" s="1">
        <f>E5-F5</f>
        <v>3.9499999999999997</v>
      </c>
      <c r="K5" s="3">
        <f>G5/F5</f>
        <v>1.5909090909090908</v>
      </c>
      <c r="L5" s="1">
        <f>J5/I5</f>
        <v>1.196969696969697</v>
      </c>
      <c r="M5" s="1">
        <f>LN(L5*K5)</f>
        <v>0.64409871857169376</v>
      </c>
      <c r="N5" s="1">
        <f>D5*M5</f>
        <v>3.018711119222791E-6</v>
      </c>
      <c r="O5" s="2">
        <f>H5/N5</f>
        <v>331267.20660089655</v>
      </c>
    </row>
    <row r="6" spans="2:15">
      <c r="B6" s="1">
        <v>214.8</v>
      </c>
      <c r="C6" s="1">
        <f t="shared" si="0"/>
        <v>2.1819000000000002E-8</v>
      </c>
      <c r="D6" s="1">
        <f t="shared" si="1"/>
        <v>4.6867212000000002E-6</v>
      </c>
      <c r="E6" s="1">
        <v>5.05</v>
      </c>
      <c r="F6" s="1">
        <v>1.1499999999999999</v>
      </c>
      <c r="G6" s="1">
        <v>1.85</v>
      </c>
      <c r="H6" s="1">
        <v>1</v>
      </c>
      <c r="I6" s="1">
        <f>E6-G6</f>
        <v>3.1999999999999997</v>
      </c>
      <c r="J6" s="1">
        <f>E6-F6</f>
        <v>3.9</v>
      </c>
      <c r="K6" s="3">
        <f>G6/F6</f>
        <v>1.6086956521739133</v>
      </c>
      <c r="L6" s="1">
        <f>J6/I6</f>
        <v>1.21875</v>
      </c>
      <c r="M6" s="1">
        <f>LN(L6*K6)</f>
        <v>0.67324944004499476</v>
      </c>
      <c r="N6" s="1">
        <f>D6*M6</f>
        <v>3.1553324235470059E-6</v>
      </c>
      <c r="O6" s="2">
        <f>H6/N6</f>
        <v>316923.81840258511</v>
      </c>
    </row>
    <row r="7" spans="2:15">
      <c r="B7" s="1">
        <v>214.8</v>
      </c>
      <c r="C7" s="1">
        <f t="shared" si="0"/>
        <v>2.1819000000000002E-8</v>
      </c>
      <c r="D7" s="1">
        <f t="shared" si="1"/>
        <v>4.6867212000000002E-6</v>
      </c>
      <c r="E7" s="1">
        <v>5.05</v>
      </c>
      <c r="F7">
        <v>1.2</v>
      </c>
      <c r="G7">
        <v>1.95</v>
      </c>
      <c r="H7" s="1">
        <v>1</v>
      </c>
      <c r="I7" s="1">
        <f>E7-G7</f>
        <v>3.0999999999999996</v>
      </c>
      <c r="J7" s="1">
        <f>E7-F7</f>
        <v>3.8499999999999996</v>
      </c>
      <c r="K7" s="3">
        <f>G7/F7</f>
        <v>1.625</v>
      </c>
      <c r="L7" s="1">
        <f>J7/I7</f>
        <v>1.2419354838709677</v>
      </c>
      <c r="M7" s="1">
        <f>LN(L7*K7)</f>
        <v>0.70217885259029311</v>
      </c>
      <c r="N7" s="1">
        <f>D7*M7</f>
        <v>3.2909165146266016E-6</v>
      </c>
      <c r="O7" s="2">
        <f>H7/N7</f>
        <v>303866.71784454654</v>
      </c>
    </row>
    <row r="8" spans="2:15">
      <c r="B8" s="1">
        <v>214.8</v>
      </c>
      <c r="C8" s="1">
        <f t="shared" si="0"/>
        <v>2.1819000000000002E-8</v>
      </c>
      <c r="D8" s="1">
        <f t="shared" si="1"/>
        <v>4.6867212000000002E-6</v>
      </c>
      <c r="E8" s="1">
        <v>5.05</v>
      </c>
      <c r="F8">
        <v>1.25</v>
      </c>
      <c r="G8">
        <v>2.0499999999999998</v>
      </c>
      <c r="H8" s="1">
        <v>1</v>
      </c>
      <c r="I8" s="1">
        <f>E8-G8</f>
        <v>3</v>
      </c>
      <c r="J8" s="1">
        <f>E8-F8</f>
        <v>3.8</v>
      </c>
      <c r="K8" s="3">
        <f>G8/F8</f>
        <v>1.64</v>
      </c>
      <c r="L8" s="1">
        <f>J8/I8</f>
        <v>1.2666666666666666</v>
      </c>
      <c r="M8" s="1">
        <f>LN(L8*K8)</f>
        <v>0.73108501990033736</v>
      </c>
      <c r="N8" s="1">
        <f>D8*M8</f>
        <v>3.426391661769333E-6</v>
      </c>
      <c r="O8" s="2">
        <f>H8/N8</f>
        <v>291852.2161834868</v>
      </c>
    </row>
    <row r="9" spans="2:15">
      <c r="B9" s="1">
        <v>214.8</v>
      </c>
      <c r="C9" s="1">
        <f t="shared" si="0"/>
        <v>2.1819000000000002E-8</v>
      </c>
      <c r="D9" s="1">
        <f t="shared" si="1"/>
        <v>4.6867212000000002E-6</v>
      </c>
      <c r="E9" s="1">
        <v>5.05</v>
      </c>
      <c r="F9" s="1">
        <v>1.3</v>
      </c>
      <c r="G9" s="1">
        <v>2.15</v>
      </c>
      <c r="H9" s="1">
        <v>1</v>
      </c>
      <c r="I9" s="1">
        <f>E9-G9</f>
        <v>2.9</v>
      </c>
      <c r="J9" s="1">
        <f>E9-F9</f>
        <v>3.75</v>
      </c>
      <c r="K9" s="3">
        <f>G9/F9</f>
        <v>1.6538461538461537</v>
      </c>
      <c r="L9" s="1">
        <f>J9/I9</f>
        <v>1.2931034482758621</v>
      </c>
      <c r="M9" s="1">
        <f>LN(L9*K9)</f>
        <v>0.7601486806619715</v>
      </c>
      <c r="N9" s="1">
        <f>D9*M9</f>
        <v>3.5626049368104921E-6</v>
      </c>
      <c r="O9" s="2">
        <f>H9/N9</f>
        <v>280693.4862935642</v>
      </c>
    </row>
    <row r="10" spans="2:15">
      <c r="B10" s="1">
        <v>214.8</v>
      </c>
      <c r="C10" s="1">
        <f t="shared" si="0"/>
        <v>2.1819000000000002E-8</v>
      </c>
      <c r="D10" s="1">
        <f t="shared" si="1"/>
        <v>4.6867212000000002E-6</v>
      </c>
      <c r="E10" s="1">
        <v>5.05</v>
      </c>
      <c r="F10">
        <v>1.35</v>
      </c>
      <c r="G10">
        <v>2.25</v>
      </c>
      <c r="H10" s="1">
        <v>1</v>
      </c>
      <c r="I10" s="1">
        <f>E10-G10</f>
        <v>2.8</v>
      </c>
      <c r="J10" s="1">
        <f>E10-F10</f>
        <v>3.6999999999999997</v>
      </c>
      <c r="K10" s="3">
        <f>G10/F10</f>
        <v>1.6666666666666665</v>
      </c>
      <c r="L10" s="1">
        <f>J10/I10</f>
        <v>1.3214285714285714</v>
      </c>
      <c r="M10" s="1">
        <f>LN(L10*K10)</f>
        <v>0.78953902623501104</v>
      </c>
      <c r="N10" s="1">
        <f>D10*M10</f>
        <v>3.7003492924829825E-6</v>
      </c>
      <c r="O10" s="2">
        <f>H10/N10</f>
        <v>270244.75825334503</v>
      </c>
    </row>
    <row r="11" spans="2:15">
      <c r="B11" s="1">
        <v>214.8</v>
      </c>
      <c r="C11" s="1">
        <f t="shared" si="0"/>
        <v>2.1819000000000002E-8</v>
      </c>
      <c r="D11" s="1">
        <f t="shared" si="1"/>
        <v>4.6867212000000002E-6</v>
      </c>
      <c r="E11" s="1">
        <v>5.05</v>
      </c>
      <c r="F11">
        <v>1.4</v>
      </c>
      <c r="G11">
        <v>2.35</v>
      </c>
      <c r="H11" s="1">
        <v>1</v>
      </c>
      <c r="I11" s="1">
        <f>E11-G11</f>
        <v>2.6999999999999997</v>
      </c>
      <c r="J11" s="1">
        <f>E11-F11</f>
        <v>3.65</v>
      </c>
      <c r="K11" s="3">
        <f>G11/F11</f>
        <v>1.6785714285714288</v>
      </c>
      <c r="L11" s="1">
        <f>J11/I11</f>
        <v>1.3518518518518519</v>
      </c>
      <c r="M11" s="1">
        <f>LN(L11*K11)</f>
        <v>0.8194184861189715</v>
      </c>
      <c r="N11" s="1">
        <f>D11*M11</f>
        <v>3.84038599056569E-6</v>
      </c>
      <c r="O11" s="2">
        <f>H11/N11</f>
        <v>260390.49263709551</v>
      </c>
    </row>
    <row r="12" spans="2:15">
      <c r="B12" s="1">
        <v>214.8</v>
      </c>
      <c r="C12" s="1">
        <f t="shared" si="0"/>
        <v>2.1819000000000002E-8</v>
      </c>
      <c r="D12" s="1">
        <f t="shared" si="1"/>
        <v>4.6867212000000002E-6</v>
      </c>
      <c r="E12" s="1">
        <v>5.05</v>
      </c>
      <c r="F12" s="1">
        <v>1.45</v>
      </c>
      <c r="G12" s="1">
        <v>2.4500000000000002</v>
      </c>
      <c r="H12" s="1">
        <v>1</v>
      </c>
      <c r="I12" s="1">
        <f>E12-G12</f>
        <v>2.5999999999999996</v>
      </c>
      <c r="J12" s="1">
        <f>E12-F12</f>
        <v>3.5999999999999996</v>
      </c>
      <c r="K12" s="3">
        <f>G12/F12</f>
        <v>1.6896551724137934</v>
      </c>
      <c r="L12" s="1">
        <f>J12/I12</f>
        <v>1.3846153846153846</v>
      </c>
      <c r="M12" s="1">
        <f>LN(L12*K12)</f>
        <v>0.84994686855878065</v>
      </c>
      <c r="N12" s="1">
        <f>D12*M12</f>
        <v>3.9834640077480508E-6</v>
      </c>
      <c r="O12" s="2">
        <f>H12/N12</f>
        <v>251037.78973650734</v>
      </c>
    </row>
    <row r="13" spans="2:15">
      <c r="B13" s="1">
        <v>214.8</v>
      </c>
      <c r="C13" s="1">
        <f t="shared" si="0"/>
        <v>2.1819000000000002E-8</v>
      </c>
      <c r="D13" s="1">
        <f t="shared" si="1"/>
        <v>4.6867212000000002E-6</v>
      </c>
      <c r="E13" s="1">
        <v>5.05</v>
      </c>
      <c r="F13">
        <v>1.5</v>
      </c>
      <c r="G13">
        <v>2.5499999999999998</v>
      </c>
      <c r="H13" s="1">
        <v>1</v>
      </c>
      <c r="I13" s="1">
        <f>E13-G13</f>
        <v>2.5</v>
      </c>
      <c r="J13" s="1">
        <f>E13-F13</f>
        <v>3.55</v>
      </c>
      <c r="K13" s="3">
        <f>G13/F13</f>
        <v>1.7</v>
      </c>
      <c r="L13" s="1">
        <f>J13/I13</f>
        <v>1.42</v>
      </c>
      <c r="M13" s="1">
        <f>LN(L13*K13)</f>
        <v>0.88128512267533965</v>
      </c>
      <c r="N13" s="1">
        <f>D13*M13</f>
        <v>4.1303376676871153E-6</v>
      </c>
      <c r="O13" s="2">
        <f>H13/N13</f>
        <v>242110.95567883068</v>
      </c>
    </row>
    <row r="14" spans="2:15">
      <c r="B14" s="1">
        <v>214.8</v>
      </c>
      <c r="C14" s="1">
        <f t="shared" si="0"/>
        <v>2.1819000000000002E-8</v>
      </c>
      <c r="D14" s="1">
        <f t="shared" si="1"/>
        <v>4.6867212000000002E-6</v>
      </c>
      <c r="E14" s="1">
        <v>5.05</v>
      </c>
      <c r="F14">
        <v>1.55</v>
      </c>
      <c r="G14">
        <v>2.65</v>
      </c>
      <c r="H14" s="1">
        <v>1</v>
      </c>
      <c r="I14" s="1">
        <f>E14-G14</f>
        <v>2.4</v>
      </c>
      <c r="J14" s="1">
        <f>E14-F14</f>
        <v>3.5</v>
      </c>
      <c r="K14" s="3">
        <f>G14/F14</f>
        <v>1.7096774193548385</v>
      </c>
      <c r="L14" s="1">
        <f>J14/I14</f>
        <v>1.4583333333333335</v>
      </c>
      <c r="M14" s="1">
        <f>LN(L14*K14)</f>
        <v>0.91359894020844357</v>
      </c>
      <c r="N14" s="1">
        <f>D14*M14</f>
        <v>4.2817835213724447E-6</v>
      </c>
      <c r="O14" s="2">
        <f>H14/N14</f>
        <v>233547.53807812053</v>
      </c>
    </row>
    <row r="15" spans="2:15">
      <c r="B15" s="1">
        <v>214.8</v>
      </c>
      <c r="C15" s="1">
        <f t="shared" si="0"/>
        <v>2.1819000000000002E-8</v>
      </c>
      <c r="D15" s="1">
        <f t="shared" si="1"/>
        <v>4.6867212000000002E-6</v>
      </c>
      <c r="E15" s="1">
        <v>5.05</v>
      </c>
      <c r="F15" s="1">
        <v>1.6</v>
      </c>
      <c r="G15" s="1">
        <v>2.75</v>
      </c>
      <c r="H15" s="1">
        <v>1</v>
      </c>
      <c r="I15" s="1">
        <f>E15-G15</f>
        <v>2.2999999999999998</v>
      </c>
      <c r="J15" s="1">
        <f>E15-F15</f>
        <v>3.4499999999999997</v>
      </c>
      <c r="K15" s="3">
        <f>G15/F15</f>
        <v>1.71875</v>
      </c>
      <c r="L15" s="1">
        <f>J15/I15</f>
        <v>1.5</v>
      </c>
      <c r="M15" s="1">
        <f>LN(L15*K15)</f>
        <v>0.94706239054090879</v>
      </c>
      <c r="N15" s="1">
        <f>D15*M15</f>
        <v>4.4386173834707566E-6</v>
      </c>
      <c r="O15" s="2">
        <f>H15/N15</f>
        <v>225295.38223410791</v>
      </c>
    </row>
    <row r="16" spans="2:15">
      <c r="B16" s="1">
        <v>214.8</v>
      </c>
      <c r="C16" s="1">
        <f t="shared" si="0"/>
        <v>2.1819000000000002E-8</v>
      </c>
      <c r="D16" s="1">
        <f t="shared" si="1"/>
        <v>4.6867212000000002E-6</v>
      </c>
      <c r="E16" s="1">
        <v>5.05</v>
      </c>
      <c r="F16">
        <v>1.65</v>
      </c>
      <c r="G16">
        <v>2.85</v>
      </c>
      <c r="H16" s="1">
        <v>1</v>
      </c>
      <c r="I16" s="1">
        <f>E16-G16</f>
        <v>2.1999999999999997</v>
      </c>
      <c r="J16" s="1">
        <f>E16-F16</f>
        <v>3.4</v>
      </c>
      <c r="K16" s="3">
        <f>G16/F16</f>
        <v>1.7272727272727275</v>
      </c>
      <c r="L16" s="1">
        <f>J16/I16</f>
        <v>1.5454545454545456</v>
      </c>
      <c r="M16" s="1">
        <f>LN(L16*K16)</f>
        <v>0.98186177762591564</v>
      </c>
      <c r="N16" s="1">
        <f>D16*M16</f>
        <v>4.601712408669065E-6</v>
      </c>
      <c r="O16" s="2">
        <f>H16/N16</f>
        <v>217310.40777692277</v>
      </c>
    </row>
    <row r="17" spans="2:15">
      <c r="B17" s="1">
        <v>214.8</v>
      </c>
      <c r="C17" s="1">
        <f t="shared" si="0"/>
        <v>2.1819000000000002E-8</v>
      </c>
      <c r="D17" s="1">
        <f t="shared" si="1"/>
        <v>4.6867212000000002E-6</v>
      </c>
      <c r="E17" s="1">
        <v>5.05</v>
      </c>
      <c r="F17">
        <v>1.7</v>
      </c>
      <c r="G17">
        <v>2.95</v>
      </c>
      <c r="H17" s="1">
        <v>1</v>
      </c>
      <c r="I17" s="1">
        <f>E17-G17</f>
        <v>2.0999999999999996</v>
      </c>
      <c r="J17" s="1">
        <f>E17-F17</f>
        <v>3.3499999999999996</v>
      </c>
      <c r="K17" s="3">
        <f>G17/F17</f>
        <v>1.7352941176470589</v>
      </c>
      <c r="L17" s="1">
        <f>J17/I17</f>
        <v>1.5952380952380953</v>
      </c>
      <c r="M17" s="1">
        <f>LN(L17*K17)</f>
        <v>1.0181999203971559</v>
      </c>
      <c r="N17" s="1">
        <f>D17*M17</f>
        <v>4.7720191527636631E-6</v>
      </c>
      <c r="O17" s="2">
        <f>H17/N17</f>
        <v>209554.90076372825</v>
      </c>
    </row>
    <row r="18" spans="2:15">
      <c r="B18" s="1">
        <v>214.8</v>
      </c>
      <c r="C18" s="1">
        <f t="shared" si="0"/>
        <v>2.1819000000000002E-8</v>
      </c>
      <c r="D18" s="1">
        <f t="shared" si="1"/>
        <v>4.6867212000000002E-6</v>
      </c>
      <c r="E18" s="1">
        <v>5.05</v>
      </c>
      <c r="F18" s="1">
        <v>1.75</v>
      </c>
      <c r="G18" s="1">
        <v>3.05</v>
      </c>
      <c r="H18" s="1">
        <v>1</v>
      </c>
      <c r="I18" s="1">
        <f>E18-G18</f>
        <v>2</v>
      </c>
      <c r="J18" s="1">
        <f>E18-F18</f>
        <v>3.3</v>
      </c>
      <c r="K18" s="3">
        <f>G18/F18</f>
        <v>1.7428571428571427</v>
      </c>
      <c r="L18" s="1">
        <f>J18/I18</f>
        <v>1.65</v>
      </c>
      <c r="M18" s="1">
        <f>LN(L18*K18)</f>
        <v>1.0563010905963868</v>
      </c>
      <c r="N18" s="1">
        <f>D18*M18</f>
        <v>4.9505887148812065E-6</v>
      </c>
      <c r="O18" s="2">
        <f>H18/N18</f>
        <v>201996.17815029819</v>
      </c>
    </row>
    <row r="19" spans="2:15">
      <c r="B19" s="1">
        <v>214.8</v>
      </c>
      <c r="C19" s="1">
        <f t="shared" si="0"/>
        <v>2.1819000000000002E-8</v>
      </c>
      <c r="D19" s="1">
        <f t="shared" si="1"/>
        <v>4.6867212000000002E-6</v>
      </c>
      <c r="E19" s="1">
        <v>5.05</v>
      </c>
      <c r="F19">
        <v>1.8</v>
      </c>
      <c r="G19">
        <v>3.15</v>
      </c>
      <c r="H19" s="1">
        <v>1</v>
      </c>
      <c r="I19" s="1">
        <f>E19-G19</f>
        <v>1.9</v>
      </c>
      <c r="J19" s="1">
        <f>E19-F19</f>
        <v>3.25</v>
      </c>
      <c r="K19" s="3">
        <f>G19/F19</f>
        <v>1.75</v>
      </c>
      <c r="L19" s="1">
        <f>J19/I19</f>
        <v>1.7105263157894737</v>
      </c>
      <c r="M19" s="1">
        <f>LN(L19*K19)</f>
        <v>1.096416898104674</v>
      </c>
      <c r="N19" s="1">
        <f>D19*M19</f>
        <v>5.1386003203854158E-6</v>
      </c>
      <c r="O19" s="2">
        <f>H19/N19</f>
        <v>194605.52244798755</v>
      </c>
    </row>
    <row r="20" spans="2:15">
      <c r="B20" s="1">
        <v>214.8</v>
      </c>
      <c r="C20" s="1">
        <f t="shared" si="0"/>
        <v>2.1819000000000002E-8</v>
      </c>
      <c r="D20" s="1">
        <f t="shared" si="1"/>
        <v>4.6867212000000002E-6</v>
      </c>
      <c r="E20" s="1">
        <v>5.05</v>
      </c>
      <c r="F20">
        <v>1.85</v>
      </c>
      <c r="G20">
        <v>3.25</v>
      </c>
      <c r="H20" s="1">
        <v>1</v>
      </c>
      <c r="I20" s="1">
        <f>E20-G20</f>
        <v>1.7999999999999998</v>
      </c>
      <c r="J20" s="1">
        <f>E20-F20</f>
        <v>3.1999999999999997</v>
      </c>
      <c r="K20" s="3">
        <f>G20/F20</f>
        <v>1.7567567567567566</v>
      </c>
      <c r="L20" s="1">
        <f>J20/I20</f>
        <v>1.7777777777777779</v>
      </c>
      <c r="M20" s="1">
        <f>LN(L20*K20)</f>
        <v>1.1388335021549745</v>
      </c>
      <c r="N20" s="1">
        <f>D20*M20</f>
        <v>5.3373951178199651E-6</v>
      </c>
      <c r="O20" s="2">
        <f>H20/N20</f>
        <v>187357.31155846029</v>
      </c>
    </row>
    <row r="21" spans="2:15">
      <c r="B21" s="1">
        <v>214.8</v>
      </c>
      <c r="C21" s="1">
        <f t="shared" si="0"/>
        <v>2.1819000000000002E-8</v>
      </c>
      <c r="D21" s="1">
        <f t="shared" si="1"/>
        <v>4.6867212000000002E-6</v>
      </c>
      <c r="E21" s="1">
        <v>5.05</v>
      </c>
      <c r="F21" s="1">
        <v>1.9</v>
      </c>
      <c r="G21" s="1">
        <v>3.35</v>
      </c>
      <c r="H21" s="1">
        <v>1</v>
      </c>
      <c r="I21" s="1">
        <f>E21-G21</f>
        <v>1.6999999999999997</v>
      </c>
      <c r="J21" s="1">
        <f>E21-F21</f>
        <v>3.15</v>
      </c>
      <c r="K21" s="3">
        <f>G21/F21</f>
        <v>1.7631578947368423</v>
      </c>
      <c r="L21" s="1">
        <f>J21/I21</f>
        <v>1.8529411764705885</v>
      </c>
      <c r="M21" s="1">
        <f>LN(L21*K21)</f>
        <v>1.1838806614399517</v>
      </c>
      <c r="N21" s="1">
        <f>D21*M21</f>
        <v>5.5485185942406444E-6</v>
      </c>
      <c r="O21" s="2">
        <f>H21/N21</f>
        <v>180228.28670665334</v>
      </c>
    </row>
    <row r="22" spans="2:15">
      <c r="B22" s="1">
        <v>214.8</v>
      </c>
      <c r="C22" s="1">
        <f t="shared" si="0"/>
        <v>2.1819000000000002E-8</v>
      </c>
      <c r="D22" s="1">
        <f t="shared" si="1"/>
        <v>4.6867212000000002E-6</v>
      </c>
      <c r="E22" s="1">
        <v>5.05</v>
      </c>
      <c r="F22">
        <v>1.95</v>
      </c>
      <c r="G22">
        <v>3.45</v>
      </c>
      <c r="H22" s="1">
        <v>1</v>
      </c>
      <c r="I22" s="1">
        <f>E22-G22</f>
        <v>1.5999999999999996</v>
      </c>
      <c r="J22" s="1">
        <f>E22-F22</f>
        <v>3.0999999999999996</v>
      </c>
      <c r="K22" s="3">
        <f>G22/F22</f>
        <v>1.7692307692307694</v>
      </c>
      <c r="L22" s="1">
        <f>J22/I22</f>
        <v>1.9375000000000002</v>
      </c>
      <c r="M22" s="1">
        <f>LN(L22*K22)</f>
        <v>1.2319433407129781</v>
      </c>
      <c r="N22" s="1">
        <f>D22*M22</f>
        <v>5.7737749721183381E-6</v>
      </c>
      <c r="O22" s="2">
        <f>H22/N22</f>
        <v>173196.9127354318</v>
      </c>
    </row>
    <row r="23" spans="2:15">
      <c r="B23" s="1">
        <v>214.8</v>
      </c>
      <c r="C23" s="1">
        <f t="shared" si="0"/>
        <v>2.1819000000000002E-8</v>
      </c>
      <c r="D23" s="1">
        <f t="shared" si="1"/>
        <v>4.6867212000000002E-6</v>
      </c>
      <c r="E23" s="1">
        <v>5.05</v>
      </c>
      <c r="F23">
        <v>2</v>
      </c>
      <c r="G23">
        <v>3.55</v>
      </c>
      <c r="H23" s="1">
        <v>1</v>
      </c>
      <c r="I23" s="1">
        <f>E23-G23</f>
        <v>1.5</v>
      </c>
      <c r="J23" s="1">
        <f>E23-F23</f>
        <v>3.05</v>
      </c>
      <c r="K23" s="3">
        <f>G23/F23</f>
        <v>1.7749999999999999</v>
      </c>
      <c r="L23" s="1">
        <f>J23/I23</f>
        <v>2.0333333333333332</v>
      </c>
      <c r="M23" s="1">
        <f>LN(L23*K23)</f>
        <v>1.2834769054385349</v>
      </c>
      <c r="N23" s="1">
        <f>D23*M23</f>
        <v>6.0152984224291766E-6</v>
      </c>
      <c r="O23" s="2">
        <f>H23/N23</f>
        <v>166242.79125891929</v>
      </c>
    </row>
    <row r="24" spans="2:15">
      <c r="B24" s="1">
        <v>214.8</v>
      </c>
      <c r="C24" s="1">
        <f t="shared" si="0"/>
        <v>2.1819000000000002E-8</v>
      </c>
      <c r="D24" s="1">
        <f t="shared" si="1"/>
        <v>4.6867212000000002E-6</v>
      </c>
      <c r="E24" s="1">
        <v>5.05</v>
      </c>
      <c r="F24" s="1">
        <v>2.0499999999999998</v>
      </c>
      <c r="G24" s="1">
        <v>3.65</v>
      </c>
      <c r="H24" s="1">
        <v>1</v>
      </c>
      <c r="I24" s="1">
        <f>E24-G24</f>
        <v>1.4</v>
      </c>
      <c r="J24" s="1">
        <f>E24-F24</f>
        <v>3</v>
      </c>
      <c r="K24" s="3">
        <f>G24/F24</f>
        <v>1.7804878048780488</v>
      </c>
      <c r="L24" s="1">
        <f>J24/I24</f>
        <v>2.1428571428571428</v>
      </c>
      <c r="M24" s="1">
        <f>LN(L24*K24)</f>
        <v>1.3390274264909801</v>
      </c>
      <c r="N24" s="1">
        <f>D24*M24</f>
        <v>6.275648227116718E-6</v>
      </c>
      <c r="O24" s="2">
        <f>H24/N24</f>
        <v>159346.08885167545</v>
      </c>
    </row>
    <row r="26" spans="2:15">
      <c r="E26" s="1">
        <v>4.6867000000000004E-6</v>
      </c>
      <c r="G26">
        <f>(E26-E27/E27)</f>
        <v>-0.99999531330000002</v>
      </c>
      <c r="H26">
        <f>G26*100</f>
        <v>-99.999531329999996</v>
      </c>
      <c r="J26" t="e">
        <f>(#REF!-#REF!)/#REF!</f>
        <v>#REF!</v>
      </c>
    </row>
    <row r="27" spans="2:15">
      <c r="E27" s="1">
        <v>4.8400000000000002E-6</v>
      </c>
    </row>
    <row r="28" spans="2:15">
      <c r="G28">
        <f>ABS(E26-E27)</f>
        <v>1.5329999999999987E-7</v>
      </c>
    </row>
    <row r="29" spans="2:15">
      <c r="G29">
        <f>(G28/E27)</f>
        <v>3.1673553719008235E-2</v>
      </c>
      <c r="H29">
        <f>G29*100</f>
        <v>3.1673553719008236</v>
      </c>
    </row>
  </sheetData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Adams</dc:creator>
  <cp:lastModifiedBy>Linda Adams</cp:lastModifiedBy>
  <cp:lastPrinted>2019-06-09T23:20:30Z</cp:lastPrinted>
  <dcterms:created xsi:type="dcterms:W3CDTF">2019-02-18T13:12:00Z</dcterms:created>
  <dcterms:modified xsi:type="dcterms:W3CDTF">2019-06-13T21:48:40Z</dcterms:modified>
</cp:coreProperties>
</file>