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avizon\Desktop\"/>
    </mc:Choice>
  </mc:AlternateContent>
  <xr:revisionPtr revIDLastSave="0" documentId="13_ncr:1_{DF60FB66-3F1B-4751-B804-E526D464028F}" xr6:coauthVersionLast="46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ource Data" sheetId="1" r:id="rId1"/>
    <sheet name="Theater Outcomes by Launch Date" sheetId="3" r:id="rId2"/>
    <sheet name="Outcomes Based on Goals" sheetId="4" r:id="rId3"/>
    <sheet name="Category Statistics" sheetId="5" r:id="rId4"/>
    <sheet name="Outcomes based on Launch Date" sheetId="6" r:id="rId5"/>
  </sheets>
  <definedNames>
    <definedName name="_xlnm._FilterDatabase" localSheetId="0" hidden="1">'Source Data'!$A$1:$U$1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C3" i="4"/>
  <c r="G3" i="4" s="1"/>
  <c r="C4" i="4"/>
  <c r="C5" i="4"/>
  <c r="C6" i="4"/>
  <c r="G6" i="4" s="1"/>
  <c r="C7" i="4"/>
  <c r="G7" i="4" s="1"/>
  <c r="C8" i="4"/>
  <c r="G8" i="4" s="1"/>
  <c r="C9" i="4"/>
  <c r="G9" i="4" s="1"/>
  <c r="C10" i="4"/>
  <c r="G10" i="4" s="1"/>
  <c r="C11" i="4"/>
  <c r="G11" i="4" s="1"/>
  <c r="C12" i="4"/>
  <c r="C13" i="4"/>
  <c r="C2" i="4"/>
  <c r="G2" i="4" s="1"/>
  <c r="D2" i="4"/>
  <c r="B10" i="4"/>
  <c r="E10" i="4" s="1"/>
  <c r="B13" i="4"/>
  <c r="B12" i="4"/>
  <c r="B11" i="4"/>
  <c r="E11" i="4" s="1"/>
  <c r="B9" i="4"/>
  <c r="E9" i="4" s="1"/>
  <c r="B8" i="4"/>
  <c r="E8" i="4" s="1"/>
  <c r="B7" i="4"/>
  <c r="E7" i="4" s="1"/>
  <c r="B6" i="4"/>
  <c r="E6" i="4" s="1"/>
  <c r="B5" i="4"/>
  <c r="B4" i="4"/>
  <c r="B3" i="4"/>
  <c r="E3" i="4" s="1"/>
  <c r="B2" i="4"/>
  <c r="E2" i="4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12" i="4" l="1"/>
  <c r="G4" i="4"/>
  <c r="F12" i="4"/>
  <c r="F4" i="4"/>
  <c r="F6" i="4"/>
  <c r="F11" i="4"/>
  <c r="F3" i="4"/>
  <c r="F10" i="4"/>
  <c r="F9" i="4"/>
  <c r="F2" i="4"/>
  <c r="F8" i="4"/>
  <c r="F7" i="4"/>
  <c r="E12" i="4"/>
  <c r="E4" i="4"/>
  <c r="E13" i="4"/>
  <c r="F13" i="4" s="1"/>
  <c r="E5" i="4"/>
  <c r="G5" i="4" s="1"/>
  <c r="C14" i="4"/>
  <c r="B14" i="4"/>
  <c r="E14" i="4" l="1"/>
  <c r="F14" i="4"/>
  <c r="G14" i="4"/>
  <c r="G13" i="4"/>
  <c r="F5" i="4"/>
</calcChain>
</file>

<file path=xl/sharedStrings.xml><?xml version="1.0" encoding="utf-8"?>
<sst xmlns="http://schemas.openxmlformats.org/spreadsheetml/2006/main" count="33011" uniqueCount="8402">
  <si>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</si>
  <si>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</si>
  <si>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</si>
  <si>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</si>
  <si>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</si>
  <si>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</si>
  <si>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</si>
  <si>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</si>
  <si>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</si>
  <si>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</si>
  <si>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</si>
  <si>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</si>
  <si>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</si>
  <si>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</si>
  <si>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</si>
  <si>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</si>
  <si>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</si>
  <si>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</si>
  <si>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</si>
  <si>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</si>
  <si>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</si>
  <si>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</si>
  <si>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</si>
  <si>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</si>
  <si>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</si>
  <si>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</si>
  <si>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</si>
  <si>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</si>
  <si>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</si>
  <si>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</si>
  <si>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</si>
  <si>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</si>
  <si>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</si>
  <si>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</si>
  <si>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</si>
  <si>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</si>
  <si>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</si>
  <si>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</si>
  <si>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</si>
  <si>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</si>
  <si>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</si>
  <si>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</si>
  <si>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</si>
  <si>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</si>
  <si>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</si>
  <si>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</si>
  <si>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</si>
  <si>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</si>
  <si>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</si>
  <si>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</si>
  <si>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</si>
  <si>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</si>
  <si>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</si>
  <si>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</si>
  <si>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</si>
  <si>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</si>
  <si>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</si>
  <si>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</si>
  <si>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</si>
  <si>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</si>
  <si>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</si>
  <si>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</si>
  <si>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</si>
  <si>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</si>
  <si>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</si>
  <si>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</si>
  <si>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</si>
  <si>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</si>
  <si>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</si>
  <si>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</si>
  <si>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</si>
  <si>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</si>
  <si>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</si>
  <si>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</si>
  <si>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</si>
  <si>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</si>
  <si>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</si>
  <si>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</si>
  <si>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</si>
  <si>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</si>
  <si>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</si>
  <si>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</si>
  <si>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</si>
  <si>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</si>
  <si>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</si>
  <si>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</si>
  <si>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</si>
  <si>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</si>
  <si>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</si>
  <si>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</si>
  <si>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</si>
  <si>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</si>
  <si>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</si>
  <si>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</si>
  <si>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</si>
  <si>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</si>
  <si>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</si>
  <si>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</si>
  <si>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</si>
  <si>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</si>
  <si>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</si>
  <si>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</si>
  <si>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</si>
  <si>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</si>
  <si>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</si>
  <si>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</si>
  <si>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</si>
  <si>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</si>
  <si>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</si>
  <si>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</si>
  <si>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</si>
  <si>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</si>
  <si>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</si>
  <si>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</si>
  <si>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</si>
  <si>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</si>
  <si>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</si>
  <si>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</si>
  <si>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</si>
  <si>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</si>
  <si>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</si>
  <si>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</si>
  <si>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</si>
  <si>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</si>
  <si>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</si>
  <si>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</si>
  <si>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</si>
  <si>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</si>
  <si>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</si>
  <si>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</si>
  <si>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</si>
  <si>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</si>
  <si>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</si>
  <si>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</si>
  <si>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</si>
  <si>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</si>
  <si>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</si>
  <si>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</si>
  <si>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</si>
  <si>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</si>
  <si>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</si>
  <si>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</si>
  <si>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</si>
  <si>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</si>
  <si>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</si>
  <si>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</si>
  <si>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</si>
  <si>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</si>
  <si>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</si>
  <si>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</si>
  <si>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</si>
  <si>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</si>
  <si>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</si>
  <si>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</si>
  <si>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</si>
  <si>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</si>
  <si>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</si>
  <si>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</si>
  <si>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</si>
  <si>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</si>
  <si>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</si>
  <si>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</si>
  <si>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</si>
  <si>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</si>
  <si>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</si>
  <si>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</si>
  <si>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</si>
  <si>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</si>
  <si>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</si>
  <si>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</si>
  <si>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</si>
  <si>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</si>
  <si>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</si>
  <si>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</si>
  <si>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</si>
  <si>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</si>
  <si>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</si>
  <si>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</si>
  <si>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</si>
  <si>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</si>
  <si>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</si>
  <si>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</si>
  <si>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</si>
  <si>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</si>
  <si>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</si>
  <si>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</si>
  <si>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</si>
  <si>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</si>
  <si>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</si>
  <si>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</si>
  <si>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</si>
  <si>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</si>
  <si>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</si>
  <si>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</si>
  <si>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</si>
  <si>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</si>
  <si>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</si>
  <si>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</si>
  <si>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</si>
  <si>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</si>
  <si>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</si>
  <si>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</si>
  <si>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</si>
  <si>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</si>
  <si>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</si>
  <si>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</si>
  <si>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</si>
  <si>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</si>
  <si>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</si>
  <si>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</si>
  <si>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</si>
  <si>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</si>
  <si>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</si>
  <si>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</si>
  <si>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</si>
  <si>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</si>
  <si>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</si>
  <si>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</si>
  <si>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</si>
  <si>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</si>
  <si>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</si>
  <si>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</si>
  <si>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</si>
  <si>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</si>
  <si>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</si>
  <si>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</si>
  <si>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</si>
  <si>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</si>
  <si>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</si>
  <si>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</si>
  <si>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</si>
  <si>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</si>
  <si>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</si>
  <si>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</si>
  <si>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</si>
  <si>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</si>
  <si>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</si>
  <si>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</si>
  <si>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</si>
  <si>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</si>
  <si>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</si>
  <si>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</si>
  <si>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</si>
  <si>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</si>
  <si>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</si>
  <si>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</si>
  <si>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</si>
  <si>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</si>
  <si>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</si>
  <si>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</si>
  <si>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</si>
  <si>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</si>
  <si>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</si>
  <si>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</si>
  <si>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</si>
  <si>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</si>
  <si>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</si>
  <si>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</si>
  <si>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</si>
  <si>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</si>
  <si>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</si>
  <si>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</si>
  <si>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</si>
  <si>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</si>
  <si>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</si>
  <si>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</si>
  <si>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</si>
  <si>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</si>
  <si>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</si>
  <si>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</si>
  <si>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</si>
  <si>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</si>
  <si>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</si>
  <si>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</si>
  <si>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</si>
  <si>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</si>
  <si>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</si>
  <si>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</si>
  <si>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</si>
  <si>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</si>
  <si>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</si>
  <si>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</si>
  <si>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</si>
  <si>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</si>
  <si>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</si>
  <si>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</si>
  <si>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</si>
  <si>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</si>
  <si>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</si>
  <si>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</si>
  <si>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</si>
  <si>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</si>
  <si>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</si>
  <si>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</si>
  <si>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</si>
  <si>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</si>
  <si>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</si>
  <si>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</si>
  <si>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</si>
  <si>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</si>
  <si>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</si>
  <si>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</si>
  <si>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</si>
  <si>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</si>
  <si>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</si>
  <si>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</si>
  <si>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</si>
  <si>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</si>
  <si>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</si>
  <si>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</si>
  <si>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</si>
  <si>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</si>
  <si>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</si>
  <si>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</si>
  <si>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</si>
  <si>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</si>
  <si>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</si>
  <si>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</si>
  <si>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</si>
  <si>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</si>
  <si>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</si>
  <si>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</si>
  <si>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</si>
  <si>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</si>
  <si>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</si>
  <si>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</si>
  <si>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</si>
  <si>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</si>
  <si>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</si>
  <si>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</si>
  <si>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</si>
  <si>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</si>
  <si>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</si>
  <si>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</si>
  <si>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</si>
  <si>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</si>
  <si>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</si>
  <si>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</si>
  <si>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</si>
  <si>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</si>
  <si>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</si>
  <si>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</si>
  <si>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</si>
  <si>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</si>
  <si>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</si>
  <si>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</si>
  <si>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</si>
  <si>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</si>
  <si>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</si>
  <si>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</si>
  <si>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</si>
  <si>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</si>
  <si>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</si>
  <si>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</si>
  <si>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</si>
  <si>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</si>
  <si>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</si>
  <si>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</si>
  <si>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</si>
  <si>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</si>
  <si>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</si>
  <si>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</si>
  <si>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</si>
  <si>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</si>
  <si>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</si>
  <si>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</si>
  <si>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</si>
  <si>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</si>
  <si>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</si>
  <si>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</si>
  <si>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</si>
  <si>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</si>
  <si>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</si>
  <si>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</si>
  <si>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</si>
  <si>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</si>
  <si>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</si>
  <si>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</si>
  <si>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</si>
  <si>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</si>
  <si>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</si>
  <si>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</si>
  <si>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</si>
  <si>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</si>
  <si>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</si>
  <si>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</si>
  <si>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</si>
  <si>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</si>
  <si>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</si>
  <si>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</si>
  <si>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</si>
  <si>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</si>
  <si>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</si>
  <si>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</si>
  <si>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</si>
  <si>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</si>
  <si>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</si>
  <si>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</si>
  <si>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</si>
  <si>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</si>
  <si>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</si>
  <si>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</si>
  <si>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</si>
  <si>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</si>
  <si>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</si>
  <si>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</si>
  <si>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</si>
  <si>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</si>
  <si>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</si>
  <si>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</si>
  <si>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</si>
  <si>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</si>
  <si>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</si>
  <si>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</si>
  <si>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</si>
  <si>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</si>
  <si>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</si>
  <si>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</si>
  <si>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</si>
  <si>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</si>
  <si>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</si>
  <si>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</si>
  <si>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</si>
  <si>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</si>
  <si>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</si>
  <si>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</si>
  <si>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</si>
  <si>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</si>
  <si>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</si>
  <si>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</si>
  <si>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</si>
  <si>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</si>
  <si>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</si>
  <si>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</si>
  <si>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</si>
  <si>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</si>
  <si>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</si>
  <si>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</si>
  <si>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</si>
  <si>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</si>
  <si>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</si>
  <si>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</si>
  <si>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</si>
  <si>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</si>
  <si>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</si>
  <si>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</si>
  <si>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</si>
  <si>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</si>
  <si>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</si>
  <si>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</si>
  <si>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</si>
  <si>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</si>
  <si>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</si>
  <si>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</si>
  <si>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</si>
  <si>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</si>
  <si>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</si>
  <si>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</si>
  <si>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</si>
  <si>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</si>
  <si>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</si>
  <si>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</si>
  <si>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</si>
  <si>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</si>
  <si>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</si>
  <si>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</si>
  <si>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</si>
  <si>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</si>
  <si>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</si>
  <si>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</si>
  <si>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</si>
  <si>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</si>
  <si>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</si>
  <si>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</si>
  <si>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</si>
  <si>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</si>
  <si>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</si>
  <si>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</si>
  <si>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</si>
  <si>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</si>
  <si>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</si>
  <si>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</si>
  <si>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</si>
  <si>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</si>
  <si>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</si>
  <si>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</si>
  <si>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</si>
  <si>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</si>
  <si>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</si>
  <si>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</si>
  <si>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</si>
  <si>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</si>
  <si>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</si>
  <si>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</si>
  <si>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</si>
  <si>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</si>
  <si>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</si>
  <si>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</si>
  <si>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</si>
  <si>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</si>
  <si>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</si>
  <si>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</si>
  <si>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</si>
  <si>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</si>
  <si>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</si>
  <si>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</si>
  <si>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</si>
  <si>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</si>
  <si>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</si>
  <si>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</si>
  <si>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</si>
  <si>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</si>
  <si>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</si>
  <si>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</si>
  <si>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</si>
  <si>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</si>
  <si>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</si>
  <si>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</si>
  <si>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</si>
  <si>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</si>
  <si>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</si>
  <si>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</si>
  <si>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</si>
  <si>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</si>
  <si>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</si>
  <si>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</si>
  <si>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</si>
  <si>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</si>
  <si>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</si>
  <si>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</si>
  <si>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</si>
  <si>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</si>
  <si>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</si>
  <si>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</si>
  <si>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</si>
  <si>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</si>
  <si>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</si>
  <si>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</si>
  <si>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</si>
  <si>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</si>
  <si>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</si>
  <si>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</si>
  <si>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</si>
  <si>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</si>
  <si>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</si>
  <si>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</si>
  <si>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</si>
  <si>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</si>
  <si>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</si>
  <si>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</si>
  <si>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</si>
  <si>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</si>
  <si>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</si>
  <si>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</si>
  <si>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</si>
  <si>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</si>
  <si>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</si>
  <si>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</si>
  <si>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</si>
  <si>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</si>
  <si>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</si>
  <si>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</si>
  <si>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</si>
  <si>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</si>
  <si>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</si>
  <si>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</si>
  <si>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</si>
  <si>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</si>
  <si>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</si>
  <si>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</si>
  <si>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</si>
  <si>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</si>
  <si>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</si>
  <si>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</si>
  <si>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</si>
  <si>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</si>
  <si>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</si>
  <si>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</si>
  <si>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</si>
  <si>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</si>
  <si>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</si>
  <si>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</si>
  <si>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</si>
  <si>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</si>
  <si>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</si>
  <si>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</si>
  <si>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</si>
  <si>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</si>
  <si>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</si>
  <si>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</si>
  <si>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</si>
  <si>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</si>
  <si>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</si>
  <si>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</si>
  <si>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</si>
  <si>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</si>
  <si>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</si>
  <si>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</si>
  <si>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</si>
  <si>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</si>
  <si>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</si>
  <si>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</si>
  <si>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</si>
  <si>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</si>
  <si>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</si>
  <si>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</si>
  <si>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</si>
  <si>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</si>
  <si>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</si>
  <si>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</si>
  <si>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</si>
  <si>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</si>
  <si>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</si>
  <si>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</si>
  <si>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</si>
  <si>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</si>
  <si>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</si>
  <si>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</si>
  <si>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</si>
  <si>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</si>
  <si>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</si>
  <si>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</si>
  <si>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</si>
  <si>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</si>
  <si>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</si>
  <si>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</si>
  <si>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</si>
  <si>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</si>
  <si>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</si>
  <si>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</si>
  <si>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</si>
  <si>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</si>
  <si>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</si>
  <si>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</si>
  <si>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</si>
  <si>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</si>
  <si>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</si>
  <si>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</si>
  <si>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</si>
  <si>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</si>
  <si>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</si>
  <si>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</si>
  <si>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</si>
  <si>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</si>
  <si>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</si>
  <si>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</si>
  <si>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</si>
  <si>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</si>
  <si>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</si>
  <si>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</si>
  <si>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</si>
  <si>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</si>
  <si>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</si>
  <si>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</si>
  <si>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</si>
  <si>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</si>
  <si>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</si>
  <si>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</si>
  <si>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</si>
  <si>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</si>
  <si>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</si>
  <si>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</si>
  <si>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</si>
  <si>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</si>
  <si>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</si>
  <si>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</si>
  <si>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</si>
  <si>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</si>
  <si>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</si>
  <si>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</si>
  <si>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</si>
  <si>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</si>
  <si>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</si>
  <si>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</si>
  <si>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</si>
  <si>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</si>
  <si>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</si>
  <si>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</si>
  <si>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</si>
  <si>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</si>
  <si>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</si>
  <si>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</si>
  <si>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</si>
  <si>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</si>
  <si>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</si>
  <si>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</si>
  <si>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</si>
  <si>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</si>
  <si>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</si>
  <si>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</si>
  <si>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</si>
  <si>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</si>
  <si>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</si>
  <si>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</si>
  <si>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</si>
  <si>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</si>
  <si>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</si>
  <si>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</si>
  <si>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</si>
  <si>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</si>
  <si>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</si>
  <si>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</si>
  <si>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</si>
  <si>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</si>
  <si>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</si>
  <si>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</si>
  <si>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</si>
  <si>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</si>
  <si>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</si>
  <si>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</si>
  <si>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</si>
  <si>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</si>
  <si>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</si>
  <si>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</si>
  <si>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</si>
  <si>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</si>
  <si>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</si>
  <si>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</si>
  <si>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</si>
  <si>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</si>
  <si>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</si>
  <si>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</si>
  <si>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</si>
  <si>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</si>
  <si>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</si>
  <si>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</si>
  <si>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</si>
  <si>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</si>
  <si>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</si>
  <si>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</si>
  <si>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</si>
  <si>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</si>
  <si>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</si>
  <si>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</si>
  <si>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</si>
  <si>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</si>
  <si>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</si>
  <si>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</si>
  <si>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</si>
  <si>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</si>
  <si>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</si>
  <si>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</si>
  <si>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</si>
  <si>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</si>
  <si>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</si>
  <si>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</si>
  <si>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</si>
  <si>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</si>
  <si>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</si>
  <si>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</si>
  <si>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</si>
  <si>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</si>
  <si>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</si>
  <si>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</si>
  <si>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</si>
  <si>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</si>
  <si>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</si>
  <si>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</si>
  <si>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</si>
  <si>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</si>
  <si>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</si>
  <si>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</si>
  <si>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</si>
  <si>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</si>
  <si>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</si>
  <si>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</si>
  <si>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</si>
  <si>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</si>
  <si>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</si>
  <si>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</si>
  <si>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</si>
  <si>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</si>
  <si>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</si>
  <si>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</si>
  <si>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</si>
  <si>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</si>
  <si>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</si>
  <si>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</si>
  <si>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</si>
  <si>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</si>
  <si>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</si>
  <si>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</si>
  <si>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</si>
  <si>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</si>
  <si>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</si>
  <si>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</si>
  <si>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</si>
  <si>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</si>
  <si>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</si>
  <si>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</si>
  <si>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</si>
  <si>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</si>
  <si>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</si>
  <si>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</si>
  <si>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</si>
  <si>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</si>
  <si>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</si>
  <si>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</si>
  <si>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</si>
  <si>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</si>
  <si>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</si>
  <si>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</si>
  <si>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</si>
  <si>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</si>
  <si>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</si>
  <si>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</si>
  <si>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</si>
  <si>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</si>
  <si>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</si>
  <si>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</si>
  <si>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</si>
  <si>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</si>
  <si>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</si>
  <si>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</si>
  <si>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</si>
  <si>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</si>
  <si>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</si>
  <si>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</si>
  <si>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</si>
  <si>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</si>
  <si>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</si>
  <si>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</si>
  <si>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</si>
  <si>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</si>
  <si>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</si>
  <si>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</si>
  <si>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</si>
  <si>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</si>
  <si>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</si>
  <si>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</si>
  <si>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</si>
  <si>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</si>
  <si>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</si>
  <si>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</si>
  <si>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</si>
  <si>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</si>
  <si>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</si>
  <si>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</si>
  <si>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</si>
  <si>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</si>
  <si>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</si>
  <si>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</si>
  <si>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</si>
  <si>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</si>
  <si>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</si>
  <si>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</si>
  <si>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</si>
  <si>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</si>
  <si>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</si>
  <si>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</si>
  <si>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</si>
  <si>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</si>
  <si>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</si>
  <si>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</si>
  <si>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</si>
  <si>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</si>
  <si>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</si>
  <si>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</si>
  <si>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</si>
  <si>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</si>
  <si>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</si>
  <si>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</si>
  <si>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</si>
  <si>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</si>
  <si>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</si>
  <si>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</si>
  <si>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</si>
  <si>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</si>
  <si>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</si>
  <si>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</si>
  <si>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</si>
  <si>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</si>
  <si>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</si>
  <si>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</si>
  <si>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</si>
  <si>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</si>
  <si>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</si>
  <si>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</si>
  <si>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</si>
  <si>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</si>
  <si>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</si>
  <si>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</si>
  <si>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</si>
  <si>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</si>
  <si>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</si>
  <si>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</si>
  <si>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</si>
  <si>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</si>
  <si>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</si>
  <si>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</si>
  <si>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</si>
  <si>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</si>
  <si>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</si>
  <si>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</si>
  <si>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</si>
  <si>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</si>
  <si>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</si>
  <si>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</si>
  <si>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</si>
  <si>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</si>
  <si>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</si>
  <si>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</si>
  <si>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</si>
  <si>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</si>
  <si>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</si>
  <si>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</si>
  <si>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</si>
  <si>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</si>
  <si>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</si>
  <si>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</si>
  <si>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</si>
  <si>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</si>
  <si>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</si>
  <si>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</si>
  <si>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</si>
  <si>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</si>
  <si>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</si>
  <si>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</si>
  <si>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</si>
  <si>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</si>
  <si>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</si>
  <si>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</si>
  <si>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</si>
  <si>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</si>
  <si>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</si>
  <si>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</si>
  <si>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</si>
  <si>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</si>
  <si>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</si>
  <si>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</si>
  <si>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</si>
  <si>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</si>
  <si>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</si>
  <si>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</si>
  <si>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</si>
  <si>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</si>
  <si>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</si>
  <si>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</si>
  <si>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</si>
  <si>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</si>
  <si>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</si>
  <si>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</si>
  <si>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</si>
  <si>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</si>
  <si>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</si>
  <si>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</si>
  <si>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</si>
  <si>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</si>
  <si>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</si>
  <si>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</si>
  <si>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</si>
  <si>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</si>
  <si>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</si>
  <si>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</si>
  <si>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</si>
  <si>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</si>
  <si>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</si>
  <si>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</si>
  <si>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</si>
  <si>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</si>
  <si>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</si>
  <si>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</si>
  <si>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</si>
  <si>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</si>
  <si>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</si>
  <si>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</si>
  <si>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</si>
  <si>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</si>
  <si>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</si>
  <si>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</si>
  <si>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</si>
  <si>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</si>
  <si>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</si>
  <si>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</si>
  <si>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</si>
  <si>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</si>
  <si>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</si>
  <si>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</si>
  <si>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</si>
  <si>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</si>
  <si>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</si>
  <si>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</si>
  <si>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</si>
  <si>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</si>
  <si>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</si>
  <si>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</si>
  <si>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</si>
  <si>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</si>
  <si>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</si>
  <si>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</si>
  <si>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</si>
  <si>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</si>
  <si>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</si>
  <si>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</si>
  <si>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</si>
  <si>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</si>
  <si>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</si>
  <si>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</si>
  <si>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</si>
  <si>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</si>
  <si>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</si>
  <si>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</si>
  <si>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</si>
  <si>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</si>
  <si>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</si>
  <si>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</si>
  <si>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</si>
  <si>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</si>
  <si>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</si>
  <si>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</si>
  <si>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</si>
  <si>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</si>
  <si>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</si>
  <si>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</si>
  <si>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</si>
  <si>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</si>
  <si>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</si>
  <si>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</si>
  <si>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</si>
  <si>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</si>
  <si>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</si>
  <si>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</si>
  <si>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</si>
  <si>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</si>
  <si>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</si>
  <si>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</si>
  <si>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</si>
  <si>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</si>
  <si>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</si>
  <si>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</si>
  <si>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</si>
  <si>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</si>
  <si>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</si>
  <si>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</si>
  <si>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</si>
  <si>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</si>
  <si>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</si>
  <si>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</si>
  <si>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</si>
  <si>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</si>
  <si>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</si>
  <si>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</si>
  <si>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</si>
  <si>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</si>
  <si>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</si>
  <si>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</si>
  <si>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</si>
  <si>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</si>
  <si>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</si>
  <si>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</si>
  <si>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</si>
  <si>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</si>
  <si>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</si>
  <si>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</si>
  <si>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</si>
  <si>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</si>
  <si>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</si>
  <si>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</si>
  <si>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</si>
  <si>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</si>
  <si>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</si>
  <si>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</si>
  <si>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</si>
  <si>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</si>
  <si>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</si>
  <si>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</si>
  <si>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</si>
  <si>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</si>
  <si>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</si>
  <si>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</si>
  <si>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</si>
  <si>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</si>
  <si>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</si>
  <si>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</si>
  <si>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</si>
  <si>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</si>
  <si>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</si>
  <si>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</si>
  <si>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</si>
  <si>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</si>
  <si>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</si>
  <si>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</si>
  <si>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</si>
  <si>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</si>
  <si>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</si>
  <si>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</si>
  <si>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</si>
  <si>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</si>
  <si>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</si>
  <si>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</si>
  <si>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</si>
  <si>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</si>
  <si>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</si>
  <si>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</si>
  <si>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</si>
  <si>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</si>
  <si>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</si>
  <si>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</si>
  <si>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</si>
  <si>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</si>
  <si>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</si>
  <si>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</si>
  <si>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</si>
  <si>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</si>
  <si>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</si>
  <si>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</si>
  <si>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</si>
  <si>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</si>
  <si>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</si>
  <si>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</si>
  <si>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</si>
  <si>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</si>
  <si>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</si>
  <si>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</si>
  <si>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</si>
  <si>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</si>
  <si>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</si>
  <si>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</si>
  <si>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</si>
  <si>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</si>
  <si>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</si>
  <si>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</si>
  <si>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</si>
  <si>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</si>
  <si>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</si>
  <si>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</si>
  <si>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</si>
  <si>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</si>
  <si>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</si>
  <si>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</si>
  <si>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</si>
  <si>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</si>
  <si>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</si>
  <si>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</si>
  <si>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</si>
  <si>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</si>
  <si>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</si>
  <si>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</si>
  <si>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</si>
  <si>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</si>
  <si>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</si>
  <si>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</si>
  <si>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</si>
  <si>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</si>
  <si>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</si>
  <si>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</si>
  <si>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</si>
  <si>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</si>
  <si>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</si>
  <si>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</si>
  <si>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</si>
  <si>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</si>
  <si>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</si>
  <si>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</si>
  <si>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</si>
  <si>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</si>
  <si>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</si>
  <si>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</si>
  <si>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</si>
  <si>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</si>
  <si>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</si>
  <si>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</si>
  <si>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</si>
  <si>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</si>
  <si>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</si>
  <si>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</si>
  <si>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</si>
  <si>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</si>
  <si>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</si>
  <si>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</si>
  <si>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</si>
  <si>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</si>
  <si>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</si>
  <si>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</si>
  <si>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</si>
  <si>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</si>
  <si>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</si>
  <si>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</si>
  <si>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</si>
  <si>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</si>
  <si>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</si>
  <si>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</si>
  <si>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</si>
  <si>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</si>
  <si>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</si>
  <si>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</si>
  <si>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</si>
  <si>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</si>
  <si>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</si>
  <si>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</si>
  <si>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</si>
  <si>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</si>
  <si>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</si>
  <si>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</si>
  <si>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</si>
  <si>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</si>
  <si>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</si>
  <si>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</si>
  <si>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</si>
  <si>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</si>
  <si>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</si>
  <si>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</si>
  <si>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</si>
  <si>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</si>
  <si>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</si>
  <si>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</si>
  <si>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</si>
  <si>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</si>
  <si>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</si>
  <si>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</si>
  <si>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</si>
  <si>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</si>
  <si>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</si>
  <si>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</si>
  <si>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</si>
  <si>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</si>
  <si>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</si>
  <si>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</si>
  <si>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</si>
  <si>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</si>
  <si>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</si>
  <si>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</si>
  <si>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</si>
  <si>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</si>
  <si>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</si>
  <si>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</si>
  <si>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</si>
  <si>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</si>
  <si>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</si>
  <si>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</si>
  <si>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</si>
  <si>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</si>
  <si>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</si>
  <si>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</si>
  <si>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</si>
  <si>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</si>
  <si>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</si>
  <si>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</si>
  <si>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</si>
  <si>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</si>
  <si>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</si>
  <si>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</si>
  <si>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</si>
  <si>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</si>
  <si>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</si>
  <si>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</si>
  <si>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</si>
  <si>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</si>
  <si>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</si>
  <si>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</si>
  <si>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</si>
  <si>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</si>
  <si>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</si>
  <si>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</si>
  <si>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</si>
  <si>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</si>
  <si>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</si>
  <si>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</si>
  <si>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</si>
  <si>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</si>
  <si>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</si>
  <si>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</si>
  <si>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</si>
  <si>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</si>
  <si>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</si>
  <si>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</si>
  <si>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</si>
  <si>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</si>
  <si>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</si>
  <si>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</si>
  <si>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</si>
  <si>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</si>
  <si>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</si>
  <si>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</si>
  <si>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</si>
  <si>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</si>
  <si>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</si>
  <si>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</si>
  <si>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</si>
  <si>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</si>
  <si>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</si>
  <si>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</si>
  <si>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</si>
  <si>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</si>
  <si>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</si>
  <si>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</si>
  <si>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</si>
  <si>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</si>
  <si>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</si>
  <si>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</si>
  <si>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</si>
  <si>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</si>
  <si>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</si>
  <si>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</si>
  <si>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</si>
  <si>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</si>
  <si>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</si>
  <si>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</si>
  <si>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</si>
  <si>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</si>
  <si>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</si>
  <si>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</si>
  <si>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</si>
  <si>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</si>
  <si>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</si>
  <si>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</si>
  <si>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</si>
  <si>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</si>
  <si>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</si>
  <si>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</si>
  <si>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</si>
  <si>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</si>
  <si>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</si>
  <si>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</si>
  <si>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</si>
  <si>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</si>
  <si>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</si>
  <si>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</si>
  <si>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</si>
  <si>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</si>
  <si>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</si>
  <si>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</si>
  <si>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</si>
  <si>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</si>
  <si>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</si>
  <si>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</si>
  <si>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</si>
  <si>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</si>
  <si>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</si>
  <si>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</si>
  <si>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</si>
  <si>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</si>
  <si>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</si>
  <si>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</si>
  <si>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</si>
  <si>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</si>
  <si>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</si>
  <si>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</si>
  <si>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</si>
  <si>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</si>
  <si>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</si>
  <si>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</si>
  <si>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</si>
  <si>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</si>
  <si>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</si>
  <si>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</si>
  <si>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</si>
  <si>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</si>
  <si>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</si>
  <si>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</si>
  <si>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</si>
  <si>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</si>
  <si>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</si>
  <si>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</si>
  <si>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</si>
  <si>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</si>
  <si>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</si>
  <si>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</si>
  <si>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</si>
  <si>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</si>
  <si>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</si>
  <si>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</si>
  <si>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</si>
  <si>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</si>
  <si>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</si>
  <si>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</si>
  <si>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</si>
  <si>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</si>
  <si>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</si>
  <si>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</si>
  <si>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</si>
  <si>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</si>
  <si>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</si>
  <si>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</si>
  <si>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</si>
  <si>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</si>
  <si>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</si>
  <si>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</si>
  <si>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</si>
  <si>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</si>
  <si>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</si>
  <si>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</si>
  <si>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</si>
  <si>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</si>
  <si>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</si>
  <si>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</si>
  <si>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</si>
  <si>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</si>
  <si>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</si>
  <si>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</si>
  <si>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</si>
  <si>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</si>
  <si>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</si>
  <si>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</si>
  <si>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</si>
  <si>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</si>
  <si>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</si>
  <si>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</si>
  <si>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</si>
  <si>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</si>
  <si>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</si>
  <si>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</si>
  <si>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</si>
  <si>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</si>
  <si>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</si>
  <si>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</si>
  <si>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</si>
  <si>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</si>
  <si>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</si>
  <si>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</si>
  <si>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</si>
  <si>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</si>
  <si>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</si>
  <si>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</si>
  <si>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</si>
  <si>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</si>
  <si>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</si>
  <si>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</si>
  <si>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</si>
  <si>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</si>
  <si>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</si>
  <si>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</si>
  <si>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</si>
  <si>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</si>
  <si>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</si>
  <si>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</si>
  <si>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</si>
  <si>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</si>
  <si>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</si>
  <si>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</si>
  <si>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</si>
  <si>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</si>
  <si>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</si>
  <si>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</si>
  <si>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</si>
  <si>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</si>
  <si>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</si>
  <si>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</si>
  <si>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</si>
  <si>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</si>
  <si>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</si>
  <si>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</si>
  <si>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</si>
  <si>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</si>
  <si>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</si>
  <si>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</si>
  <si>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</si>
  <si>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</si>
  <si>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</si>
  <si>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</si>
  <si>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</si>
  <si>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</si>
  <si>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</si>
  <si>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</si>
  <si>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</si>
  <si>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</si>
  <si>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</si>
  <si>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</si>
  <si>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</si>
  <si>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</si>
  <si>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</si>
  <si>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</si>
  <si>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</si>
  <si>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</si>
  <si>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</si>
  <si>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</si>
  <si>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</si>
  <si>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</si>
  <si>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</si>
  <si>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</si>
  <si>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</si>
  <si>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</si>
  <si>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</si>
  <si>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</si>
  <si>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</si>
  <si>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</si>
  <si>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</si>
  <si>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</si>
  <si>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</si>
  <si>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</si>
  <si>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</si>
  <si>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</si>
  <si>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</si>
  <si>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</si>
  <si>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</si>
  <si>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</si>
  <si>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</si>
  <si>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</si>
  <si>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</si>
  <si>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</si>
  <si>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</si>
  <si>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</si>
  <si>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</si>
  <si>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</si>
  <si>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</si>
  <si>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</si>
  <si>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</si>
  <si>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</si>
  <si>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</si>
  <si>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</si>
  <si>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</si>
  <si>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</si>
  <si>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</si>
  <si>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</si>
  <si>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</si>
  <si>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</si>
  <si>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</si>
  <si>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</si>
  <si>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</si>
  <si>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</si>
  <si>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</si>
  <si>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</si>
  <si>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</si>
  <si>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</si>
  <si>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</si>
  <si>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</si>
  <si>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</si>
  <si>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</si>
  <si>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</si>
  <si>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</si>
  <si>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</si>
  <si>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</si>
  <si>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</si>
  <si>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</si>
  <si>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</si>
  <si>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</si>
  <si>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</si>
  <si>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</si>
  <si>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</si>
  <si>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</si>
  <si>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</si>
  <si>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</si>
  <si>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</si>
  <si>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</si>
  <si>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</si>
  <si>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</si>
  <si>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</si>
  <si>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</si>
  <si>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</si>
  <si>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</si>
  <si>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</si>
  <si>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</si>
  <si>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</si>
  <si>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</si>
  <si>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</si>
  <si>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</si>
  <si>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</si>
  <si>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</si>
  <si>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</si>
  <si>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</si>
  <si>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</si>
  <si>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</si>
  <si>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</si>
  <si>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</si>
  <si>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</si>
  <si>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</si>
  <si>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</si>
  <si>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</si>
  <si>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</si>
  <si>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</si>
  <si>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</si>
  <si>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</si>
  <si>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</si>
  <si>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</si>
  <si>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</si>
  <si>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</si>
  <si>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</si>
  <si>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</si>
  <si>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</si>
  <si>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</si>
  <si>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</si>
  <si>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</si>
  <si>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</si>
  <si>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</si>
  <si>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</si>
  <si>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</si>
  <si>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</si>
  <si>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</si>
  <si>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</si>
  <si>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</si>
  <si>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</si>
  <si>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</si>
  <si>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</si>
  <si>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</si>
  <si>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</si>
  <si>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</si>
  <si>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</si>
  <si>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</si>
  <si>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</si>
  <si>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</si>
  <si>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</si>
  <si>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</si>
  <si>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</si>
  <si>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</si>
  <si>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</si>
  <si>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</si>
  <si>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</si>
  <si>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</si>
  <si>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</si>
  <si>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</si>
  <si>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</si>
  <si>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</si>
  <si>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</si>
  <si>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</si>
  <si>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</si>
  <si>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</si>
  <si>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</si>
  <si>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</si>
  <si>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</si>
  <si>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</si>
  <si>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</si>
  <si>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</si>
  <si>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</si>
  <si>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</si>
  <si>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</si>
  <si>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</si>
  <si>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</si>
  <si>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</si>
  <si>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</si>
  <si>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</si>
  <si>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</si>
  <si>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</si>
  <si>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</si>
  <si>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</si>
  <si>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</si>
  <si>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</si>
  <si>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</si>
  <si>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</si>
  <si>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</si>
  <si>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</si>
  <si>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</si>
  <si>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</si>
  <si>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</si>
  <si>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</si>
  <si>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</si>
  <si>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</si>
  <si>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</si>
  <si>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</si>
  <si>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</si>
  <si>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</si>
  <si>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</si>
  <si>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</si>
  <si>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</si>
  <si>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</si>
  <si>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</si>
  <si>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</si>
  <si>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</si>
  <si>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</si>
  <si>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</si>
  <si>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</si>
  <si>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</si>
  <si>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</si>
  <si>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</si>
  <si>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</si>
  <si>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</si>
  <si>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</si>
  <si>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</si>
  <si>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</si>
  <si>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</si>
  <si>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</si>
  <si>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</si>
  <si>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</si>
  <si>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</si>
  <si>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</si>
  <si>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</si>
  <si>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</si>
  <si>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</si>
  <si>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</si>
  <si>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</si>
  <si>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</si>
  <si>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</si>
  <si>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</si>
  <si>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</si>
  <si>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</si>
  <si>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</si>
  <si>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</si>
  <si>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</si>
  <si>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</si>
  <si>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</si>
  <si>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</si>
  <si>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</si>
  <si>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</si>
  <si>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</si>
  <si>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</si>
  <si>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</si>
  <si>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</si>
  <si>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</si>
  <si>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</si>
  <si>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</si>
  <si>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</si>
  <si>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</si>
  <si>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</si>
  <si>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</si>
  <si>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</si>
  <si>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</si>
  <si>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</si>
  <si>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</si>
  <si>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</si>
  <si>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</si>
  <si>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</si>
  <si>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</si>
  <si>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</si>
  <si>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</si>
  <si>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</si>
  <si>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</si>
  <si>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</si>
  <si>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</si>
  <si>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</si>
  <si>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</si>
  <si>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</si>
  <si>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</si>
  <si>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</si>
  <si>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</si>
  <si>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</si>
  <si>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</si>
  <si>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</si>
  <si>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</si>
  <si>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</si>
  <si>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</si>
  <si>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</si>
  <si>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</si>
  <si>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</si>
  <si>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</si>
  <si>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</si>
  <si>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</si>
  <si>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</si>
  <si>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</si>
  <si>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</si>
  <si>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</si>
  <si>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</si>
  <si>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</si>
  <si>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</si>
  <si>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</si>
  <si>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</si>
  <si>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</si>
  <si>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</si>
  <si>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</si>
  <si>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</si>
  <si>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</si>
  <si>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</si>
  <si>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</si>
  <si>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</si>
  <si>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</si>
  <si>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</si>
  <si>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</si>
  <si>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</si>
  <si>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</si>
  <si>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</si>
  <si>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</si>
  <si>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</si>
  <si>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</si>
  <si>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</si>
  <si>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</si>
  <si>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</si>
  <si>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</si>
  <si>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</si>
  <si>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</si>
  <si>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</si>
  <si>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</si>
  <si>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</si>
  <si>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</si>
  <si>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</si>
  <si>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</si>
  <si>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</si>
  <si>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</si>
  <si>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</si>
  <si>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</si>
  <si>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</si>
  <si>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</si>
  <si>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</si>
  <si>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</si>
  <si>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</si>
  <si>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</si>
  <si>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</si>
  <si>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</si>
  <si>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</si>
  <si>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</si>
  <si>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</si>
  <si>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</si>
  <si>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</si>
  <si>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</si>
  <si>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</si>
  <si>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</si>
  <si>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</si>
  <si>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</si>
  <si>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</si>
  <si>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</si>
  <si>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</si>
  <si>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</si>
  <si>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</si>
  <si>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</si>
  <si>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</si>
  <si>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</si>
  <si>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</si>
  <si>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</si>
  <si>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</si>
  <si>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</si>
  <si>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</si>
  <si>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</si>
  <si>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</si>
  <si>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</si>
  <si>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</si>
  <si>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</si>
  <si>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</si>
  <si>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</si>
  <si>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</si>
  <si>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</si>
  <si>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</si>
  <si>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</si>
  <si>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</si>
  <si>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</si>
  <si>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</si>
  <si>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</si>
  <si>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</si>
  <si>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</si>
  <si>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</si>
  <si>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</si>
  <si>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</si>
  <si>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</si>
  <si>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</si>
  <si>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</si>
  <si>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</si>
  <si>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</si>
  <si>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</si>
  <si>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</si>
  <si>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</si>
  <si>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</si>
  <si>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</si>
  <si>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</si>
  <si>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</si>
  <si>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</si>
  <si>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</si>
  <si>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</si>
  <si>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</si>
  <si>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</si>
  <si>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</si>
  <si>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</si>
  <si>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</si>
  <si>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</si>
  <si>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</si>
  <si>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</si>
  <si>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</si>
  <si>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</si>
  <si>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</si>
  <si>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</si>
  <si>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</si>
  <si>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</si>
  <si>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</si>
  <si>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</si>
  <si>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</si>
  <si>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</si>
  <si>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</si>
  <si>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</si>
  <si>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</si>
  <si>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</si>
  <si>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</si>
  <si>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</si>
  <si>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</si>
  <si>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</si>
  <si>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</si>
  <si>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</si>
  <si>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</si>
  <si>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</si>
  <si>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</si>
  <si>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</si>
  <si>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</si>
  <si>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</si>
  <si>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</si>
  <si>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</si>
  <si>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</si>
  <si>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</si>
  <si>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</si>
  <si>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</si>
  <si>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</si>
  <si>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</si>
  <si>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</si>
  <si>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</si>
  <si>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</si>
  <si>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</si>
  <si>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</si>
  <si>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</si>
  <si>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</si>
  <si>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</si>
  <si>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</si>
  <si>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</si>
  <si>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</si>
  <si>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</si>
  <si>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</si>
  <si>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</si>
  <si>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</si>
  <si>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</si>
  <si>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</si>
  <si>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</si>
  <si>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</si>
  <si>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</si>
  <si>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</si>
  <si>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</si>
  <si>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</si>
  <si>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</si>
  <si>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</si>
  <si>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</si>
  <si>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</si>
  <si>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</si>
  <si>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</si>
  <si>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</si>
  <si>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</si>
  <si>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</si>
  <si>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</si>
  <si>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</si>
  <si>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</si>
  <si>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</si>
  <si>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</si>
  <si>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</si>
  <si>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</si>
  <si>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</si>
  <si>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</si>
  <si>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</si>
  <si>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</si>
  <si>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</si>
  <si>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</si>
  <si>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</si>
  <si>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</si>
  <si>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</si>
  <si>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</si>
  <si>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</si>
  <si>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</si>
  <si>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</si>
  <si>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</si>
  <si>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</si>
  <si>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</si>
  <si>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</si>
  <si>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</si>
  <si>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</si>
  <si>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</si>
  <si>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</si>
  <si>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</si>
  <si>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</si>
  <si>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</si>
  <si>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</si>
  <si>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</si>
  <si>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</si>
  <si>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</si>
  <si>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</si>
  <si>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</si>
  <si>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</si>
  <si>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</si>
  <si>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</si>
  <si>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</si>
  <si>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</si>
  <si>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</si>
  <si>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</si>
  <si>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</si>
  <si>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</si>
  <si>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</si>
  <si>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</si>
  <si>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</si>
  <si>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</si>
  <si>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</si>
  <si>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</si>
  <si>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</si>
  <si>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</si>
  <si>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</si>
  <si>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</si>
  <si>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</si>
  <si>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</si>
  <si>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</si>
  <si>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</si>
  <si>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</si>
  <si>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</si>
  <si>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</si>
  <si>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</si>
  <si>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</si>
  <si>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</si>
  <si>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</si>
  <si>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</si>
  <si>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</si>
  <si>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</si>
  <si>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</si>
  <si>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</si>
  <si>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</si>
  <si>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</si>
  <si>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</si>
  <si>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</si>
  <si>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</si>
  <si>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</si>
  <si>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</si>
  <si>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</si>
  <si>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</si>
  <si>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</si>
  <si>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</si>
  <si>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</si>
  <si>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</si>
  <si>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</si>
  <si>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</si>
  <si>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</si>
  <si>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</si>
  <si>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</si>
  <si>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</si>
  <si>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</si>
  <si>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</si>
  <si>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</si>
  <si>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</si>
  <si>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</si>
  <si>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</si>
  <si>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</si>
  <si>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</si>
  <si>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</si>
  <si>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</si>
  <si>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</si>
  <si>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</si>
  <si>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</si>
  <si>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</si>
  <si>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</si>
  <si>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</si>
  <si>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</si>
  <si>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</si>
  <si>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</si>
  <si>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</si>
  <si>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</si>
  <si>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</si>
  <si>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</si>
  <si>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</si>
  <si>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</si>
  <si>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</si>
  <si>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</si>
  <si>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</si>
  <si>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</si>
  <si>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</si>
  <si>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</si>
  <si>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</si>
  <si>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</si>
  <si>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</si>
  <si>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</si>
  <si>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</si>
  <si>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</si>
  <si>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</si>
  <si>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</si>
  <si>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</si>
  <si>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</si>
  <si>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</si>
  <si>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</si>
  <si>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</si>
  <si>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</si>
  <si>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</si>
  <si>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</si>
  <si>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</si>
  <si>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</si>
  <si>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</si>
  <si>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</si>
  <si>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</si>
  <si>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</si>
  <si>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</si>
  <si>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</si>
  <si>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</si>
  <si>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</si>
  <si>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</si>
  <si>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</si>
  <si>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</si>
  <si>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</si>
  <si>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</si>
  <si>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</si>
  <si>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</si>
  <si>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</si>
  <si>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</si>
  <si>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</si>
  <si>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</si>
  <si>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</si>
  <si>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</si>
  <si>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</si>
  <si>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</si>
  <si>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</si>
  <si>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</si>
  <si>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</si>
  <si>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</si>
  <si>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</si>
  <si>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</si>
  <si>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</si>
  <si>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</si>
  <si>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</si>
  <si>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</si>
  <si>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</si>
  <si>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</si>
  <si>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</si>
  <si>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</si>
  <si>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</si>
  <si>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</si>
  <si>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</si>
  <si>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</si>
  <si>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</si>
  <si>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</si>
  <si>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</si>
  <si>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</si>
  <si>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</si>
  <si>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</si>
  <si>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</si>
  <si>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</si>
  <si>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</si>
  <si>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</si>
  <si>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</si>
  <si>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</si>
  <si>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</si>
  <si>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</si>
  <si>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</si>
  <si>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</si>
  <si>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</si>
  <si>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</si>
  <si>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</si>
  <si>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</si>
  <si>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</si>
  <si>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</si>
  <si>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</si>
  <si>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</si>
  <si>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</si>
  <si>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</si>
  <si>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</si>
  <si>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</si>
  <si>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</si>
  <si>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</si>
  <si>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</si>
  <si>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</si>
  <si>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</si>
  <si>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</si>
  <si>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</si>
  <si>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</si>
  <si>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</si>
  <si>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</si>
  <si>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</si>
  <si>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</si>
  <si>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</si>
  <si>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</si>
  <si>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</si>
  <si>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</si>
  <si>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</si>
  <si>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</si>
  <si>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</si>
  <si>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</si>
  <si>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</si>
  <si>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</si>
  <si>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</si>
  <si>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</si>
  <si>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</si>
  <si>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</si>
  <si>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</si>
  <si>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</si>
  <si>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</si>
  <si>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</si>
  <si>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</si>
  <si>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</si>
  <si>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</si>
  <si>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</si>
  <si>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</si>
  <si>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</si>
  <si>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</si>
  <si>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</si>
  <si>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</si>
  <si>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</si>
  <si>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</si>
  <si>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</si>
  <si>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</si>
  <si>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</si>
  <si>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</si>
  <si>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</si>
  <si>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</si>
  <si>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</si>
  <si>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</si>
  <si>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</si>
  <si>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</si>
  <si>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</si>
  <si>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</si>
  <si>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</si>
  <si>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</si>
  <si>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</si>
  <si>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</si>
  <si>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</si>
  <si>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</si>
  <si>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</si>
  <si>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</si>
  <si>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</si>
  <si>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</si>
  <si>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</si>
  <si>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</si>
  <si>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</si>
  <si>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</si>
  <si>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</si>
  <si>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</si>
  <si>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</si>
  <si>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</si>
  <si>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</si>
  <si>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</si>
  <si>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</si>
  <si>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</si>
  <si>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</si>
  <si>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</si>
  <si>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</si>
  <si>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</si>
  <si>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</si>
  <si>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</si>
  <si>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</si>
  <si>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</si>
  <si>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</si>
  <si>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</si>
  <si>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</si>
  <si>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</si>
  <si>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</si>
  <si>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</si>
  <si>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</si>
  <si>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</si>
  <si>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</si>
  <si>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</si>
  <si>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</si>
  <si>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</si>
  <si>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</si>
  <si>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</si>
  <si>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</si>
  <si>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</si>
  <si>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</si>
  <si>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</si>
  <si>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</si>
  <si>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</si>
  <si>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</si>
  <si>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</si>
  <si>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</si>
  <si>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</si>
  <si>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</si>
  <si>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</si>
  <si>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</si>
  <si>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</si>
  <si>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</si>
  <si>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</si>
  <si>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</si>
  <si>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</si>
  <si>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</si>
  <si>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</si>
  <si>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</si>
  <si>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</si>
  <si>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</si>
  <si>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</si>
  <si>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</si>
  <si>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</si>
  <si>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</si>
  <si>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</si>
  <si>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</si>
  <si>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</si>
  <si>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</si>
  <si>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</si>
  <si>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</si>
  <si>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</si>
  <si>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</si>
  <si>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</si>
  <si>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</si>
  <si>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</si>
  <si>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</si>
  <si>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</si>
  <si>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</si>
  <si>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</si>
  <si>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</si>
  <si>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</si>
  <si>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</si>
  <si>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</si>
  <si>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</si>
  <si>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</si>
  <si>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</si>
  <si>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</si>
  <si>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</si>
  <si>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</si>
  <si>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</si>
  <si>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</si>
  <si>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</si>
  <si>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</si>
  <si>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</si>
  <si>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</si>
  <si>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</si>
  <si>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</si>
  <si>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</si>
  <si>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</si>
  <si>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</si>
  <si>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</si>
  <si>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</si>
  <si>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</si>
  <si>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</si>
  <si>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</si>
  <si>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</si>
  <si>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</si>
  <si>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</si>
  <si>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</si>
  <si>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</si>
  <si>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</si>
  <si>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</si>
  <si>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</si>
  <si>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</si>
  <si>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</si>
  <si>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</si>
  <si>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</si>
  <si>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</si>
  <si>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</si>
  <si>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</si>
  <si>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</si>
  <si>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</si>
  <si>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</si>
  <si>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</si>
  <si>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</si>
  <si>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</si>
  <si>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</si>
  <si>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</si>
  <si>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</si>
  <si>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</si>
  <si>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</si>
  <si>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</si>
  <si>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</si>
  <si>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</si>
  <si>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</si>
  <si>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</si>
  <si>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</si>
  <si>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</si>
  <si>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</si>
  <si>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</si>
  <si>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</si>
  <si>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</si>
  <si>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</si>
  <si>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</si>
  <si>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</si>
  <si>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</si>
  <si>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</si>
  <si>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</si>
  <si>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</si>
  <si>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</si>
  <si>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</si>
  <si>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</si>
  <si>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</si>
  <si>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</si>
  <si>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</si>
  <si>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</si>
  <si>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</si>
  <si>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</si>
  <si>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</si>
  <si>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</si>
  <si>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</si>
  <si>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</si>
  <si>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</si>
  <si>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</si>
  <si>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</si>
  <si>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</si>
  <si>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</si>
  <si>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</si>
  <si>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</si>
  <si>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</si>
  <si>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</si>
  <si>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</si>
  <si>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</si>
  <si>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</si>
  <si>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</si>
  <si>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</si>
  <si>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</si>
  <si>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</si>
  <si>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</si>
  <si>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</si>
  <si>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</si>
  <si>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</si>
  <si>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</si>
  <si>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</si>
  <si>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</si>
  <si>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</si>
  <si>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</si>
  <si>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</si>
  <si>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</si>
  <si>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</si>
  <si>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</si>
  <si>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</si>
  <si>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</si>
  <si>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</si>
  <si>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</si>
  <si>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</si>
  <si>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</si>
  <si>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</si>
  <si>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</si>
  <si>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</si>
  <si>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</si>
  <si>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</si>
  <si>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</si>
  <si>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</si>
  <si>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</si>
  <si>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</si>
  <si>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</si>
  <si>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</si>
  <si>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</si>
  <si>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</si>
  <si>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</si>
  <si>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</si>
  <si>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</si>
  <si>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</si>
  <si>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</si>
  <si>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</si>
  <si>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</si>
  <si>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</si>
  <si>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</si>
  <si>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</si>
  <si>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</si>
  <si>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</si>
  <si>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</si>
  <si>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</si>
  <si>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</si>
  <si>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</si>
  <si>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</si>
  <si>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</si>
  <si>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</si>
  <si>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</si>
  <si>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</si>
  <si>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</si>
  <si>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</si>
  <si>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</si>
  <si>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</si>
  <si>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</si>
  <si>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</si>
  <si>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</si>
  <si>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</si>
  <si>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</si>
  <si>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</si>
  <si>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</si>
  <si>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</si>
  <si>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</si>
  <si>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</si>
  <si>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</si>
  <si>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</si>
  <si>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</si>
  <si>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</si>
  <si>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</si>
  <si>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</si>
  <si>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</si>
  <si>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</si>
  <si>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</si>
  <si>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</si>
  <si>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</si>
  <si>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</si>
  <si>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</si>
  <si>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</si>
  <si>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</si>
  <si>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</si>
  <si>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</si>
  <si>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</si>
  <si>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</si>
  <si>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</si>
  <si>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</si>
  <si>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</si>
  <si>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</si>
  <si>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</si>
  <si>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</si>
  <si>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</si>
  <si>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</si>
  <si>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</si>
  <si>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</si>
  <si>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</si>
  <si>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</si>
  <si>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</si>
  <si>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</si>
  <si>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</si>
  <si>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</si>
  <si>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</si>
  <si>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</si>
  <si>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</si>
  <si>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</si>
  <si>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</si>
  <si>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</si>
  <si>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</si>
  <si>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</si>
  <si>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</si>
  <si>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</si>
  <si>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</si>
  <si>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</si>
  <si>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</si>
  <si>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</si>
  <si>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</si>
  <si>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</si>
  <si>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</si>
  <si>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</si>
  <si>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</si>
  <si>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</si>
  <si>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</si>
  <si>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</si>
  <si>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</si>
  <si>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</si>
  <si>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</si>
  <si>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</si>
  <si>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</si>
  <si>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</si>
  <si>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</si>
  <si>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</si>
  <si>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</si>
  <si>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</si>
  <si>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</si>
  <si>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</si>
  <si>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</si>
  <si>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</si>
  <si>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</si>
  <si>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</si>
  <si>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</si>
  <si>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</si>
  <si>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</si>
  <si>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</si>
  <si>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</si>
  <si>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</si>
  <si>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</si>
  <si>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</si>
  <si>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</si>
  <si>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</si>
  <si>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</si>
  <si>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</si>
  <si>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</si>
  <si>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</si>
  <si>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</si>
  <si>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</si>
  <si>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</si>
  <si>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</si>
  <si>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</si>
  <si>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</si>
  <si>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</si>
  <si>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</si>
  <si>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</si>
  <si>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</si>
  <si>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</si>
  <si>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</si>
  <si>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</si>
  <si>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</si>
  <si>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</si>
  <si>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</si>
  <si>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</si>
  <si>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</si>
  <si>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</si>
  <si>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</si>
  <si>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</si>
  <si>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</si>
  <si>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</si>
  <si>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</si>
  <si>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</si>
  <si>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</si>
  <si>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</si>
  <si>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</si>
  <si>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</si>
  <si>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</si>
  <si>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</si>
  <si>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</si>
  <si>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</si>
  <si>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</si>
  <si>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</si>
  <si>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</si>
  <si>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</si>
  <si>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</si>
  <si>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</si>
  <si>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</si>
  <si>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</si>
  <si>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</si>
  <si>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</si>
  <si>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</si>
  <si>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</si>
  <si>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</si>
  <si>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</si>
  <si>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</si>
  <si>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</si>
  <si>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</si>
  <si>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</si>
  <si>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</si>
  <si>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</si>
  <si>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</si>
  <si>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</si>
  <si>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</si>
  <si>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</si>
  <si>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</si>
  <si>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</si>
  <si>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</si>
  <si>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</si>
  <si>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</si>
  <si>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</si>
  <si>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</si>
  <si>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</si>
  <si>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</si>
  <si>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</si>
  <si>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</si>
  <si>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</si>
  <si>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</si>
  <si>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</si>
  <si>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</si>
  <si>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</si>
  <si>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</si>
  <si>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</si>
  <si>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</si>
  <si>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</si>
  <si>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</si>
  <si>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</si>
  <si>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</si>
  <si>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</si>
  <si>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</si>
  <si>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</si>
  <si>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</si>
  <si>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</si>
  <si>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</si>
  <si>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</si>
  <si>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</si>
  <si>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</si>
  <si>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</si>
  <si>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</si>
  <si>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</si>
  <si>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</si>
  <si>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</si>
  <si>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</si>
  <si>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</si>
  <si>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</si>
  <si>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</si>
  <si>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</si>
  <si>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</si>
  <si>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</si>
  <si>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</si>
  <si>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</si>
  <si>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</si>
  <si>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</si>
  <si>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</si>
  <si>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</si>
  <si>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</si>
  <si>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</si>
  <si>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</si>
  <si>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</si>
  <si>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</si>
  <si>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</si>
  <si>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</si>
  <si>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</si>
  <si>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</si>
  <si>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</si>
  <si>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</si>
  <si>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</si>
  <si>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</si>
  <si>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</si>
  <si>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</si>
  <si>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</si>
  <si>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</si>
  <si>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</si>
  <si>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</si>
  <si>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</si>
  <si>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</si>
  <si>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</si>
  <si>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</si>
  <si>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</si>
  <si>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</si>
  <si>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</si>
  <si>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</si>
  <si>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</si>
  <si>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</si>
  <si>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</si>
  <si>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</si>
  <si>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</si>
  <si>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</si>
  <si>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</si>
  <si>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</si>
  <si>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</si>
  <si>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</si>
  <si>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</si>
  <si>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</si>
  <si>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</si>
  <si>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</si>
  <si>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</si>
  <si>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</si>
  <si>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</si>
  <si>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</si>
  <si>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</si>
  <si>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</si>
  <si>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</si>
  <si>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</si>
  <si>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</si>
  <si>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</si>
  <si>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</si>
  <si>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</si>
  <si>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</si>
  <si>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</si>
  <si>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</si>
  <si>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</si>
  <si>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</si>
  <si>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</si>
  <si>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</si>
  <si>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</si>
  <si>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</si>
  <si>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</si>
  <si>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</si>
  <si>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</si>
  <si>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</si>
  <si>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</si>
  <si>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</si>
  <si>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</si>
  <si>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</si>
  <si>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</si>
  <si>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</si>
  <si>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</si>
  <si>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</si>
  <si>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</si>
  <si>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</si>
  <si>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</si>
  <si>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</si>
  <si>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</si>
  <si>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</si>
  <si>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</si>
  <si>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</si>
  <si>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</si>
  <si>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</si>
  <si>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</si>
  <si>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</si>
  <si>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</si>
  <si>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</si>
  <si>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</si>
  <si>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</si>
  <si>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</si>
  <si>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</si>
  <si>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</si>
  <si>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</si>
  <si>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</si>
  <si>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</si>
  <si>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</si>
  <si>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</si>
  <si>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</si>
  <si>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</si>
  <si>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</si>
  <si>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</si>
  <si>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</si>
  <si>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</si>
  <si>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</si>
  <si>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</si>
  <si>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</si>
  <si>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</si>
  <si>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</si>
  <si>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</si>
  <si>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</si>
  <si>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</si>
  <si>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</si>
  <si>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</si>
  <si>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</si>
  <si>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</si>
  <si>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</si>
  <si>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</si>
  <si>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</si>
  <si>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</si>
  <si>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</si>
  <si>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</si>
  <si>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</si>
  <si>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</si>
  <si>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</si>
  <si>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</si>
  <si>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</si>
  <si>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</si>
  <si>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</si>
  <si>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</si>
  <si>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</si>
  <si>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</si>
  <si>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</si>
  <si>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</si>
  <si>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</si>
  <si>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</si>
  <si>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</si>
  <si>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</si>
  <si>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</si>
  <si>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</si>
  <si>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</si>
  <si>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</si>
  <si>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</si>
  <si>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</si>
  <si>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</si>
  <si>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</si>
  <si>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</si>
  <si>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</si>
  <si>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</si>
  <si>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</si>
  <si>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</si>
  <si>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</si>
  <si>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</si>
  <si>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</si>
  <si>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</si>
  <si>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</si>
  <si>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</si>
  <si>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</si>
  <si>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</si>
  <si>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</si>
  <si>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</si>
  <si>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</si>
  <si>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</si>
  <si>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</si>
  <si>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</si>
  <si>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</si>
  <si>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</si>
  <si>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</si>
  <si>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</si>
  <si>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</si>
  <si>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</si>
  <si>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</si>
  <si>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</si>
  <si>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</si>
  <si>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</si>
  <si>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</si>
  <si>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</si>
  <si>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</si>
  <si>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</si>
  <si>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</si>
  <si>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</si>
  <si>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</si>
  <si>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</si>
  <si>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</si>
  <si>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</si>
  <si>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</si>
  <si>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</si>
  <si>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</si>
  <si>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</si>
  <si>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</si>
  <si>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</si>
  <si>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</si>
  <si>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</si>
  <si>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</si>
  <si>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</si>
  <si>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</si>
  <si>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</si>
  <si>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</si>
  <si>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</si>
  <si>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</si>
  <si>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</si>
  <si>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</si>
  <si>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</si>
  <si>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</si>
  <si>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</si>
  <si>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</si>
  <si>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</si>
  <si>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</si>
  <si>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</si>
  <si>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</si>
  <si>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</si>
  <si>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</si>
  <si>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</si>
  <si>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</si>
  <si>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</si>
  <si>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</si>
  <si>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</si>
  <si>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</si>
  <si>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</si>
  <si>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</si>
  <si>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</si>
  <si>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</si>
  <si>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</si>
  <si>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</si>
  <si>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</si>
  <si>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</si>
  <si>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</si>
  <si>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</si>
  <si>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</si>
  <si>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</si>
  <si>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</si>
  <si>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</si>
  <si>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</si>
  <si>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</si>
  <si>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</si>
  <si>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</si>
  <si>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</si>
  <si>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</si>
  <si>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</si>
  <si>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</si>
  <si>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</si>
  <si>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</si>
  <si>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</si>
  <si>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</si>
  <si>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</si>
  <si>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</si>
  <si>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</si>
  <si>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</si>
  <si>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</si>
  <si>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</si>
  <si>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</si>
  <si>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</si>
  <si>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</si>
  <si>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</si>
  <si>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</si>
  <si>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</si>
  <si>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</si>
  <si>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</si>
  <si>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</si>
  <si>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</si>
  <si>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</si>
  <si>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</si>
  <si>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</si>
  <si>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</si>
  <si>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</si>
  <si>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</si>
  <si>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</si>
  <si>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</si>
  <si>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</si>
  <si>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</si>
  <si>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</si>
  <si>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</si>
  <si>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</si>
  <si>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</si>
  <si>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</si>
  <si>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</si>
  <si>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</si>
  <si>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</si>
  <si>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</si>
  <si>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</si>
  <si>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</si>
  <si>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</si>
  <si>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</si>
  <si>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</si>
  <si>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</si>
  <si>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</si>
  <si>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</si>
  <si>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</si>
  <si>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</si>
  <si>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</si>
  <si>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</si>
  <si>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</si>
  <si>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</si>
  <si>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</si>
  <si>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</si>
  <si>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</si>
  <si>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</si>
  <si>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</si>
  <si>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</si>
  <si>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</si>
  <si>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</si>
  <si>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</si>
  <si>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</si>
  <si>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</si>
  <si>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</si>
  <si>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</si>
  <si>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</si>
  <si>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</si>
  <si>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</si>
  <si>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</si>
  <si>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</si>
  <si>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</si>
  <si>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</si>
  <si>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</si>
  <si>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</si>
  <si>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</si>
  <si>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</si>
  <si>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</si>
  <si>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</si>
  <si>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</si>
  <si>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</si>
  <si>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</si>
  <si>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</si>
  <si>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</si>
  <si>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</si>
  <si>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</si>
  <si>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</si>
  <si>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</si>
  <si>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</si>
  <si>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</si>
  <si>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</si>
  <si>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</si>
  <si>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</si>
  <si>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</si>
  <si>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</si>
  <si>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</si>
  <si>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</si>
  <si>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</si>
  <si>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</si>
  <si>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</si>
  <si>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</si>
  <si>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</si>
  <si>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</si>
  <si>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</si>
  <si>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</si>
  <si>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</si>
  <si>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</si>
  <si>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</si>
  <si>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</si>
  <si>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</si>
  <si>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</si>
  <si>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</si>
  <si>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</si>
  <si>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</si>
  <si>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</si>
  <si>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</si>
  <si>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</si>
  <si>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</si>
  <si>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</si>
  <si>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</si>
  <si>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</si>
  <si>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</si>
  <si>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</si>
  <si>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</si>
  <si>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</si>
  <si>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</si>
  <si>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</si>
  <si>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</si>
  <si>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</si>
  <si>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</si>
  <si>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</si>
  <si>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</si>
  <si>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</si>
  <si>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</si>
  <si>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</si>
  <si>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</si>
  <si>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</si>
  <si>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</si>
  <si>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</si>
  <si>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</si>
  <si>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</si>
  <si>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</si>
  <si>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</si>
  <si>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</si>
  <si>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</si>
  <si>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</si>
  <si>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</si>
  <si>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</si>
  <si>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</si>
  <si>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</si>
  <si>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</si>
  <si>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</si>
  <si>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</si>
  <si>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</si>
  <si>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</si>
  <si>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</si>
  <si>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</si>
  <si>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</si>
  <si>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</si>
  <si>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</si>
  <si>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</si>
  <si>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</si>
  <si>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</si>
  <si>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</si>
  <si>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</si>
  <si>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</si>
  <si>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</si>
  <si>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</si>
  <si>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</si>
  <si>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</si>
  <si>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</si>
  <si>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</si>
  <si>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</si>
  <si>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</si>
  <si>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</si>
  <si>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</si>
  <si>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</si>
  <si>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</si>
  <si>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</si>
  <si>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</si>
  <si>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</si>
  <si>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</si>
  <si>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</si>
  <si>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</si>
  <si>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</si>
  <si>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</si>
  <si>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</si>
  <si>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</si>
  <si>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</si>
  <si>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</si>
  <si>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</si>
  <si>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</si>
  <si>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</si>
  <si>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</si>
  <si>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</si>
  <si>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</si>
  <si>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</si>
  <si>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</si>
  <si>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</si>
  <si>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</si>
  <si>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</si>
  <si>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</si>
  <si>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</si>
  <si>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</si>
  <si>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</si>
  <si>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</si>
  <si>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</si>
  <si>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</si>
  <si>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</si>
  <si>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</si>
  <si>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</si>
  <si>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</si>
  <si>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</si>
  <si>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</si>
  <si>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</si>
  <si>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</si>
  <si>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</si>
  <si>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</si>
  <si>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</si>
  <si>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</si>
  <si>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</si>
  <si>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</si>
  <si>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</si>
  <si>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</si>
  <si>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</si>
  <si>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</si>
  <si>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</si>
  <si>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</si>
  <si>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</si>
  <si>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</si>
  <si>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</si>
  <si>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</si>
  <si>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</si>
  <si>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</si>
  <si>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</si>
  <si>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</si>
  <si>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</si>
  <si>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</si>
  <si>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</si>
  <si>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</si>
  <si>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</si>
  <si>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</si>
  <si>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</si>
  <si>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</si>
  <si>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</si>
  <si>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</si>
  <si>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</si>
  <si>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</si>
  <si>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</si>
  <si>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</si>
  <si>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</si>
  <si>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</si>
  <si>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</si>
  <si>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</si>
  <si>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</si>
  <si>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</si>
  <si>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</si>
  <si>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</si>
  <si>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</si>
  <si>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</si>
  <si>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</si>
  <si>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</si>
  <si>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</si>
  <si>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</si>
  <si>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</si>
  <si>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</si>
  <si>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</si>
  <si>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</si>
  <si>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</si>
  <si>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</si>
  <si>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</si>
  <si>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</si>
  <si>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</si>
  <si>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</si>
  <si>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</si>
  <si>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</si>
  <si>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</si>
  <si>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</si>
  <si>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</si>
  <si>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</si>
  <si>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</si>
  <si>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</si>
  <si>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</si>
  <si>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</si>
  <si>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</si>
  <si>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</si>
  <si>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</si>
  <si>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</si>
  <si>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</si>
  <si>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</si>
  <si>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</si>
  <si>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</si>
  <si>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</si>
  <si>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</si>
  <si>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</si>
  <si>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</si>
  <si>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</si>
  <si>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</si>
  <si>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</si>
  <si>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</si>
  <si>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</si>
  <si>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</si>
  <si>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</si>
  <si>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</si>
  <si>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</si>
  <si>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</si>
  <si>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</si>
  <si>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</si>
  <si>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</si>
  <si>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</si>
  <si>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</si>
  <si>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</si>
  <si>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</si>
  <si>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</si>
  <si>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</si>
  <si>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</si>
  <si>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</si>
  <si>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</si>
  <si>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</si>
  <si>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</si>
  <si>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</si>
  <si>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</si>
  <si>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</si>
  <si>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</si>
  <si>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</si>
  <si>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</si>
  <si>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</si>
  <si>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</si>
  <si>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</si>
  <si>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</si>
  <si>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</si>
  <si>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</si>
  <si>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</si>
  <si>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</si>
  <si>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</si>
  <si>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</si>
  <si>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</si>
  <si>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</si>
  <si>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</si>
  <si>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</si>
  <si>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</si>
  <si>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</si>
  <si>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</si>
  <si>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</si>
  <si>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</si>
  <si>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</si>
  <si>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</si>
  <si>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</si>
  <si>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</si>
  <si>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</si>
  <si>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</si>
  <si>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</si>
  <si>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</si>
  <si>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</si>
  <si>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</si>
  <si>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</si>
  <si>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</si>
  <si>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</si>
  <si>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</si>
  <si>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</si>
  <si>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</si>
  <si>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</si>
  <si>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</si>
  <si>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</si>
  <si>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</si>
  <si>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</si>
  <si>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</si>
  <si>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</si>
  <si>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</si>
  <si>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</si>
  <si>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</si>
  <si>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</si>
  <si>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</si>
  <si>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</si>
  <si>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</si>
  <si>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</si>
  <si>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</si>
  <si>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</si>
  <si>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</si>
  <si>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</si>
  <si>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</si>
  <si>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</si>
  <si>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</si>
  <si>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</si>
  <si>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</si>
  <si>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</si>
  <si>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</si>
  <si>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</si>
  <si>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</si>
  <si>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</si>
  <si>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</si>
  <si>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</si>
  <si>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</si>
  <si>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</si>
  <si>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</si>
  <si>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</si>
  <si>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</si>
  <si>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</si>
  <si>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</si>
  <si>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</si>
  <si>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</si>
  <si>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</si>
  <si>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</si>
  <si>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</si>
  <si>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</si>
  <si>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</si>
  <si>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</si>
  <si>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</si>
  <si>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</si>
  <si>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</si>
  <si>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</si>
  <si>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</si>
  <si>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</si>
  <si>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</si>
  <si>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</si>
  <si>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</si>
  <si>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</si>
  <si>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</si>
  <si>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</si>
  <si>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</si>
  <si>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</si>
  <si>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</si>
  <si>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</si>
  <si>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</si>
  <si>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</si>
  <si>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</si>
  <si>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</si>
  <si>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</si>
  <si>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</si>
  <si>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</si>
  <si>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</si>
  <si>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</si>
  <si>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</si>
  <si>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</si>
  <si>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</si>
  <si>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</si>
  <si>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</si>
  <si>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</si>
  <si>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</si>
  <si>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</si>
  <si>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</si>
  <si>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</si>
  <si>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</si>
  <si>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</si>
  <si>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</si>
  <si>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</si>
  <si>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</si>
  <si>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</si>
  <si>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</si>
  <si>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</si>
  <si>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</si>
  <si>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</si>
  <si>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</si>
  <si>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</si>
  <si>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</si>
  <si>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</si>
  <si>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</si>
  <si>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</si>
  <si>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</si>
  <si>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</si>
  <si>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</si>
  <si>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</si>
  <si>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</si>
  <si>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</si>
  <si>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</si>
  <si>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</si>
  <si>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</si>
  <si>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</si>
  <si>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</si>
  <si>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</si>
  <si>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</si>
  <si>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</si>
  <si>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</si>
  <si>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</si>
  <si>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</si>
  <si>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</si>
  <si>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</si>
  <si>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</si>
  <si>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</si>
  <si>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</si>
  <si>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</si>
  <si>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</si>
  <si>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</si>
  <si>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</si>
  <si>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</si>
  <si>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</si>
  <si>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</si>
  <si>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</si>
  <si>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</si>
  <si>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</si>
  <si>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</si>
  <si>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</si>
  <si>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</si>
  <si>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</si>
  <si>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</si>
  <si>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</si>
  <si>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</si>
  <si>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</si>
  <si>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</si>
  <si>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</si>
  <si>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</si>
  <si>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</si>
  <si>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</si>
  <si>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</si>
  <si>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</si>
  <si>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</si>
  <si>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</si>
  <si>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</si>
  <si>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</si>
  <si>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</si>
  <si>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</si>
  <si>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</si>
  <si>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</si>
  <si>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</si>
  <si>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</si>
  <si>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</si>
  <si>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</si>
  <si>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</si>
  <si>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</si>
  <si>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</si>
  <si>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</si>
  <si>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</si>
  <si>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</si>
  <si>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</si>
  <si>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</si>
  <si>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</si>
  <si>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</si>
  <si>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</si>
  <si>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</si>
  <si>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</si>
  <si>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</si>
  <si>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</si>
  <si>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</si>
  <si>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</si>
  <si>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</si>
  <si>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</si>
  <si>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</si>
  <si>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</si>
  <si>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</si>
  <si>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</si>
  <si>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</si>
  <si>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</si>
  <si>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</si>
  <si>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</si>
  <si>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</si>
  <si>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</si>
  <si>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</si>
  <si>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</si>
  <si>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</si>
  <si>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</si>
  <si>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</si>
  <si>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</si>
  <si>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</si>
  <si>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</si>
  <si>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</si>
  <si>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</si>
  <si>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</si>
  <si>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</si>
  <si>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</si>
  <si>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</si>
  <si>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</si>
  <si>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</si>
  <si>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</si>
  <si>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</si>
  <si>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</si>
  <si>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</si>
  <si>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</si>
  <si>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</si>
  <si>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</si>
  <si>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</si>
  <si>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</si>
  <si>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</si>
  <si>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</si>
  <si>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</si>
  <si>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</si>
  <si>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</si>
  <si>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</si>
  <si>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</si>
  <si>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</si>
  <si>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</si>
  <si>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</si>
  <si>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</si>
  <si>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</si>
  <si>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</si>
  <si>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</si>
  <si>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</si>
  <si>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</si>
  <si>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</si>
  <si>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</si>
  <si>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</si>
  <si>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</si>
  <si>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</si>
  <si>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</si>
  <si>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</si>
  <si>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</si>
  <si>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</si>
  <si>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</si>
  <si>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</si>
  <si>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</si>
  <si>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</si>
  <si>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</si>
  <si>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</si>
  <si>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</si>
  <si>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</si>
  <si>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</si>
  <si>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</si>
  <si>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</si>
  <si>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</si>
  <si>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</si>
  <si>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</si>
  <si>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</si>
  <si>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</si>
  <si>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</si>
  <si>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</si>
  <si>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</si>
  <si>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</si>
  <si>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</si>
  <si>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</si>
  <si>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</si>
  <si>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</si>
  <si>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</si>
  <si>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</si>
  <si>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</si>
  <si>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</si>
  <si>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</si>
  <si>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</si>
  <si>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</si>
  <si>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</si>
  <si>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</si>
  <si>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</si>
  <si>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</si>
  <si>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</si>
  <si>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</si>
  <si>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</si>
  <si>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</si>
  <si>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</si>
  <si>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</si>
  <si>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</si>
  <si>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</si>
  <si>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</si>
  <si>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</si>
  <si>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</si>
  <si>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</si>
  <si>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</si>
  <si>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</si>
  <si>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</si>
  <si>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</si>
  <si>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</si>
  <si>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</si>
  <si>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</si>
  <si>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</si>
  <si>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</si>
  <si>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</si>
  <si>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</si>
  <si>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</si>
  <si>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</si>
  <si>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</si>
  <si>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</si>
  <si>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</si>
  <si>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</si>
  <si>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</si>
  <si>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</si>
  <si>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</si>
  <si>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</si>
  <si>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</si>
  <si>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</si>
  <si>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</si>
  <si>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</si>
  <si>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</si>
  <si>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</si>
  <si>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</si>
  <si>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</si>
  <si>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</si>
  <si>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</si>
  <si>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</si>
  <si>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</si>
  <si>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</si>
  <si>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</si>
  <si>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</si>
  <si>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</si>
  <si>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</si>
  <si>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</si>
  <si>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</si>
  <si>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</si>
  <si>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</si>
  <si>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</si>
  <si>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</si>
  <si>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</si>
  <si>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</si>
  <si>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</si>
  <si>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</si>
  <si>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</si>
  <si>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</si>
  <si>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</si>
  <si>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</si>
  <si>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</si>
  <si>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</si>
  <si>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</si>
  <si>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</si>
  <si>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</si>
  <si>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</si>
  <si>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</si>
  <si>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</si>
  <si>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</si>
  <si>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</si>
  <si>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</si>
  <si>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</si>
  <si>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</si>
  <si>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</si>
  <si>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</si>
  <si>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</si>
  <si>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</si>
  <si>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</si>
  <si>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</si>
  <si>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</si>
  <si>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</si>
  <si>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</si>
  <si>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</si>
  <si>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</si>
  <si>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</si>
  <si>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</si>
  <si>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</si>
  <si>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</si>
  <si>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</si>
  <si>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</si>
  <si>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</si>
  <si>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</si>
  <si>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</si>
  <si>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</si>
  <si>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</si>
  <si>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</si>
  <si>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</si>
  <si>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</si>
  <si>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</si>
  <si>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</si>
  <si>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</si>
  <si>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</si>
  <si>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</si>
  <si>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</si>
  <si>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</si>
  <si>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</si>
  <si>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</si>
  <si>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</si>
  <si>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</si>
  <si>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</si>
  <si>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</si>
  <si>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</si>
  <si>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</si>
  <si>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</si>
  <si>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</si>
  <si>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</si>
  <si>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</si>
  <si>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</si>
  <si>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</si>
  <si>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</si>
  <si>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</si>
  <si>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</si>
  <si>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</si>
  <si>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</si>
  <si>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</si>
  <si>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</si>
  <si>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</si>
  <si>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</si>
  <si>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</si>
  <si>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</si>
  <si>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</si>
  <si>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</si>
  <si>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</si>
  <si>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</si>
  <si>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</si>
  <si>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</si>
  <si>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</si>
  <si>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</si>
  <si>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</si>
  <si>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</si>
  <si>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</si>
  <si>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</si>
  <si>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</si>
  <si>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</si>
  <si>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</si>
  <si>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</si>
  <si>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</si>
  <si>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</si>
  <si>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</si>
  <si>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</si>
  <si>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</si>
  <si>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</si>
  <si>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</si>
  <si>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</si>
  <si>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</si>
  <si>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</si>
  <si>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</si>
  <si>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</si>
  <si>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</si>
  <si>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</si>
  <si>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</si>
  <si>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</si>
  <si>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</si>
  <si>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</si>
  <si>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</si>
  <si>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</si>
  <si>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</si>
  <si>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</si>
  <si>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</si>
  <si>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</si>
  <si>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</si>
  <si>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</si>
  <si>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</si>
  <si>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</si>
  <si>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</si>
  <si>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</si>
  <si>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</si>
  <si>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</si>
  <si>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</si>
  <si>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</si>
  <si>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</si>
  <si>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</si>
  <si>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</si>
  <si>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</si>
  <si>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</si>
  <si>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</si>
  <si>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</si>
  <si>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</si>
  <si>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</si>
  <si>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</si>
  <si>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</si>
  <si>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</si>
  <si>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</si>
  <si>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</si>
  <si>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</si>
  <si>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</si>
  <si>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</si>
  <si>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</si>
  <si>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</si>
  <si>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</si>
  <si>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</si>
  <si>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</si>
  <si>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</si>
  <si>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</si>
  <si>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</si>
  <si>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</si>
  <si>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</si>
  <si>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</si>
  <si>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</si>
  <si>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</si>
  <si>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</si>
  <si>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</si>
  <si>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</si>
  <si>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</si>
  <si>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</si>
  <si>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</si>
  <si>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</si>
  <si>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</si>
  <si>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</si>
  <si>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</si>
  <si>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</si>
  <si>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</si>
  <si>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</si>
  <si>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</si>
  <si>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</si>
  <si>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</si>
  <si>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</si>
  <si>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</si>
  <si>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</si>
  <si>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</si>
  <si>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</si>
  <si>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</si>
  <si>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</si>
  <si>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</si>
  <si>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</si>
  <si>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</si>
  <si>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</si>
  <si>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</si>
  <si>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</si>
  <si>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</si>
  <si>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</si>
  <si>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</si>
  <si>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</si>
  <si>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</si>
  <si>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</si>
  <si>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</si>
  <si>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</si>
  <si>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</si>
  <si>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</si>
  <si>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</si>
  <si>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</si>
  <si>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</si>
  <si>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</si>
  <si>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</si>
  <si>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</si>
  <si>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</si>
  <si>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</si>
  <si>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</si>
  <si>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</si>
  <si>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</si>
  <si>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</si>
  <si>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</si>
  <si>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</si>
  <si>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</si>
  <si>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</si>
  <si>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</si>
  <si>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</si>
  <si>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</si>
  <si>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</si>
  <si>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</si>
  <si>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</si>
  <si>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</si>
  <si>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</si>
  <si>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</si>
  <si>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</si>
  <si>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</si>
  <si>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</si>
  <si>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</si>
  <si>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</si>
  <si>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</si>
  <si>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</si>
  <si>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</si>
  <si>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</si>
  <si>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</si>
  <si>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</si>
  <si>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</si>
  <si>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</si>
  <si>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</si>
  <si>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</si>
  <si>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</si>
  <si>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</si>
  <si>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</si>
  <si>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</si>
  <si>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</si>
  <si>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</si>
  <si>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</si>
  <si>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</si>
  <si>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</si>
  <si>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</si>
  <si>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</si>
  <si>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</si>
  <si>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</si>
  <si>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</si>
  <si>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</si>
  <si>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</si>
  <si>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</si>
  <si>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</si>
  <si>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</si>
  <si>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</si>
  <si>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</si>
  <si>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</si>
  <si>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</si>
  <si>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</si>
  <si>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</si>
  <si>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</si>
  <si>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</si>
  <si>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</si>
  <si>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</si>
  <si>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</si>
  <si>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</si>
  <si>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</si>
  <si>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</si>
  <si>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</si>
  <si>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</si>
  <si>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</si>
  <si>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</si>
  <si>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</si>
  <si>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</si>
  <si>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</si>
  <si>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</si>
  <si>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</si>
  <si>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</si>
  <si>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</si>
  <si>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</si>
  <si>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</si>
  <si>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</si>
  <si>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</si>
  <si>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</si>
  <si>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</si>
  <si>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</si>
  <si>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</si>
  <si>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</si>
  <si>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</si>
  <si>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</si>
  <si>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</si>
  <si>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</si>
  <si>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</si>
  <si>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</si>
  <si>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</si>
  <si>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</si>
  <si>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</si>
  <si>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</si>
  <si>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</si>
  <si>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</si>
  <si>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</si>
  <si>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</si>
  <si>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</si>
  <si>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</si>
  <si>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</si>
  <si>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</si>
  <si>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</si>
  <si>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</si>
  <si>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</si>
  <si>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</si>
  <si>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</si>
  <si>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</si>
  <si>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</si>
  <si>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</si>
  <si>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</si>
  <si>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</si>
  <si>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</si>
  <si>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</si>
  <si>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</si>
  <si>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</si>
  <si>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</si>
  <si>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</si>
  <si>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</si>
  <si>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</si>
  <si>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</si>
  <si>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</si>
  <si>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</si>
  <si>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</si>
  <si>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</si>
  <si>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</si>
  <si>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</si>
  <si>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</si>
  <si>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</si>
  <si>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</si>
  <si>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</si>
  <si>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</si>
  <si>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</si>
  <si>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</si>
  <si>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</si>
  <si>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</si>
  <si>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</si>
  <si>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</si>
  <si>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</si>
  <si>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</si>
  <si>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</si>
  <si>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</si>
  <si>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</si>
  <si>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</si>
  <si>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</si>
  <si>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</si>
  <si>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</si>
  <si>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</si>
  <si>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</si>
  <si>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</si>
  <si>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</si>
  <si>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</si>
  <si>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</si>
  <si>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</si>
  <si>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</si>
  <si>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</si>
  <si>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</si>
  <si>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</si>
  <si>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</si>
  <si>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</si>
  <si>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</si>
  <si>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</si>
  <si>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</si>
  <si>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</si>
  <si>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</si>
  <si>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</si>
  <si>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</si>
  <si>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</si>
  <si>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</si>
  <si>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</si>
  <si>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</si>
  <si>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</si>
  <si>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</si>
  <si>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</si>
  <si>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</si>
  <si>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</si>
  <si>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</si>
  <si>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</si>
  <si>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</si>
  <si>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</si>
  <si>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</si>
  <si>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</si>
  <si>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</si>
  <si>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</si>
  <si>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</si>
  <si>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</si>
  <si>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</si>
  <si>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</si>
  <si>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</si>
  <si>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</si>
  <si>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</si>
  <si>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</si>
  <si>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</si>
  <si>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</si>
  <si>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</si>
  <si>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</si>
  <si>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</si>
  <si>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</si>
  <si>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</si>
  <si>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</si>
  <si>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</si>
  <si>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</si>
  <si>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</si>
  <si>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</si>
  <si>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</si>
  <si>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</si>
  <si>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</si>
  <si>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</si>
  <si>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</si>
  <si>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</si>
  <si>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</si>
  <si>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</si>
  <si>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</si>
  <si>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</si>
  <si>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</si>
  <si>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</si>
  <si>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</si>
  <si>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</si>
  <si>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</si>
  <si>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</si>
  <si>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</si>
  <si>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</si>
  <si>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</si>
  <si>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</si>
  <si>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</si>
  <si>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</si>
  <si>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</si>
  <si>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</si>
  <si>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</si>
  <si>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</si>
  <si>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</si>
  <si>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</si>
  <si>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</si>
  <si>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</si>
  <si>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</si>
  <si>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</si>
  <si>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</si>
  <si>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</si>
  <si>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</si>
  <si>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</si>
  <si>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</si>
  <si>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</si>
  <si>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</si>
  <si>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</si>
  <si>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</si>
  <si>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</si>
  <si>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</si>
  <si>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</si>
  <si>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</si>
  <si>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</si>
  <si>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</si>
  <si>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</si>
  <si>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</si>
  <si>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</si>
  <si>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</si>
  <si>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</si>
  <si>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</si>
  <si>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</si>
  <si>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</si>
  <si>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</si>
  <si>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</si>
  <si>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</si>
  <si>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</si>
  <si>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</si>
  <si>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</si>
  <si>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</si>
  <si>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</si>
  <si>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</si>
  <si>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</si>
  <si>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</si>
  <si>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</si>
  <si>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</si>
  <si>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</si>
  <si>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</si>
  <si>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</si>
  <si>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</si>
  <si>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</si>
  <si>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</si>
  <si>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</si>
  <si>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</si>
  <si>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</si>
  <si>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</si>
  <si>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</si>
  <si>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</si>
  <si>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</si>
  <si>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</si>
  <si>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</si>
  <si>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</si>
  <si>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</si>
  <si>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</si>
  <si>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</si>
  <si>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</si>
  <si>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</si>
  <si>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</si>
  <si>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</si>
  <si>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</si>
  <si>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</si>
  <si>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</si>
  <si>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</si>
  <si>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</si>
  <si>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</si>
  <si>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</si>
  <si>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</si>
  <si>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</si>
  <si>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</si>
  <si>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</si>
  <si>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</si>
  <si>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</si>
  <si>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</si>
  <si>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</si>
  <si>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</si>
  <si>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</si>
  <si>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</si>
  <si>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</si>
  <si>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</si>
  <si>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</si>
  <si>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</si>
  <si>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</si>
  <si>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</si>
  <si>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</si>
  <si>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</si>
  <si>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</si>
  <si>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</si>
  <si>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</si>
  <si>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</si>
  <si>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</si>
  <si>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</si>
  <si>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</si>
  <si>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</si>
  <si>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</si>
  <si>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</si>
  <si>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</si>
  <si>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</si>
  <si>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</si>
  <si>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</si>
  <si>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</si>
  <si>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</si>
  <si>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</si>
  <si>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</si>
  <si>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</si>
  <si>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</si>
  <si>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</si>
  <si>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</si>
  <si>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</si>
  <si>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</si>
  <si>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</si>
  <si>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</si>
  <si>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</si>
  <si>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</si>
  <si>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</si>
  <si>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</si>
  <si>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</si>
  <si>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</si>
  <si>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</si>
  <si>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</si>
  <si>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</si>
  <si>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</si>
  <si>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</si>
  <si>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</si>
  <si>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</si>
  <si>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</si>
  <si>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</si>
  <si>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</si>
  <si>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</si>
  <si>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</si>
  <si>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</si>
  <si>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</si>
  <si>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</si>
  <si>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</si>
  <si>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</si>
  <si>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</si>
  <si>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</si>
  <si>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</si>
  <si>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</si>
  <si>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</si>
  <si>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</si>
  <si>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</si>
  <si>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</si>
  <si>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</si>
  <si>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</si>
  <si>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</si>
  <si>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</si>
  <si>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</si>
  <si>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</si>
  <si>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</si>
  <si>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</si>
  <si>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</si>
  <si>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</si>
  <si>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</si>
  <si>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</si>
  <si>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</si>
  <si>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</si>
  <si>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</si>
  <si>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</si>
  <si>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</si>
  <si>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</si>
  <si>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</si>
  <si>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</si>
  <si>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</si>
  <si>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</si>
  <si>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</si>
  <si>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</si>
  <si>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</si>
  <si>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</si>
  <si>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</si>
  <si>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</si>
  <si>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</si>
  <si>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</si>
  <si>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</si>
  <si>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</si>
  <si>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</si>
  <si>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</si>
  <si>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</si>
  <si>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</si>
  <si>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</si>
  <si>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</si>
  <si>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</si>
  <si>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</si>
  <si>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</si>
  <si>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</si>
  <si>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</si>
  <si>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</si>
  <si>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</si>
  <si>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</si>
  <si>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</si>
  <si>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</si>
  <si>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</si>
  <si>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</si>
  <si>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</si>
  <si>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</si>
  <si>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</si>
  <si>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</si>
  <si>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</si>
  <si>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</si>
  <si>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</si>
  <si>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</si>
  <si>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</si>
  <si>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</si>
  <si>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</si>
  <si>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</si>
  <si>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</si>
  <si>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</si>
  <si>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</si>
  <si>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</si>
  <si>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</si>
  <si>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</si>
  <si>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</si>
  <si>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</si>
  <si>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</si>
  <si>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</si>
  <si>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</si>
  <si>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</si>
  <si>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</si>
  <si>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</si>
  <si>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</si>
  <si>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</si>
  <si>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</si>
  <si>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</si>
  <si>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</si>
  <si>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</si>
  <si>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</si>
  <si>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</si>
  <si>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</si>
  <si>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</si>
  <si>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</si>
  <si>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</si>
  <si>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</si>
  <si>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</si>
  <si>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</si>
  <si>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</si>
  <si>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</si>
  <si>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</si>
  <si>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</si>
  <si>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</si>
  <si>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</si>
  <si>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</si>
  <si>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</si>
  <si>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</si>
  <si>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</si>
  <si>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</si>
  <si>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</si>
  <si>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</si>
  <si>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</si>
  <si>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</si>
  <si>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</si>
  <si>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</si>
  <si>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</si>
  <si>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</si>
  <si>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</si>
  <si>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</si>
  <si>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</si>
  <si>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</si>
  <si>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</si>
  <si>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</si>
  <si>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</si>
  <si>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</si>
  <si>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</si>
  <si>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</si>
  <si>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</si>
  <si>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</si>
  <si>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</si>
  <si>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</si>
  <si>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</si>
  <si>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</si>
  <si>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</si>
  <si>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</si>
  <si>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</si>
  <si>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</si>
  <si>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</si>
  <si>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</si>
  <si>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</si>
  <si>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</si>
  <si>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</si>
  <si>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</si>
  <si>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</si>
  <si>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</si>
  <si>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</si>
  <si>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</si>
  <si>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</si>
  <si>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</si>
  <si>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</si>
  <si>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</si>
  <si>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</si>
  <si>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</si>
  <si>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</si>
  <si>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</si>
  <si>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</si>
  <si>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</si>
  <si>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</si>
  <si>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</si>
  <si>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</si>
  <si>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</si>
  <si>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</si>
  <si>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</si>
  <si>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</si>
  <si>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</si>
  <si>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</si>
  <si>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</si>
  <si>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</si>
  <si>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</si>
  <si>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</si>
  <si>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</si>
  <si>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</si>
  <si>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</si>
  <si>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</si>
  <si>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</si>
  <si>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</si>
  <si>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</si>
  <si>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</si>
  <si>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</si>
  <si>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</si>
  <si>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</si>
  <si>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</si>
  <si>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</si>
  <si>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</si>
  <si>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</si>
  <si>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</si>
  <si>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</si>
  <si>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</si>
  <si>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</si>
  <si>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</si>
  <si>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</si>
  <si>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</si>
  <si>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</si>
  <si>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</si>
  <si>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</si>
  <si>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</si>
  <si>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</si>
  <si>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</si>
  <si>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</si>
  <si>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</si>
  <si>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</si>
  <si>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</si>
  <si>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</si>
  <si>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</si>
  <si>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</si>
  <si>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</si>
  <si>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</si>
  <si>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</si>
  <si>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</si>
  <si>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</si>
  <si>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</si>
  <si>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</si>
  <si>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</si>
  <si>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</si>
  <si>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</si>
  <si>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</si>
  <si>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</si>
  <si>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</si>
  <si>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</si>
  <si>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</si>
  <si>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</si>
  <si>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</si>
  <si>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</si>
  <si>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</si>
  <si>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</si>
  <si>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</si>
  <si>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</si>
  <si>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</si>
  <si>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</si>
  <si>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</si>
  <si>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</si>
  <si>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</si>
  <si>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</si>
  <si>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</si>
  <si>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</si>
  <si>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</si>
  <si>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</si>
  <si>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</si>
  <si>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</si>
  <si>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</si>
  <si>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</si>
  <si>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</si>
  <si>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</si>
  <si>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</si>
  <si>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</si>
  <si>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</si>
  <si>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</si>
  <si>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</si>
  <si>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</si>
  <si>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</si>
  <si>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</si>
  <si>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</si>
  <si>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</si>
  <si>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</si>
  <si>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</si>
  <si>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</si>
  <si>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</si>
  <si>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</si>
  <si>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</si>
  <si>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</si>
  <si>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</si>
  <si>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</si>
  <si>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</si>
  <si>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</si>
  <si>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</si>
  <si>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</si>
  <si>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</si>
  <si>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</si>
  <si>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</si>
  <si>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</si>
  <si>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</si>
  <si>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</si>
  <si>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</si>
  <si>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</si>
  <si>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</si>
  <si>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</si>
  <si>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</si>
  <si>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</si>
  <si>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</si>
  <si>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</si>
  <si>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</si>
  <si>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</si>
  <si>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</si>
  <si>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</si>
  <si>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</si>
  <si>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</si>
  <si>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</si>
  <si>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</si>
  <si>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</si>
  <si>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</si>
  <si>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</si>
  <si>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</si>
  <si>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</si>
  <si>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</si>
  <si>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</si>
  <si>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</si>
  <si>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</si>
  <si>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</si>
  <si>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</si>
  <si>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</si>
  <si>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</si>
  <si>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</si>
  <si>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</si>
  <si>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</si>
  <si>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</si>
  <si>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</si>
  <si>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</si>
  <si>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</si>
  <si>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</si>
  <si>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</si>
  <si>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</si>
  <si>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</si>
  <si>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</si>
  <si>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</si>
  <si>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</si>
  <si>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</si>
  <si>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</si>
  <si>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</si>
  <si>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</si>
  <si>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</si>
  <si>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</si>
  <si>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</si>
  <si>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</si>
  <si>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</si>
  <si>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</si>
  <si>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</si>
  <si>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</si>
  <si>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</si>
  <si>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</si>
  <si>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</si>
  <si>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</si>
  <si>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</si>
  <si>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</si>
  <si>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</si>
  <si>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</si>
  <si>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</si>
  <si>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</si>
  <si>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</si>
  <si>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</si>
  <si>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</si>
  <si>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</si>
  <si>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</si>
  <si>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</si>
  <si>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</si>
  <si>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</si>
  <si>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</si>
  <si>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</si>
  <si>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</si>
  <si>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</si>
  <si>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</si>
  <si>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</si>
  <si>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</si>
  <si>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</si>
  <si>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</si>
  <si>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</si>
  <si>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</si>
  <si>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</si>
  <si>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</si>
  <si>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</si>
  <si>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</si>
  <si>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</si>
  <si>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</si>
  <si>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</si>
  <si>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</si>
  <si>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</si>
  <si>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</si>
  <si>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</si>
  <si>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</si>
  <si>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</si>
  <si>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</si>
  <si>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</si>
  <si>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</si>
  <si>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</si>
  <si>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</si>
  <si>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</si>
  <si>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</si>
  <si>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</si>
  <si>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</si>
  <si>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</si>
  <si>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</si>
  <si>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</si>
  <si>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</si>
  <si>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</si>
  <si>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</si>
  <si>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</si>
  <si>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</si>
  <si>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</si>
  <si>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</si>
  <si>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</si>
  <si>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</si>
  <si>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</si>
  <si>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</si>
  <si>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</si>
  <si>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</si>
  <si>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</si>
  <si>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</si>
  <si>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</si>
  <si>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</si>
  <si>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</si>
  <si>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</si>
  <si>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</si>
  <si>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</si>
  <si>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</si>
  <si>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</si>
  <si>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</si>
  <si>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</si>
  <si>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</si>
  <si>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</si>
  <si>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</si>
  <si>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</si>
  <si>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</si>
  <si>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</si>
  <si>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</si>
  <si>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</si>
  <si>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</si>
  <si>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</si>
  <si>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</si>
  <si>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</si>
  <si>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</si>
  <si>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</si>
  <si>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</si>
  <si>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</si>
  <si>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</si>
  <si>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</si>
  <si>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</si>
  <si>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</si>
  <si>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</si>
  <si>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</si>
  <si>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</si>
  <si>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</si>
  <si>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</si>
  <si>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</si>
  <si>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</si>
  <si>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</si>
  <si>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</si>
  <si>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</si>
  <si>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</si>
  <si>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</si>
  <si>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</si>
  <si>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</si>
  <si>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</si>
  <si>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</si>
  <si>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</si>
  <si>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</si>
  <si>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</si>
  <si>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</si>
  <si>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</si>
  <si>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</si>
  <si>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</si>
  <si>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</si>
  <si>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</si>
  <si>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</si>
  <si>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</si>
  <si>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</si>
  <si>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</si>
  <si>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</si>
  <si>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</si>
  <si>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</si>
  <si>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</si>
  <si>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</si>
  <si>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</si>
  <si>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</si>
  <si>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</si>
  <si>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</si>
  <si>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</si>
  <si>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</si>
  <si>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</si>
  <si>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</si>
  <si>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</si>
  <si>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</si>
  <si>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</si>
  <si>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</si>
  <si>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</si>
  <si>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</si>
  <si>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</si>
  <si>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</si>
  <si>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</si>
  <si>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</si>
  <si>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</si>
  <si>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</si>
  <si>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</si>
  <si>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</si>
  <si>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</si>
  <si>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</si>
  <si>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</si>
  <si>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</si>
  <si>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</si>
  <si>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</si>
  <si>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</si>
  <si>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</si>
  <si>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</si>
  <si>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</si>
  <si>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</si>
  <si>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</si>
  <si>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</si>
  <si>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</si>
  <si>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</si>
  <si>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</si>
  <si>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</si>
  <si>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</si>
  <si>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</si>
  <si>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</si>
  <si>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</si>
  <si>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</si>
  <si>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</si>
  <si>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</si>
  <si>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</si>
  <si>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</si>
  <si>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</si>
  <si>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</si>
  <si>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</si>
  <si>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</si>
  <si>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</si>
  <si>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</si>
  <si>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</si>
  <si>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</si>
  <si>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</si>
  <si>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</si>
  <si>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</si>
  <si>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</si>
  <si>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</si>
  <si>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</si>
  <si>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</si>
  <si>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</si>
  <si>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</si>
  <si>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</si>
  <si>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</si>
  <si>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</si>
  <si>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</si>
  <si>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</si>
  <si>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</si>
  <si>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</si>
  <si>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</si>
  <si>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</si>
  <si>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</si>
  <si>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</si>
  <si>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</si>
  <si>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</si>
  <si>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</si>
  <si>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</si>
  <si>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</si>
  <si>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</si>
  <si>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</si>
  <si>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</si>
  <si>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</si>
  <si>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</si>
  <si>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</si>
  <si>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</si>
  <si>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</si>
  <si>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</si>
  <si>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</si>
  <si>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</si>
  <si>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</si>
  <si>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</si>
  <si>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</si>
  <si>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</si>
  <si>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</si>
  <si>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</si>
  <si>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</si>
  <si>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</si>
  <si>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</si>
  <si>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</si>
  <si>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</si>
  <si>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</si>
  <si>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</si>
  <si>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</si>
  <si>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</si>
  <si>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</si>
  <si>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</si>
  <si>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</si>
  <si>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</si>
  <si>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</si>
  <si>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</si>
  <si>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</si>
  <si>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</si>
  <si>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</si>
  <si>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</si>
  <si>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</si>
  <si>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</si>
  <si>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</si>
  <si>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</si>
  <si>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</si>
  <si>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</si>
  <si>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</si>
  <si>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</si>
  <si>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</si>
  <si>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</si>
  <si>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</si>
  <si>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</si>
  <si>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</si>
  <si>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</si>
  <si>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</si>
  <si>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</si>
  <si>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</si>
  <si>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</si>
  <si>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</si>
  <si>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</si>
  <si>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</si>
  <si>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</si>
  <si>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</si>
  <si>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</si>
  <si>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</si>
  <si>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</si>
  <si>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</si>
  <si>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</si>
  <si>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</si>
  <si>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</si>
  <si>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</si>
  <si>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</si>
  <si>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</si>
  <si>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</si>
  <si>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</si>
  <si>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</si>
  <si>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</si>
  <si>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</si>
  <si>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</si>
  <si>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</si>
  <si>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</si>
  <si>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</si>
  <si>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</si>
  <si>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</si>
  <si>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</si>
  <si>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</si>
  <si>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</si>
  <si>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</si>
  <si>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</si>
  <si>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</si>
  <si>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</si>
  <si>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</si>
  <si>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</si>
  <si>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</si>
  <si>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</si>
  <si>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</si>
  <si>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</si>
  <si>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</si>
  <si>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</si>
  <si>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</si>
  <si>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</si>
  <si>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</si>
  <si>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</si>
  <si>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</si>
  <si>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</si>
  <si>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</si>
  <si>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</si>
  <si>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</si>
  <si>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</si>
  <si>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</si>
  <si>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</si>
  <si>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</si>
  <si>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</si>
  <si>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</si>
  <si>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</si>
  <si>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</si>
  <si>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</si>
  <si>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</si>
  <si>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</si>
  <si>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</si>
  <si>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</si>
  <si>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</si>
  <si>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</si>
  <si>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</si>
  <si>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</si>
  <si>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</si>
  <si>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</si>
  <si>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</si>
  <si>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</si>
  <si>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</si>
  <si>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</si>
  <si>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</si>
  <si>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</si>
  <si>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</si>
  <si>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</si>
  <si>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</si>
  <si>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</si>
  <si>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</si>
  <si>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</si>
  <si>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</si>
  <si>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</si>
  <si>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</si>
  <si>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</si>
  <si>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</si>
  <si>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</si>
  <si>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</si>
  <si>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</si>
  <si>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</si>
  <si>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</si>
  <si>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</si>
  <si>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</si>
  <si>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</si>
  <si>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</si>
  <si>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</si>
  <si>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</si>
  <si>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</si>
  <si>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</si>
  <si>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</si>
  <si>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</si>
  <si>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</si>
  <si>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</si>
  <si>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</si>
  <si>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</si>
  <si>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</si>
  <si>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</si>
  <si>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</si>
  <si>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</si>
  <si>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</si>
  <si>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</si>
  <si>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</si>
  <si>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</si>
  <si>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</si>
  <si>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</si>
  <si>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</si>
  <si>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</si>
  <si>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</si>
  <si>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</si>
  <si>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</si>
  <si>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</si>
  <si>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</si>
  <si>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</si>
  <si>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</si>
  <si>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</si>
  <si>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</si>
  <si>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</si>
  <si>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</si>
  <si>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</si>
  <si>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</si>
  <si>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</si>
  <si>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</si>
  <si>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</si>
  <si>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</si>
  <si>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</si>
  <si>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</si>
  <si>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</si>
  <si>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</si>
  <si>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</si>
  <si>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</si>
  <si>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</si>
  <si>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</si>
  <si>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</si>
  <si>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</si>
  <si>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</si>
  <si>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</si>
  <si>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</si>
  <si>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</si>
  <si>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</si>
  <si>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</si>
  <si>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</si>
  <si>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</si>
  <si>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</si>
  <si>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</si>
  <si>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</si>
  <si>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</si>
  <si>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</si>
  <si>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</si>
  <si>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</si>
  <si>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</si>
  <si>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</si>
  <si>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</si>
  <si>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</si>
  <si>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</si>
  <si>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</si>
  <si>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</si>
  <si>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</si>
  <si>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</si>
  <si>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</si>
  <si>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</si>
  <si>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</si>
  <si>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</si>
  <si>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</si>
  <si>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</si>
  <si>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</si>
  <si>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</si>
  <si>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</si>
  <si>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</si>
  <si>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</si>
  <si>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</si>
  <si>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</si>
  <si>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</si>
  <si>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</si>
  <si>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</si>
  <si>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</si>
  <si>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</si>
  <si>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</si>
  <si>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</si>
  <si>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</si>
  <si>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</si>
  <si>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</si>
  <si>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</si>
  <si>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</si>
  <si>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</si>
  <si>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</si>
  <si>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</si>
  <si>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</si>
  <si>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</si>
  <si>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</si>
  <si>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</si>
  <si>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</si>
  <si>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</si>
  <si>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</si>
  <si>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</si>
  <si>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</si>
  <si>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</si>
  <si>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</si>
  <si>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</si>
  <si>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</si>
  <si>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</si>
  <si>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</si>
  <si>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</si>
  <si>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</si>
  <si>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</si>
  <si>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</si>
  <si>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</si>
  <si>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</si>
  <si>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</si>
  <si>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</si>
  <si>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</si>
  <si>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</si>
  <si>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</si>
  <si>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</si>
  <si>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</si>
  <si>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</si>
  <si>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</si>
  <si>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</si>
  <si>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</si>
  <si>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</si>
  <si>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</si>
  <si>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</si>
  <si>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</si>
  <si>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</si>
  <si>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</si>
  <si>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</si>
  <si>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</si>
  <si>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</si>
  <si>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</si>
  <si>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</si>
  <si>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</si>
  <si>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</si>
  <si>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</si>
  <si>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</si>
  <si>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</si>
  <si>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</si>
  <si>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</si>
  <si>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</si>
  <si>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</si>
  <si>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</si>
  <si>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</si>
  <si>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</si>
  <si>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</si>
  <si>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</si>
  <si>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</si>
  <si>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</si>
  <si>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</si>
  <si>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</si>
  <si>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</si>
  <si>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</si>
  <si>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</si>
  <si>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</si>
  <si>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</si>
  <si>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</si>
  <si>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</si>
  <si>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</si>
  <si>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</si>
  <si>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</si>
  <si>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</si>
  <si>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</si>
  <si>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</si>
  <si>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</si>
  <si>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</si>
  <si>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</si>
  <si>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</si>
  <si>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</si>
  <si>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</si>
  <si>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</si>
  <si>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</si>
  <si>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</si>
  <si>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</si>
  <si>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</si>
  <si>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</si>
  <si>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</si>
  <si>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</si>
  <si>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</si>
  <si>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</si>
  <si>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</si>
  <si>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</si>
  <si>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</si>
  <si>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</si>
  <si>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</si>
  <si>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</si>
  <si>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</si>
  <si>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</si>
  <si>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</si>
  <si>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</si>
  <si>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</si>
  <si>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</si>
  <si>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</si>
  <si>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</si>
  <si>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</si>
  <si>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</si>
  <si>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</si>
  <si>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</si>
  <si>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</si>
  <si>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</si>
  <si>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</si>
  <si>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</si>
  <si>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</si>
  <si>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</si>
  <si>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</si>
  <si>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</si>
  <si>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</si>
  <si>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</si>
  <si>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</si>
  <si>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</si>
  <si>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</si>
  <si>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</si>
  <si>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</si>
  <si>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</si>
  <si>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</si>
  <si>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</si>
  <si>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</si>
  <si>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</si>
  <si>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</si>
  <si>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</si>
  <si>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</si>
  <si>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</si>
  <si>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</si>
  <si>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</si>
  <si>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</si>
  <si>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</si>
  <si>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</si>
  <si>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</si>
  <si>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</si>
  <si>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</si>
  <si>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</si>
  <si>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</si>
  <si>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</si>
  <si>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</si>
  <si>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</si>
  <si>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</si>
  <si>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</si>
  <si>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</si>
  <si>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</si>
  <si>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</si>
  <si>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</si>
  <si>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</si>
  <si>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</si>
  <si>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</si>
  <si>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</si>
  <si>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</si>
  <si>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</si>
  <si>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</si>
  <si>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</si>
  <si>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</si>
  <si>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</si>
  <si>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</si>
  <si>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</si>
  <si>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</si>
  <si>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</si>
  <si>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</si>
  <si>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</si>
  <si>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</si>
  <si>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</si>
  <si>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</si>
  <si>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</si>
  <si>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</si>
  <si>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</si>
  <si>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</si>
  <si>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</si>
  <si>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</si>
  <si>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</si>
  <si>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</si>
  <si>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</si>
  <si>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</si>
  <si>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</si>
  <si>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</si>
  <si>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</si>
  <si>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</si>
  <si>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</si>
  <si>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</si>
  <si>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</si>
  <si>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</si>
  <si>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</si>
  <si>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</si>
  <si>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</si>
  <si>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</si>
  <si>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</si>
  <si>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</si>
  <si>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</si>
  <si>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</si>
  <si>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</si>
  <si>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</si>
  <si>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</si>
  <si>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</si>
  <si>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</si>
  <si>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</si>
  <si>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</si>
  <si>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</si>
  <si>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</si>
  <si>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</si>
  <si>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</si>
  <si>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</si>
  <si>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</si>
  <si>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</si>
  <si>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</si>
  <si>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</si>
  <si>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</si>
  <si>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</si>
  <si>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</si>
  <si>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</si>
  <si>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</si>
  <si>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</si>
  <si>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</si>
  <si>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</si>
  <si>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</si>
  <si>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</si>
  <si>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</si>
  <si>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</si>
  <si>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</si>
  <si>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</si>
  <si>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</si>
  <si>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</si>
  <si>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</si>
  <si>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</si>
  <si>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</si>
  <si>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</si>
  <si>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</si>
  <si>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</si>
  <si>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</si>
  <si>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</si>
  <si>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</si>
  <si>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</si>
  <si>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</si>
  <si>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</si>
  <si>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</si>
  <si>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</si>
  <si>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</si>
  <si>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</si>
  <si>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</si>
  <si>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</si>
  <si>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</si>
  <si>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</si>
  <si>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</si>
  <si>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</si>
  <si>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</si>
  <si>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</si>
  <si>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</si>
  <si>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</si>
  <si>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</si>
  <si>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</si>
  <si>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</si>
  <si>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</si>
  <si>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</si>
  <si>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</si>
  <si>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</si>
  <si>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</si>
  <si>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</si>
  <si>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</si>
  <si>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</si>
  <si>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</si>
  <si>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</si>
  <si>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</si>
  <si>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</si>
  <si>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</si>
  <si>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</si>
  <si>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</si>
  <si>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</si>
  <si>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</si>
  <si>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</si>
  <si>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</si>
  <si>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</si>
  <si>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</si>
  <si>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</si>
  <si>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</si>
  <si>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</si>
  <si>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</si>
  <si>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</si>
  <si>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</si>
  <si>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</si>
  <si>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</si>
  <si>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</si>
  <si>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</si>
  <si>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</si>
  <si>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</si>
  <si>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</si>
  <si>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</si>
  <si>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</si>
  <si>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</si>
  <si>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</si>
  <si>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</si>
  <si>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</si>
  <si>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</si>
  <si>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</si>
  <si>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</si>
  <si>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</si>
  <si>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</si>
  <si>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</si>
  <si>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</si>
  <si>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</si>
  <si>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</si>
  <si>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</si>
  <si>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</si>
  <si>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</si>
  <si>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</si>
  <si>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</si>
  <si>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</si>
  <si>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</si>
  <si>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</si>
  <si>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</si>
  <si>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</si>
  <si>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</si>
  <si>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</si>
  <si>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</si>
  <si>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</si>
  <si>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</si>
  <si>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</si>
  <si>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</si>
  <si>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</si>
  <si>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</si>
  <si>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</si>
  <si>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</si>
  <si>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</si>
  <si>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</si>
  <si>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</si>
  <si>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</si>
  <si>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</si>
  <si>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</si>
  <si>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</si>
  <si>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</si>
  <si>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</si>
  <si>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</si>
  <si>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</si>
  <si>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</si>
  <si>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</si>
  <si>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</si>
  <si>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</si>
  <si>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</si>
  <si>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</si>
  <si>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</si>
  <si>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</si>
  <si>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</si>
  <si>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</si>
  <si>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</si>
  <si>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</si>
  <si>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</si>
  <si>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</si>
  <si>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</si>
  <si>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</si>
  <si>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</si>
  <si>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</si>
  <si>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</si>
  <si>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</si>
  <si>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</si>
  <si>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</si>
  <si>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</si>
  <si>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</si>
  <si>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</si>
  <si>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</si>
  <si>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</si>
  <si>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</si>
  <si>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</si>
  <si>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</si>
  <si>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</si>
  <si>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</si>
  <si>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</si>
  <si>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</si>
  <si>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</si>
  <si>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</si>
  <si>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</si>
  <si>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</si>
  <si>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</si>
  <si>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</si>
  <si>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</si>
  <si>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</si>
  <si>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</si>
  <si>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</si>
  <si>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</si>
  <si>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</si>
  <si>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</si>
  <si>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</si>
  <si>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</si>
  <si>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</si>
  <si>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</si>
  <si>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</si>
  <si>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</si>
  <si>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</si>
  <si>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</si>
  <si>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</si>
  <si>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</si>
  <si>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</si>
  <si>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</si>
  <si>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</si>
  <si>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</si>
  <si>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</si>
  <si>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</si>
  <si>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</si>
  <si>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</si>
  <si>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</si>
  <si>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</si>
  <si>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</si>
  <si>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</si>
  <si>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</si>
  <si>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</si>
  <si>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</si>
  <si>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</si>
  <si>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</si>
  <si>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</si>
  <si>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</si>
  <si>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</si>
  <si>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</si>
  <si>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</si>
  <si>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</si>
  <si>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</si>
  <si>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</si>
  <si>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</si>
  <si>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</si>
  <si>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</si>
  <si>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</si>
  <si>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</si>
  <si>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</si>
  <si>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</si>
  <si>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</si>
  <si>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</si>
  <si>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</si>
  <si>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</si>
  <si>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</si>
  <si>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</si>
  <si>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</si>
  <si>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</si>
  <si>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</si>
  <si>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</si>
  <si>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</si>
  <si>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</si>
  <si>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</si>
  <si>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</si>
  <si>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</si>
  <si>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</si>
  <si>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</si>
  <si>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</si>
  <si>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</si>
  <si>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</si>
  <si>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</si>
  <si>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</si>
  <si>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</si>
  <si>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</si>
  <si>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</si>
  <si>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</si>
  <si>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</si>
  <si>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</si>
  <si>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</si>
  <si>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</si>
  <si>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</si>
  <si>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</si>
  <si>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</si>
  <si>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</si>
  <si>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</si>
  <si>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</si>
  <si>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</si>
  <si>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</si>
  <si>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</si>
  <si>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</si>
  <si>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</si>
  <si>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</si>
  <si>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</si>
  <si>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</si>
  <si>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</si>
  <si>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</si>
  <si>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</si>
  <si>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</si>
  <si>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</si>
  <si>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</si>
  <si>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</si>
  <si>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</si>
  <si>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</si>
  <si>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</si>
  <si>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</si>
  <si>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</si>
  <si>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</si>
  <si>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</si>
  <si>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</si>
  <si>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</si>
  <si>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</si>
  <si>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</si>
  <si>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</si>
  <si>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</si>
  <si>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</si>
  <si>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</si>
  <si>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</si>
  <si>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</si>
  <si>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</si>
  <si>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</si>
  <si>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</si>
  <si>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</si>
  <si>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</si>
  <si>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</si>
  <si>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</si>
  <si>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</si>
  <si>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</si>
  <si>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</si>
  <si>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</si>
  <si>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</si>
  <si>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</si>
  <si>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</si>
  <si>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</si>
  <si>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</si>
  <si>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</si>
  <si>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</si>
  <si>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</si>
  <si>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</si>
  <si>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</si>
  <si>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</si>
  <si>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</si>
  <si>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</si>
  <si>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</si>
  <si>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</si>
  <si>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</si>
  <si>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</si>
  <si>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</si>
  <si>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</si>
  <si>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</si>
  <si>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</si>
  <si>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</si>
  <si>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</si>
  <si>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</si>
  <si>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</si>
  <si>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</si>
  <si>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</si>
  <si>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</si>
  <si>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</si>
  <si>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</si>
  <si>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</si>
  <si>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</si>
  <si>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</si>
  <si>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</si>
  <si>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</si>
  <si>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</si>
  <si>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</si>
  <si>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</si>
  <si>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</si>
  <si>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</si>
  <si>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</si>
  <si>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</si>
  <si>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</si>
  <si>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</si>
  <si>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</si>
  <si>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</si>
  <si>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</si>
  <si>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</si>
  <si>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</si>
  <si>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</si>
  <si>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</si>
  <si>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</si>
  <si>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</si>
  <si>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</si>
  <si>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</si>
  <si>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</si>
  <si>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</si>
  <si>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</si>
  <si>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</si>
  <si>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</si>
  <si>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</si>
  <si>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</si>
  <si>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</si>
  <si>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</si>
  <si>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</si>
  <si>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</si>
  <si>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</si>
  <si>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</si>
  <si>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</si>
  <si>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</si>
  <si>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</si>
  <si>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</si>
  <si>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</si>
  <si>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</si>
  <si>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</si>
  <si>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</si>
  <si>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</si>
  <si>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</si>
  <si>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</si>
  <si>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</si>
  <si>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</si>
  <si>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</si>
  <si>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</si>
  <si>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</si>
  <si>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</si>
  <si>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</si>
  <si>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</si>
  <si>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</si>
  <si>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</si>
  <si>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</si>
  <si>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</si>
  <si>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</si>
  <si>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</si>
  <si>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</si>
  <si>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</si>
  <si>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</si>
  <si>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</si>
  <si>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</si>
  <si>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</si>
  <si>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</si>
  <si>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</si>
  <si>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</si>
  <si>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</si>
  <si>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</si>
  <si>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</si>
  <si>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</si>
  <si>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</si>
  <si>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</si>
  <si>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</si>
  <si>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</si>
  <si>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</si>
  <si>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</si>
  <si>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</si>
  <si>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</si>
  <si>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</si>
  <si>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</si>
  <si>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</si>
  <si>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</si>
  <si>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</si>
  <si>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</si>
  <si>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</si>
  <si>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</si>
  <si>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</si>
  <si>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</si>
  <si>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</si>
  <si>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</si>
  <si>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</si>
  <si>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</si>
  <si>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</si>
  <si>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</si>
  <si>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</si>
  <si>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</si>
  <si>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</si>
  <si>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</si>
  <si>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</si>
  <si>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</si>
  <si>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</si>
  <si>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</si>
  <si>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</si>
  <si>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</si>
  <si>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</si>
  <si>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</si>
  <si>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</si>
  <si>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</si>
  <si>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</si>
  <si>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</si>
  <si>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</si>
  <si>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</si>
  <si>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</si>
  <si>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</si>
  <si>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</si>
  <si>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</si>
  <si>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</si>
  <si>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</si>
  <si>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</si>
  <si>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</si>
  <si>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</si>
  <si>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</si>
  <si>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</si>
  <si>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</si>
  <si>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</si>
  <si>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</si>
  <si>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</si>
  <si>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</si>
  <si>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</si>
  <si>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</si>
  <si>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</si>
  <si>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</si>
  <si>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</si>
  <si>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</si>
  <si>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</si>
  <si>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</si>
  <si>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</si>
  <si>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</si>
  <si>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</si>
  <si>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</si>
  <si>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</si>
  <si>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</si>
  <si>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</si>
  <si>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</si>
  <si>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</si>
  <si>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</si>
  <si>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</si>
  <si>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</si>
  <si>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</si>
  <si>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</si>
  <si>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</si>
  <si>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</si>
  <si>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</si>
  <si>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</si>
  <si>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</si>
  <si>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</si>
  <si>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</si>
  <si>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</si>
  <si>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</si>
  <si>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</si>
  <si>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</si>
  <si>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</si>
  <si>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</si>
  <si>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</si>
  <si>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</si>
  <si>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</si>
  <si>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</si>
  <si>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</si>
  <si>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</si>
  <si>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</si>
  <si>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</si>
  <si>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</si>
  <si>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</si>
  <si>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</si>
  <si>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</si>
  <si>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</si>
  <si>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</si>
  <si>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</si>
  <si>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</si>
  <si>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</si>
  <si>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</si>
  <si>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</si>
  <si>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</si>
  <si>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</si>
  <si>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</si>
  <si>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</si>
  <si>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</si>
  <si>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</si>
  <si>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</si>
  <si>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</si>
  <si>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</si>
  <si>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</si>
  <si>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</si>
  <si>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</si>
  <si>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</si>
  <si>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</si>
  <si>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</si>
  <si>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</si>
  <si>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</si>
  <si>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</si>
  <si>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</si>
  <si>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</si>
  <si>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</si>
  <si>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</si>
  <si>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</si>
  <si>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</si>
  <si>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</si>
  <si>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</si>
  <si>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</si>
  <si>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</si>
  <si>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</si>
  <si>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</si>
  <si>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</si>
  <si>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</si>
  <si>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</si>
  <si>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</si>
  <si>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</si>
  <si>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</si>
  <si>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</si>
  <si>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</si>
  <si>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</si>
  <si>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</si>
  <si>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</si>
  <si>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</si>
  <si>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</si>
  <si>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</si>
  <si>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</si>
  <si>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</si>
  <si>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</si>
  <si>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</si>
  <si>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</si>
  <si>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</si>
  <si>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</si>
  <si>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</si>
  <si>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</si>
  <si>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</si>
  <si>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</si>
  <si>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</si>
  <si>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</si>
  <si>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</si>
  <si>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</si>
  <si>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</si>
  <si>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</si>
  <si>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</si>
  <si>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</si>
  <si>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</si>
  <si>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</si>
  <si>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</si>
  <si>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</si>
  <si>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</si>
  <si>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</si>
  <si>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</si>
  <si>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</si>
  <si>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</si>
  <si>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</si>
  <si>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</si>
  <si>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</si>
  <si>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</si>
  <si>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</si>
  <si>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</si>
  <si>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</si>
  <si>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</si>
  <si>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</si>
  <si>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</si>
  <si>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</si>
  <si>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</si>
  <si>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</si>
  <si>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</si>
  <si>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</si>
  <si>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</si>
  <si>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</si>
  <si>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</si>
  <si>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</si>
  <si>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</si>
  <si>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</si>
  <si>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</si>
  <si>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</si>
  <si>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</si>
  <si>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</si>
  <si>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</si>
  <si>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</si>
  <si>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</si>
  <si>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</si>
  <si>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</si>
  <si>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</si>
  <si>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</si>
  <si>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</si>
  <si>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</si>
  <si>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</si>
  <si>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</si>
  <si>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</si>
  <si>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</si>
  <si>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</si>
  <si>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</si>
  <si>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</si>
  <si>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</si>
  <si>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</si>
  <si>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</si>
  <si>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</si>
  <si>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</si>
  <si>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</si>
  <si>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</si>
  <si>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</si>
  <si>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</si>
  <si>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</si>
  <si>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</si>
  <si>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</si>
  <si>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</si>
  <si>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</si>
  <si>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</si>
  <si>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</si>
  <si>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</si>
  <si>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</si>
  <si>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</si>
  <si>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</si>
  <si>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</si>
  <si>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</si>
  <si>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</si>
  <si>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</si>
  <si>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</si>
  <si>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</si>
  <si>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</si>
  <si>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</si>
  <si>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</si>
  <si>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</si>
  <si>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</si>
  <si>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</si>
  <si>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</si>
  <si>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</si>
  <si>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</si>
  <si>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</si>
  <si>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</si>
  <si>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</si>
  <si>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</si>
  <si>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</si>
  <si>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</si>
  <si>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</si>
  <si>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</si>
  <si>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</si>
  <si>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</si>
  <si>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</si>
  <si>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</si>
  <si>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</si>
  <si>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</si>
  <si>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</si>
  <si>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</si>
  <si>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</si>
  <si>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</si>
  <si>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</si>
  <si>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</si>
  <si>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</si>
  <si>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</si>
  <si>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</si>
  <si>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</si>
  <si>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</si>
  <si>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</si>
  <si>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</si>
  <si>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</si>
  <si>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</si>
  <si>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</si>
  <si>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</si>
  <si>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</si>
  <si>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</si>
  <si>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</si>
  <si>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</si>
  <si>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</si>
  <si>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</si>
  <si>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</si>
  <si>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</si>
  <si>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</si>
  <si>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</si>
  <si>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</si>
  <si>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</si>
  <si>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</si>
  <si>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</si>
  <si>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</si>
  <si>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</si>
  <si>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</si>
  <si>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</si>
  <si>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</si>
  <si>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</si>
  <si>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</si>
  <si>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</si>
  <si>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</si>
  <si>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</si>
  <si>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</si>
  <si>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</si>
  <si>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</si>
  <si>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</si>
  <si>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</si>
  <si>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</si>
  <si>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</si>
  <si>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</si>
  <si>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</si>
  <si>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</si>
  <si>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</si>
  <si>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</si>
  <si>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</si>
  <si>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</si>
  <si>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</si>
  <si>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</si>
  <si>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</si>
  <si>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</si>
  <si>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</si>
  <si>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</si>
  <si>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</si>
  <si>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</si>
  <si>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</si>
  <si>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</si>
  <si>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</si>
  <si>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</si>
  <si>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</si>
  <si>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</si>
  <si>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</si>
  <si>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</si>
  <si>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</si>
  <si>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</si>
  <si>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</si>
  <si>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</si>
  <si>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</si>
  <si>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</si>
  <si>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</si>
  <si>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</si>
  <si>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</si>
  <si>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</si>
  <si>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</si>
  <si>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</si>
  <si>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</si>
  <si>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</si>
  <si>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</si>
  <si>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</si>
  <si>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</si>
  <si>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</si>
  <si>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</si>
  <si>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</si>
  <si>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</si>
  <si>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</si>
  <si>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</si>
  <si>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</si>
  <si>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</si>
  <si>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</si>
  <si>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</si>
  <si>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</si>
  <si>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</si>
  <si>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</si>
  <si>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</si>
  <si>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</si>
  <si>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</si>
  <si>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</si>
  <si>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</si>
  <si>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</si>
  <si>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</si>
  <si>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</si>
  <si>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</si>
  <si>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</si>
  <si>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</si>
  <si>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</si>
  <si>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</si>
  <si>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</si>
  <si>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</si>
  <si>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</si>
  <si>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</si>
  <si>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</si>
  <si>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</si>
  <si>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</si>
  <si>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</si>
  <si>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</si>
  <si>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</si>
  <si>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</si>
  <si>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</si>
  <si>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</si>
  <si>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</si>
  <si>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</si>
  <si>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</si>
  <si>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</si>
  <si>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</si>
  <si>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</si>
  <si>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</si>
  <si>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</si>
  <si>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</si>
  <si>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</si>
  <si>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</si>
  <si>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</si>
  <si>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</si>
  <si>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</si>
  <si>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</si>
  <si>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</si>
  <si>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</si>
  <si>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</si>
  <si>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</si>
  <si>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</si>
  <si>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</si>
  <si>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</si>
  <si>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</si>
  <si>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</si>
  <si>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</si>
  <si>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</si>
  <si>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</si>
  <si>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</si>
  <si>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</si>
  <si>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</si>
  <si>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</si>
  <si>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</si>
  <si>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</si>
  <si>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</si>
  <si>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</si>
  <si>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</si>
  <si>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</si>
  <si>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</si>
  <si>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</si>
  <si>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</si>
  <si>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</si>
  <si>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</si>
  <si>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</si>
  <si>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</si>
  <si>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</si>
  <si>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</si>
  <si>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</si>
  <si>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</si>
  <si>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</si>
  <si>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</si>
  <si>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</si>
  <si>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</si>
  <si>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</si>
  <si>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</si>
  <si>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</si>
  <si>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</si>
  <si>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</si>
  <si>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</si>
  <si>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</si>
  <si>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</si>
  <si>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</si>
  <si>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</si>
  <si>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</si>
  <si>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</si>
  <si>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</si>
  <si>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</si>
  <si>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</si>
  <si>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</si>
  <si>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</si>
  <si>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</si>
  <si>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</si>
  <si>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</si>
  <si>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</si>
  <si>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</si>
  <si>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</si>
  <si>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</si>
  <si>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</si>
  <si>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</si>
  <si>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</si>
  <si>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</si>
  <si>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</si>
  <si>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</si>
  <si>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</si>
  <si>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</si>
  <si>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</si>
  <si>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</si>
  <si>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</si>
  <si>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</si>
  <si>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</si>
  <si>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</si>
  <si>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</si>
  <si>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</si>
  <si>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</si>
  <si>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</si>
  <si>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</si>
  <si>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</si>
  <si>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</si>
  <si>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</si>
  <si>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</si>
  <si>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</si>
  <si>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</si>
  <si>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</si>
  <si>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</si>
  <si>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</si>
  <si>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</si>
  <si>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</si>
  <si>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</si>
  <si>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</si>
  <si>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</si>
  <si>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</si>
  <si>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</si>
  <si>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</si>
  <si>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</si>
  <si>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</si>
  <si>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</si>
  <si>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</si>
  <si>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</si>
  <si>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</si>
  <si>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</si>
  <si>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</si>
  <si>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</si>
  <si>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</si>
  <si>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</si>
  <si>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</si>
  <si>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</si>
  <si>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</si>
  <si>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</si>
  <si>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</si>
  <si>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</si>
  <si>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</si>
  <si>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</si>
  <si>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</si>
  <si>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</si>
  <si>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</si>
  <si>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</si>
  <si>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</si>
  <si>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</si>
  <si>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</si>
  <si>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</si>
  <si>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</si>
  <si>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</si>
  <si>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</si>
  <si>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</si>
  <si>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</si>
  <si>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</si>
  <si>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</si>
  <si>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</si>
  <si>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</si>
  <si>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</si>
  <si>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</si>
  <si>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</si>
  <si>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</si>
  <si>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</si>
  <si>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</si>
  <si>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</si>
  <si>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</si>
  <si>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</si>
  <si>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</si>
  <si>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</si>
  <si>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</si>
  <si>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</si>
  <si>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</si>
  <si>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</si>
  <si>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</si>
  <si>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</si>
  <si>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</si>
  <si>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</si>
  <si>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</si>
  <si>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</si>
  <si>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</si>
  <si>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</si>
  <si>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</si>
  <si>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</si>
  <si>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</si>
  <si>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</si>
  <si>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</si>
  <si>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</si>
  <si>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</si>
  <si>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</si>
  <si>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</si>
  <si>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</si>
  <si>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</si>
  <si>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</si>
  <si>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</si>
  <si>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</si>
  <si>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</si>
  <si>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</si>
  <si>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</si>
  <si>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</si>
  <si>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</si>
  <si>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</si>
  <si>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</si>
  <si>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</si>
  <si>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</si>
  <si>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</si>
  <si>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</si>
  <si>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</si>
  <si>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</si>
  <si>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</si>
  <si>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</si>
  <si>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</si>
  <si>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</si>
  <si>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</si>
  <si>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</si>
  <si>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</si>
  <si>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</si>
  <si>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</si>
  <si>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</si>
  <si>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</si>
  <si>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</si>
  <si>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</si>
  <si>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</si>
  <si>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</si>
  <si>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</si>
  <si>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</si>
  <si>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</si>
  <si>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</si>
  <si>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</si>
  <si>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</si>
  <si>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</si>
  <si>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</si>
  <si>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</si>
  <si>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</si>
  <si>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</si>
  <si>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</si>
  <si>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</si>
  <si>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</si>
  <si>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</si>
  <si>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</si>
  <si>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</si>
  <si>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</si>
  <si>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</si>
  <si>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</si>
  <si>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</si>
  <si>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</si>
  <si>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</si>
  <si>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</si>
  <si>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</si>
  <si>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</si>
  <si>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</si>
  <si>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</si>
  <si>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</si>
  <si>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</si>
  <si>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</si>
  <si>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</si>
  <si>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</si>
  <si>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</si>
  <si>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</si>
  <si>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</si>
  <si>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</si>
  <si>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</si>
  <si>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</si>
  <si>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</si>
  <si>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</si>
  <si>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</si>
  <si>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</si>
  <si>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</si>
  <si>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</si>
  <si>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</si>
  <si>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</si>
  <si>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</si>
  <si>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</si>
  <si>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</si>
  <si>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</si>
  <si>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</si>
  <si>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</si>
  <si>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</si>
  <si>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</si>
  <si>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</si>
  <si>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</si>
  <si>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</si>
  <si>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</si>
  <si>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</si>
  <si>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</si>
  <si>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</si>
  <si>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</si>
  <si>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</si>
  <si>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</si>
  <si>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</si>
  <si>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</si>
  <si>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</si>
  <si>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</si>
  <si>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</si>
  <si>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</si>
  <si>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</si>
  <si>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</si>
  <si>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</si>
  <si>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</si>
  <si>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</si>
  <si>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</si>
  <si>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</si>
  <si>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</si>
  <si>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</si>
  <si>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</si>
  <si>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</si>
  <si>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</si>
  <si>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</si>
  <si>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</si>
  <si>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</si>
  <si>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</si>
  <si>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</si>
  <si>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</si>
  <si>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</si>
  <si>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</si>
  <si>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</si>
  <si>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</si>
  <si>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</si>
  <si>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</si>
  <si>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</si>
  <si>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</si>
  <si>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</si>
  <si>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</si>
  <si>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</si>
  <si>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</si>
  <si>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</si>
  <si>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</si>
  <si>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</si>
  <si>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</si>
  <si>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</si>
  <si>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</si>
  <si>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</si>
  <si>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</si>
  <si>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</si>
  <si>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</si>
  <si>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</si>
  <si>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</si>
  <si>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</si>
  <si>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</si>
  <si>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</si>
  <si>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</si>
  <si>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</si>
  <si>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</si>
  <si>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</si>
  <si>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</si>
  <si>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</si>
  <si>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</si>
  <si>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</si>
  <si>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</si>
  <si>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</si>
  <si>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</si>
  <si>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</si>
  <si>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</si>
  <si>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</si>
  <si>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</si>
  <si>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</si>
  <si>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</si>
  <si>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</si>
  <si>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</si>
  <si>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</si>
  <si>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</si>
  <si>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</si>
  <si>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</si>
  <si>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</si>
  <si>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</si>
  <si>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</si>
  <si>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</si>
  <si>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</si>
  <si>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</si>
  <si>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</si>
  <si>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</si>
  <si>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</si>
  <si>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</si>
  <si>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</si>
  <si>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</si>
  <si>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</si>
  <si>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</si>
  <si>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</si>
  <si>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</si>
  <si>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</si>
  <si>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</si>
  <si>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</si>
  <si>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</si>
  <si>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</si>
  <si>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</si>
  <si>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</si>
  <si>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</si>
  <si>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</si>
  <si>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</si>
  <si>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</si>
  <si>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</si>
  <si>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</si>
  <si>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</si>
  <si>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</si>
  <si>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</si>
  <si>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</si>
  <si>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</si>
  <si>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</si>
  <si>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</si>
  <si>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</si>
  <si>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</si>
  <si>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</si>
  <si>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</si>
  <si>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</si>
  <si>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</si>
  <si>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</si>
  <si>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</si>
  <si>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</si>
  <si>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</si>
  <si>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</si>
  <si>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</si>
  <si>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</si>
  <si>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</si>
  <si>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</si>
  <si>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</si>
  <si>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</si>
  <si>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</si>
  <si>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</si>
  <si>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</si>
  <si>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</si>
  <si>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</si>
  <si>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</si>
  <si>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</si>
  <si>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</si>
  <si>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</si>
  <si>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</si>
  <si>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</si>
  <si>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</si>
  <si>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</si>
  <si>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</si>
  <si>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</si>
  <si>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</si>
  <si>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</si>
  <si>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</si>
  <si>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</si>
  <si>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</si>
  <si>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</si>
  <si>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</si>
  <si>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</si>
  <si>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</si>
  <si>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</si>
  <si>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</si>
  <si>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</si>
  <si>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</si>
  <si>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</si>
  <si>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</si>
  <si>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</si>
  <si>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</si>
  <si>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</si>
  <si>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</si>
  <si>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</si>
  <si>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</si>
  <si>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</si>
  <si>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</si>
  <si>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</si>
  <si>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</si>
  <si>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</si>
  <si>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</si>
  <si>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</si>
  <si>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</si>
  <si>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</si>
  <si>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</si>
  <si>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</si>
  <si>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</si>
  <si>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</si>
  <si>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</si>
  <si>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</si>
  <si>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</si>
  <si>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</si>
  <si>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</si>
  <si>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</si>
  <si>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</si>
  <si>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</si>
  <si>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</si>
  <si>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</si>
  <si>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</si>
  <si>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</si>
  <si>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</si>
  <si>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</si>
  <si>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</si>
  <si>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</si>
  <si>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</si>
  <si>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</si>
  <si>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</si>
  <si>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</si>
  <si>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</si>
  <si>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</si>
  <si>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</si>
  <si>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</si>
  <si>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</si>
  <si>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</si>
  <si>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</si>
  <si>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</si>
  <si>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</si>
  <si>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</si>
  <si>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</si>
  <si>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</si>
  <si>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</si>
  <si>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</si>
  <si>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</si>
  <si>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</si>
  <si>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</si>
  <si>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</si>
  <si>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</si>
  <si>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</si>
  <si>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</si>
  <si>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</si>
  <si>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</si>
  <si>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</si>
  <si>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</si>
  <si>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</si>
  <si>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</si>
  <si>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</si>
  <si>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</si>
  <si>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</si>
  <si>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</si>
  <si>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</si>
  <si>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</si>
  <si>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</si>
  <si>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</si>
  <si>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</si>
  <si>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</si>
  <si>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</si>
  <si>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</si>
  <si>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</si>
  <si>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</si>
  <si>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</si>
  <si>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</si>
  <si>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</si>
  <si>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</si>
  <si>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</si>
  <si>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</si>
  <si>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</si>
  <si>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</si>
  <si>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</si>
  <si>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</si>
  <si>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</si>
  <si>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</si>
  <si>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</si>
  <si>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</si>
  <si>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</si>
  <si>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</si>
  <si>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</si>
  <si>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</si>
  <si>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</si>
  <si>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</si>
  <si>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</si>
  <si>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</si>
  <si>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</si>
  <si>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</si>
  <si>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</si>
  <si>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</si>
  <si>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</si>
  <si>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</si>
  <si>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</si>
  <si>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</si>
  <si>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</si>
  <si>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</si>
  <si>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</si>
  <si>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</si>
  <si>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</si>
  <si>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</si>
  <si>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</si>
  <si>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</si>
  <si>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</si>
  <si>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</si>
  <si>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</si>
  <si>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</si>
  <si>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</si>
  <si>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</si>
  <si>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</si>
  <si>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</si>
  <si>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</si>
  <si>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</si>
  <si>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</si>
  <si>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</si>
  <si>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</si>
  <si>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</si>
  <si>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</si>
  <si>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</si>
  <si>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</si>
  <si>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</si>
  <si>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</si>
  <si>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</si>
  <si>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</si>
  <si>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</si>
  <si>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</si>
  <si>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</si>
  <si>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</si>
  <si>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</si>
  <si>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</si>
  <si>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</si>
  <si>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</si>
  <si>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</si>
  <si>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</si>
  <si>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</si>
  <si>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</si>
  <si>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</si>
  <si>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</si>
  <si>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</si>
  <si>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</si>
  <si>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</si>
  <si>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</si>
  <si>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</si>
  <si>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</si>
  <si>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</si>
  <si>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</si>
  <si>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</si>
  <si>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</si>
  <si>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</si>
  <si>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</si>
  <si>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</si>
  <si>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</si>
  <si>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</si>
  <si>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</si>
  <si>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</si>
  <si>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</si>
  <si>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</si>
  <si>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</si>
  <si>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</si>
  <si>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</si>
  <si>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</si>
  <si>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</si>
  <si>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</si>
  <si>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</si>
  <si>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</si>
  <si>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</si>
  <si>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</si>
  <si>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</si>
  <si>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</si>
  <si>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</si>
  <si>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</si>
  <si>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</si>
  <si>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</si>
  <si>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</si>
  <si>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</si>
  <si>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</si>
  <si>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</si>
  <si>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</si>
  <si>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</si>
  <si>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</si>
  <si>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</si>
  <si>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</si>
  <si>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</si>
  <si>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</si>
  <si>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</si>
  <si>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</si>
  <si>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</si>
  <si>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</si>
  <si>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</si>
  <si>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</si>
  <si>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</si>
  <si>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</si>
  <si>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</si>
  <si>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</si>
  <si>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</si>
  <si>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</si>
  <si>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</si>
  <si>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</si>
  <si>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</si>
  <si>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</si>
  <si>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</si>
  <si>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</si>
  <si>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</si>
  <si>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</si>
  <si>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</si>
  <si>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</si>
  <si>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</si>
  <si>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</si>
  <si>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</si>
  <si>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</si>
  <si>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</si>
  <si>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</si>
  <si>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</si>
  <si>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</si>
  <si>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</si>
  <si>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</si>
  <si>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</si>
  <si>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</si>
  <si>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</si>
  <si>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</si>
  <si>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</si>
  <si>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</si>
  <si>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</si>
  <si>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</si>
  <si>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</si>
  <si>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</si>
  <si>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</si>
  <si>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</si>
  <si>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</si>
  <si>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</si>
  <si>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</si>
  <si>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</si>
  <si>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</si>
  <si>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</si>
  <si>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</si>
  <si>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</si>
  <si>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</si>
  <si>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</si>
  <si>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</si>
  <si>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</si>
  <si>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</si>
  <si>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</si>
  <si>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</si>
  <si>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</si>
  <si>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</si>
  <si>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</si>
  <si>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</si>
  <si>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</si>
  <si>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</si>
  <si>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</si>
  <si>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</si>
  <si>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</si>
  <si>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</si>
  <si>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</si>
  <si>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</si>
  <si>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</si>
  <si>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</si>
  <si>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</si>
  <si>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</si>
  <si>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</si>
  <si>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</si>
  <si>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</si>
  <si>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</si>
  <si>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</si>
  <si>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</si>
  <si>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</si>
  <si>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</si>
  <si>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</si>
  <si>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</si>
  <si>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</si>
  <si>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</si>
  <si>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</si>
  <si>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</si>
  <si>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</si>
  <si>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</si>
  <si>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</si>
  <si>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</si>
  <si>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</si>
  <si>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</si>
  <si>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</si>
  <si>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</si>
  <si>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</si>
  <si>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</si>
  <si>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</si>
  <si>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</si>
  <si>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</si>
  <si>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</si>
  <si>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</si>
  <si>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</si>
  <si>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</si>
  <si>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</si>
  <si>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</si>
  <si>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</si>
  <si>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</si>
  <si>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</si>
  <si>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</si>
  <si>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</si>
  <si>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</si>
  <si>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</si>
  <si>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</si>
  <si>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</si>
  <si>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</si>
  <si>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</si>
  <si>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</si>
  <si>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</si>
  <si>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</si>
  <si>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</si>
  <si>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</si>
  <si>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</si>
  <si>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</si>
  <si>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</si>
  <si>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</si>
  <si>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</si>
  <si>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</si>
  <si>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</si>
  <si>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</si>
  <si>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</si>
  <si>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</si>
  <si>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</si>
  <si>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</si>
  <si>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</si>
  <si>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</si>
  <si>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</si>
  <si>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</si>
  <si>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</si>
  <si>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</si>
  <si>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</si>
  <si>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</si>
  <si>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</si>
  <si>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</si>
  <si>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</si>
  <si>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</si>
  <si>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</si>
  <si>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</si>
  <si>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</si>
  <si>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</si>
  <si>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</si>
  <si>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</si>
  <si>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</si>
  <si>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</si>
  <si>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</si>
  <si>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</si>
  <si>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</si>
  <si>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</si>
  <si>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</si>
  <si>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</si>
  <si>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</si>
  <si>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</si>
  <si>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</si>
  <si>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</si>
  <si>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</si>
  <si>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</si>
  <si>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</si>
  <si>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</si>
  <si>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</si>
  <si>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</si>
  <si>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</si>
  <si>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</si>
  <si>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</si>
  <si>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</si>
  <si>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</si>
  <si>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</si>
  <si>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</si>
  <si>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</si>
  <si>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</si>
  <si>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</si>
  <si>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</si>
  <si>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</si>
  <si>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</si>
  <si>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</si>
  <si>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</si>
  <si>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</si>
  <si>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</si>
  <si>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</si>
  <si>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</si>
  <si>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</si>
  <si>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</si>
  <si>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</si>
  <si>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</si>
  <si>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</si>
  <si>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</si>
  <si>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</si>
  <si>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</si>
  <si>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</si>
  <si>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</si>
  <si>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</si>
  <si>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</si>
  <si>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</si>
  <si>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</si>
  <si>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</si>
  <si>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</si>
  <si>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</si>
  <si>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</si>
  <si>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</si>
  <si>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</si>
  <si>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</si>
  <si>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</si>
  <si>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</si>
  <si>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</si>
  <si>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</si>
  <si>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</si>
  <si>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</si>
  <si>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</si>
  <si>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</si>
  <si>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</si>
  <si>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</si>
  <si>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</si>
  <si>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</si>
  <si>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</si>
  <si>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</si>
  <si>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</si>
  <si>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</si>
  <si>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</si>
  <si>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</si>
  <si>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</si>
  <si>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</si>
  <si>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</si>
  <si>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</si>
  <si>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</si>
  <si>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</si>
  <si>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</si>
  <si>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</si>
  <si>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</si>
  <si>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</si>
  <si>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</si>
  <si>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</si>
  <si>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</si>
  <si>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</si>
  <si>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</si>
  <si>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</si>
  <si>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</si>
  <si>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</si>
  <si>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</si>
  <si>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</si>
  <si>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</si>
  <si>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</si>
  <si>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</si>
  <si>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</si>
  <si>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</si>
  <si>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</si>
  <si>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</si>
  <si>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</si>
  <si>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</si>
  <si>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</si>
  <si>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</si>
  <si>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</si>
  <si>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</si>
  <si>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</si>
  <si>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</si>
  <si>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</si>
  <si>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</si>
  <si>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</si>
  <si>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</si>
  <si>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</si>
  <si>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</si>
  <si>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</si>
  <si>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</si>
  <si>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</si>
  <si>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</si>
  <si>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</si>
  <si>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</si>
  <si>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</si>
  <si>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</si>
  <si>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</si>
  <si>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</si>
  <si>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</si>
  <si>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</si>
  <si>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</si>
  <si>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</si>
  <si>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</si>
  <si>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</si>
  <si>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</si>
  <si>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</si>
  <si>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</si>
  <si>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</si>
  <si>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</si>
  <si>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</si>
  <si>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</si>
  <si>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</si>
  <si>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</si>
  <si>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</si>
  <si>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</si>
  <si>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</si>
  <si>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</si>
  <si>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</si>
  <si>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</si>
  <si>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</si>
  <si>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</si>
  <si>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</si>
  <si>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</si>
  <si>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</si>
  <si>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</si>
  <si>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</si>
  <si>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</si>
  <si>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</si>
  <si>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</si>
  <si>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</si>
  <si>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</si>
  <si>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</si>
  <si>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</si>
  <si>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</si>
  <si>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</si>
  <si>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</si>
  <si>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</si>
  <si>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</si>
  <si>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</si>
  <si>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</si>
  <si>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</si>
  <si>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</si>
  <si>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</si>
  <si>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</si>
  <si>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</si>
  <si>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</si>
  <si>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</si>
  <si>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</si>
  <si>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</si>
  <si>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</si>
  <si>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</si>
  <si>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</si>
  <si>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</si>
  <si>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</si>
  <si>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</si>
  <si>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</si>
  <si>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</si>
  <si>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</si>
  <si>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</si>
  <si>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</si>
  <si>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</si>
  <si>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</si>
  <si>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</si>
  <si>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</si>
  <si>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</si>
  <si>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</si>
  <si>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</si>
  <si>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</si>
  <si>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</si>
  <si>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</si>
  <si>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</si>
  <si>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</si>
  <si>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</si>
  <si>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</si>
  <si>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</si>
  <si>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</si>
  <si>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</si>
  <si>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</si>
  <si>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</si>
  <si>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</si>
  <si>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</si>
  <si>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</si>
  <si>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</si>
  <si>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</si>
  <si>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</si>
  <si>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</si>
  <si>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</si>
  <si>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</si>
  <si>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</si>
  <si>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</si>
  <si>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</si>
  <si>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</si>
  <si>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</si>
  <si>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</si>
  <si>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</si>
  <si>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</si>
  <si>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</si>
  <si>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</si>
  <si>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</si>
  <si>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</si>
  <si>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</si>
  <si>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</si>
  <si>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</si>
  <si>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</si>
  <si>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</si>
  <si>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</si>
  <si>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</si>
  <si>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</si>
  <si>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</si>
  <si>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</si>
  <si>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</si>
  <si>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</si>
  <si>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</si>
  <si>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</si>
  <si>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</si>
  <si>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</si>
  <si>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</si>
  <si>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</si>
  <si>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</si>
  <si>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</si>
  <si>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</si>
  <si>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</si>
  <si>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</si>
  <si>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</si>
  <si>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</si>
  <si>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</si>
  <si>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</si>
  <si>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</si>
  <si>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</si>
  <si>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</si>
  <si>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</si>
  <si>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</si>
  <si>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</si>
  <si>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</si>
  <si>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</si>
  <si>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</si>
  <si>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</si>
  <si>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</si>
  <si>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</si>
  <si>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</si>
  <si>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</si>
  <si>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</si>
  <si>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</si>
  <si>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</si>
  <si>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</si>
  <si>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</si>
  <si>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</si>
  <si>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</si>
  <si>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</si>
  <si>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</si>
  <si>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</si>
  <si>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</si>
  <si>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</si>
  <si>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</si>
  <si>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</si>
  <si>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</si>
  <si>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</si>
  <si>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</si>
  <si>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</si>
  <si>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</si>
  <si>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</si>
  <si>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</si>
  <si>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</si>
  <si>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</si>
  <si>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</si>
  <si>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</si>
  <si>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</si>
  <si>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</si>
  <si>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</si>
  <si>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</si>
  <si>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</si>
  <si>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</si>
  <si>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</si>
  <si>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</si>
  <si>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</si>
  <si>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</si>
  <si>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</si>
  <si>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</si>
  <si>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</si>
  <si>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</si>
  <si>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</si>
  <si>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</si>
  <si>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</si>
  <si>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</si>
  <si>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</si>
  <si>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</si>
  <si>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</si>
  <si>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</si>
  <si>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</si>
  <si>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</si>
  <si>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</si>
  <si>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</si>
  <si>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</si>
  <si>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</si>
  <si>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</si>
  <si>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</si>
  <si>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</si>
  <si>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</si>
  <si>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</si>
  <si>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</si>
  <si>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</si>
  <si>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</si>
  <si>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</si>
  <si>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</si>
  <si>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</si>
  <si>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</si>
  <si>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</si>
  <si>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</si>
  <si>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</si>
  <si>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</si>
  <si>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</si>
  <si>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</si>
  <si>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</si>
  <si>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</si>
  <si>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</si>
  <si>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</si>
  <si>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</si>
  <si>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</si>
  <si>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</si>
  <si>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</si>
  <si>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</si>
  <si>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</si>
  <si>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</si>
  <si>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</si>
  <si>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</si>
  <si>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</si>
  <si>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</si>
  <si>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</si>
  <si>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</si>
  <si>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</si>
  <si>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</si>
  <si>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</si>
  <si>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</si>
  <si>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</si>
  <si>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</si>
  <si>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</si>
  <si>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</si>
  <si>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</si>
  <si>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</si>
  <si>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</si>
  <si>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</si>
  <si>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</si>
  <si>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</si>
  <si>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</si>
  <si>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</si>
  <si>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</si>
  <si>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</si>
  <si>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</si>
  <si>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</si>
  <si>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</si>
  <si>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</si>
  <si>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</si>
  <si>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</si>
  <si>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</si>
  <si>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</si>
  <si>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</si>
  <si>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</si>
  <si>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</si>
  <si>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</si>
  <si>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</si>
  <si>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</si>
  <si>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</si>
  <si>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</si>
  <si>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</si>
  <si>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</si>
  <si>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</si>
  <si>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</si>
  <si>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</si>
  <si>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</si>
  <si>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</si>
  <si>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</si>
  <si>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</si>
  <si>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</si>
  <si>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</si>
  <si>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</si>
  <si>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</si>
  <si>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</si>
  <si>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</si>
  <si>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</si>
  <si>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</si>
  <si>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</si>
  <si>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</si>
  <si>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</si>
  <si>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</si>
  <si>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</si>
  <si>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</si>
  <si>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</si>
  <si>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</si>
  <si>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</si>
  <si>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</si>
  <si>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</si>
  <si>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</si>
  <si>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</si>
  <si>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</si>
  <si>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</si>
  <si>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</si>
  <si>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</si>
  <si>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</si>
  <si>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</si>
  <si>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</si>
  <si>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</si>
  <si>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</si>
  <si>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</si>
  <si>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</si>
  <si>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</si>
  <si>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</si>
  <si>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</si>
  <si>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</si>
  <si>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</si>
  <si>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</si>
  <si>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</si>
  <si>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</si>
  <si>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</si>
  <si>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</si>
  <si>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</si>
  <si>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</si>
  <si>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</si>
  <si>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</si>
  <si>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</si>
  <si>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</si>
  <si>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</si>
  <si>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</si>
  <si>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</si>
  <si>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</si>
  <si>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</si>
  <si>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</si>
  <si>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</si>
  <si>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</si>
  <si>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</si>
  <si>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</si>
  <si>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</si>
  <si>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</si>
  <si>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</si>
  <si>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</si>
  <si>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</si>
  <si>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</si>
  <si>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</si>
  <si>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</si>
  <si>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</si>
  <si>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</si>
  <si>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</si>
  <si>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</si>
  <si>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</si>
  <si>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</si>
  <si>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</si>
  <si>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</si>
  <si>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</si>
  <si>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</si>
  <si>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</si>
  <si>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</si>
  <si>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</si>
  <si>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</si>
  <si>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</si>
  <si>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</si>
  <si>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</si>
  <si>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</si>
  <si>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</si>
  <si>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</si>
  <si>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</si>
  <si>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</si>
  <si>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</si>
  <si>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</si>
  <si>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</si>
  <si>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</si>
  <si>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</si>
  <si>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</si>
  <si>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</si>
  <si>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</si>
  <si>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</si>
  <si>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</si>
  <si>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</si>
  <si>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</si>
  <si>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</si>
  <si>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</si>
  <si>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</si>
  <si>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</si>
  <si>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</si>
  <si>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</si>
  <si>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</si>
  <si>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</si>
  <si>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</si>
  <si>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</si>
  <si>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</si>
  <si>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</si>
  <si>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</si>
  <si>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</si>
  <si>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</si>
  <si>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</si>
  <si>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</si>
  <si>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</si>
  <si>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</si>
  <si>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</si>
  <si>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</si>
  <si>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</si>
  <si>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</si>
  <si>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</si>
  <si>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</si>
  <si>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</si>
  <si>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</si>
  <si>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</si>
  <si>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</si>
  <si>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</si>
  <si>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</si>
  <si>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</si>
  <si>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</si>
  <si>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</si>
  <si>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</si>
  <si>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</si>
  <si>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</si>
  <si>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</si>
  <si>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</si>
  <si>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</si>
  <si>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</si>
  <si>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</si>
  <si>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</si>
  <si>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</si>
  <si>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</si>
  <si>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</si>
  <si>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</si>
  <si>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</si>
  <si>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</si>
  <si>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</si>
  <si>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</si>
  <si>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</si>
  <si>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</si>
  <si>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</si>
  <si>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</si>
  <si>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</si>
  <si>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</si>
  <si>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</si>
  <si>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</si>
  <si>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</si>
  <si>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</si>
  <si>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</si>
  <si>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</si>
  <si>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</si>
  <si>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</si>
  <si>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</si>
  <si>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</si>
  <si>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</si>
  <si>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</si>
  <si>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</si>
  <si>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</si>
  <si>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</si>
  <si>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</si>
  <si>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</si>
  <si>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</si>
  <si>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</si>
  <si>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</si>
  <si>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</si>
  <si>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</si>
  <si>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</si>
  <si>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</si>
  <si>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</si>
  <si>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</si>
  <si>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</si>
  <si>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</si>
  <si>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</si>
  <si>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</si>
  <si>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</si>
  <si>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</si>
  <si>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</si>
  <si>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</si>
  <si>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</si>
  <si>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</si>
  <si>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</si>
  <si>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</si>
  <si>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</si>
  <si>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</si>
  <si>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</si>
  <si>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</si>
  <si>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</si>
  <si>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</si>
  <si>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</si>
  <si>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</si>
  <si>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</si>
  <si>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</si>
  <si>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</si>
  <si>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</si>
  <si>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</si>
  <si>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</si>
  <si>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</si>
  <si>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</si>
  <si>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</si>
  <si>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</si>
  <si>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</si>
  <si>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</si>
  <si>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</si>
  <si>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</si>
  <si>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</si>
  <si>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</si>
  <si>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</si>
  <si>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</si>
  <si>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</si>
  <si>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</si>
  <si>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</si>
  <si>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</si>
  <si>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</si>
  <si>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</si>
  <si>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</si>
  <si>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</si>
  <si>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</si>
  <si>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</si>
  <si>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</si>
  <si>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</si>
  <si>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</si>
  <si>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</si>
  <si>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</si>
  <si>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</si>
  <si>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</si>
  <si>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</si>
  <si>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</si>
  <si>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</si>
  <si>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</si>
  <si>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</si>
  <si>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</si>
  <si>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</si>
  <si>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</si>
  <si>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</si>
  <si>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</si>
  <si>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</si>
  <si>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</si>
  <si>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</si>
  <si>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</si>
  <si>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</si>
  <si>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</si>
  <si>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</si>
  <si>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</si>
  <si>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</si>
  <si>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</si>
  <si>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</si>
  <si>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</si>
  <si>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</si>
  <si>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</si>
  <si>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</si>
  <si>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</si>
  <si>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</si>
  <si>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</si>
  <si>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</si>
  <si>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</si>
  <si>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</si>
  <si>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</si>
  <si>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</si>
  <si>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</si>
  <si>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</si>
  <si>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</si>
  <si>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</si>
  <si>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</si>
  <si>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</si>
  <si>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</si>
  <si>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</si>
  <si>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</si>
  <si>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</si>
  <si>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</si>
  <si>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</si>
  <si>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</si>
  <si>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</si>
  <si>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</si>
  <si>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</si>
  <si>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</si>
  <si>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</si>
  <si>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</si>
  <si>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</si>
  <si>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</si>
  <si>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</si>
  <si>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</si>
  <si>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</si>
  <si>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</si>
  <si>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</si>
  <si>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</si>
  <si>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</si>
  <si>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</si>
  <si>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</si>
  <si>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</si>
  <si>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</si>
  <si>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</si>
  <si>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</si>
  <si>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</si>
  <si>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</si>
  <si>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</si>
  <si>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</si>
  <si>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</si>
  <si>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</si>
  <si>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</si>
  <si>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</si>
  <si>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</si>
  <si>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</si>
  <si>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</si>
  <si>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</si>
  <si>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</si>
  <si>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</si>
  <si>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</si>
  <si>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</si>
  <si>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</si>
  <si>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</si>
  <si>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</si>
  <si>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</si>
  <si>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</si>
  <si>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</si>
  <si>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</si>
  <si>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</si>
  <si>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</si>
  <si>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</si>
  <si>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</si>
  <si>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</si>
  <si>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</si>
  <si>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</si>
  <si>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</si>
  <si>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</si>
  <si>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</si>
  <si>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</si>
  <si>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</si>
  <si>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</si>
  <si>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</si>
  <si>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</si>
  <si>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</si>
  <si>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</si>
  <si>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</si>
  <si>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</si>
  <si>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</si>
  <si>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</si>
  <si>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</si>
  <si>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</si>
  <si>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</si>
  <si>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</si>
  <si>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</si>
  <si>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</si>
  <si>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</si>
  <si>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</si>
  <si>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</si>
  <si>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</si>
  <si>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</si>
  <si>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</si>
  <si>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</si>
  <si>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</si>
  <si>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</si>
  <si>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</si>
  <si>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</si>
  <si>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</si>
  <si>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</si>
  <si>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</si>
  <si>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</si>
  <si>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</si>
  <si>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</si>
  <si>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</si>
  <si>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</si>
  <si>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</si>
  <si>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</si>
  <si>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</si>
  <si>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</si>
  <si>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</si>
  <si>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</si>
  <si>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</si>
  <si>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</si>
  <si>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</si>
  <si>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</si>
  <si>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</si>
  <si>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</si>
  <si>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</si>
  <si>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</si>
  <si>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</si>
  <si>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</si>
  <si>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</si>
  <si>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</si>
  <si>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</si>
  <si>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</si>
  <si>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</si>
  <si>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</si>
  <si>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</si>
  <si>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</si>
  <si>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</si>
  <si>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</si>
  <si>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</si>
  <si>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</si>
  <si>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</si>
  <si>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</si>
  <si>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</si>
  <si>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</si>
  <si>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</si>
  <si>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</si>
  <si>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</si>
  <si>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</si>
  <si>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</si>
  <si>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</si>
  <si>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</si>
  <si>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</si>
  <si>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</si>
  <si>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</si>
  <si>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</si>
  <si>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</si>
  <si>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</si>
  <si>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</si>
  <si>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</si>
  <si>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</si>
  <si>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</si>
  <si>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</si>
  <si>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</si>
  <si>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</si>
  <si>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</si>
  <si>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</si>
  <si>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</si>
  <si>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</si>
  <si>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</si>
  <si>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</si>
  <si>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</si>
  <si>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</si>
  <si>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</si>
  <si>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</si>
  <si>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</si>
  <si>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</si>
  <si>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</si>
  <si>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</si>
  <si>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</si>
  <si>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</si>
  <si>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</si>
  <si>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</si>
  <si>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</si>
  <si>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</si>
  <si>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</si>
  <si>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</si>
  <si>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</si>
  <si>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</si>
  <si>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</si>
  <si>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</si>
  <si>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</si>
  <si>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</si>
  <si>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</si>
  <si>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</si>
  <si>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</si>
  <si>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</si>
  <si>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</si>
  <si>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</si>
  <si>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</si>
  <si>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</si>
  <si>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</si>
  <si>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</si>
  <si>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</si>
  <si>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</si>
  <si>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</si>
  <si>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</si>
  <si>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</si>
  <si>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</si>
  <si>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</si>
  <si>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</si>
  <si>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</si>
  <si>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</si>
  <si>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</si>
  <si>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</si>
  <si>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</si>
  <si>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</si>
  <si>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</si>
  <si>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</si>
  <si>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</si>
  <si>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</si>
  <si>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</si>
  <si>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</si>
  <si>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</si>
  <si>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</si>
  <si>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</si>
  <si>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</si>
  <si>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</si>
  <si>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</si>
  <si>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</si>
  <si>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</si>
  <si>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</si>
  <si>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</si>
  <si>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</si>
  <si>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</si>
  <si>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</si>
  <si>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</si>
  <si>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</si>
  <si>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</si>
  <si>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</si>
  <si>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</si>
  <si>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</si>
  <si>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</si>
  <si>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</si>
  <si>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</si>
  <si>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</si>
  <si>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</si>
  <si>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</si>
  <si>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</si>
  <si>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</si>
  <si>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</si>
  <si>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</si>
  <si>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</si>
  <si>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</si>
  <si>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</si>
  <si>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</si>
  <si>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</si>
  <si>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</si>
  <si>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</si>
  <si>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</si>
  <si>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</si>
  <si>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</si>
  <si>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</si>
  <si>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</si>
  <si>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</si>
  <si>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</si>
  <si>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</si>
  <si>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</si>
  <si>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</si>
  <si>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</si>
  <si>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</si>
  <si>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</si>
  <si>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</si>
  <si>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</si>
  <si>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</si>
  <si>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</si>
  <si>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</si>
  <si>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</si>
  <si>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</si>
  <si>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</si>
  <si>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</si>
  <si>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</si>
  <si>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</si>
  <si>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</si>
  <si>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</si>
  <si>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</si>
  <si>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</si>
  <si>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</si>
  <si>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</si>
  <si>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</si>
  <si>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</si>
  <si>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</si>
  <si>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</si>
  <si>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</si>
  <si>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</si>
  <si>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</si>
  <si>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</si>
  <si>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</si>
  <si>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</si>
  <si>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</si>
  <si>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</si>
  <si>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</si>
  <si>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</si>
  <si>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</si>
  <si>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</si>
  <si>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</si>
  <si>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</si>
  <si>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</si>
  <si>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</si>
  <si>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</si>
  <si>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</si>
  <si>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</si>
  <si>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</si>
  <si>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</si>
  <si>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</si>
  <si>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</si>
  <si>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</si>
  <si>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</si>
  <si>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</si>
  <si>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</si>
  <si>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</si>
  <si>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</si>
  <si>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</si>
  <si>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</si>
  <si>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</si>
  <si>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</si>
  <si>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</si>
  <si>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</si>
  <si>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</si>
  <si>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</si>
  <si>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</si>
  <si>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</si>
  <si>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</si>
  <si>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</si>
  <si>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</si>
  <si>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</si>
  <si>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</si>
  <si>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</si>
  <si>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</si>
  <si>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</si>
  <si>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</si>
  <si>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</si>
  <si>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</si>
  <si>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</si>
  <si>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</si>
  <si>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</si>
  <si>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</si>
  <si>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</si>
  <si>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</si>
  <si>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</si>
  <si>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</si>
  <si>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</si>
  <si>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</si>
  <si>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</si>
  <si>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</si>
  <si>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</si>
  <si>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</si>
  <si>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</si>
  <si>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</si>
  <si>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</si>
  <si>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</si>
  <si>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</si>
  <si>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</si>
  <si>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</si>
  <si>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</si>
  <si>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</si>
  <si>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</si>
  <si>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</si>
  <si>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</si>
  <si>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</si>
  <si>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</si>
  <si>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</si>
  <si>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</si>
  <si>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</si>
  <si>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</si>
  <si>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</si>
  <si>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</si>
  <si>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</si>
  <si>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</si>
  <si>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</si>
  <si>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</si>
  <si>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</si>
  <si>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</si>
  <si>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</si>
  <si>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</si>
  <si>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</si>
  <si>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</si>
  <si>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</si>
  <si>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</si>
  <si>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</si>
  <si>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</si>
  <si>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</si>
  <si>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</si>
  <si>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</si>
  <si>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</si>
  <si>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</si>
  <si>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</si>
  <si>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</si>
  <si>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</si>
  <si>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</si>
  <si>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</si>
  <si>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</si>
  <si>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</si>
  <si>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</si>
  <si>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</si>
  <si>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</si>
  <si>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</si>
  <si>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</si>
  <si>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</si>
  <si>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</si>
  <si>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</si>
  <si>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</si>
  <si>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</si>
  <si>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</si>
  <si>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</si>
  <si>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</si>
  <si>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</si>
  <si>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</si>
  <si>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</si>
  <si>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</si>
  <si>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</si>
  <si>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</si>
  <si>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</si>
  <si>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</si>
  <si>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</si>
  <si>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</si>
  <si>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</si>
  <si>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</si>
  <si>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</si>
  <si>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</si>
  <si>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</si>
  <si>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</si>
  <si>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</si>
  <si>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</si>
  <si>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</si>
  <si>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</si>
  <si>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</si>
  <si>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</si>
  <si>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</si>
  <si>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</si>
  <si>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</si>
  <si>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</si>
  <si>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</si>
  <si>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</si>
  <si>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</si>
  <si>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</si>
  <si>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</si>
  <si>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</si>
  <si>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</si>
  <si>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</si>
  <si>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</si>
  <si>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</si>
  <si>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</si>
  <si>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</si>
  <si>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</si>
  <si>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</si>
  <si>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</si>
  <si>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</si>
  <si>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</si>
  <si>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</si>
  <si>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</si>
  <si>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</si>
  <si>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</si>
  <si>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</si>
  <si>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</si>
  <si>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</si>
  <si>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</si>
  <si>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</si>
  <si>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</si>
  <si>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</si>
  <si>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</si>
  <si>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</si>
  <si>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</si>
  <si>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</si>
  <si>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</si>
  <si>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</si>
  <si>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</si>
  <si>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</si>
  <si>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</si>
  <si>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</si>
  <si>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</si>
  <si>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</si>
  <si>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</si>
  <si>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</si>
  <si>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</si>
  <si>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</si>
  <si>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</si>
  <si>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</si>
  <si>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</si>
  <si>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</si>
  <si>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</si>
  <si>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</si>
  <si>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</si>
  <si>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</si>
  <si>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</si>
  <si>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</si>
  <si>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</si>
  <si>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</si>
  <si>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</si>
  <si>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</si>
  <si>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</si>
  <si>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</si>
  <si>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</si>
  <si>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</si>
  <si>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</si>
  <si>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</si>
  <si>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</si>
  <si>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</si>
  <si>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</si>
  <si>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</si>
  <si>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</si>
  <si>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</si>
  <si>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</si>
  <si>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</si>
  <si>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</si>
  <si>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</si>
  <si>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</si>
  <si>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</si>
  <si>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</si>
  <si>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</si>
  <si>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</si>
  <si>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</si>
  <si>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</si>
  <si>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</si>
  <si>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</si>
  <si>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</si>
  <si>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</si>
  <si>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</si>
  <si>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</si>
  <si>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</si>
  <si>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</si>
  <si>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</si>
  <si>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</si>
  <si>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</si>
  <si>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</si>
  <si>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</si>
  <si>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</si>
  <si>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</si>
  <si>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</si>
  <si>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</si>
  <si>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</si>
  <si>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</si>
  <si>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</si>
  <si>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</si>
  <si>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</si>
  <si>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</si>
  <si>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</si>
  <si>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</si>
  <si>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</si>
  <si>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</si>
  <si>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</si>
  <si>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</si>
  <si>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</si>
  <si>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</si>
  <si>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</si>
  <si>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</si>
  <si>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</si>
  <si>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</si>
  <si>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</si>
  <si>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</si>
  <si>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</si>
  <si>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</si>
  <si>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</si>
  <si>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</si>
  <si>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</si>
  <si>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</si>
  <si>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</si>
  <si>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</si>
  <si>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</si>
  <si>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</si>
  <si>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</si>
  <si>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</si>
  <si>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</si>
  <si>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</si>
  <si>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</si>
  <si>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</si>
  <si>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</si>
  <si>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</si>
  <si>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</si>
  <si>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</si>
  <si>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</si>
  <si>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</si>
  <si>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</si>
  <si>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</si>
  <si>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</si>
  <si>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</si>
  <si>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</si>
  <si>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</si>
  <si>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</si>
  <si>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</si>
  <si>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</si>
  <si>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</si>
  <si>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</si>
  <si>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</si>
  <si>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</si>
  <si>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</si>
  <si>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</si>
  <si>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</si>
  <si>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</si>
  <si>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</si>
  <si>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</si>
  <si>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</si>
  <si>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</si>
  <si>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</si>
  <si>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</si>
  <si>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</si>
  <si>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</si>
  <si>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</si>
  <si>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</si>
  <si>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</si>
  <si>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</si>
  <si>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</si>
  <si>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</si>
  <si>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</si>
  <si>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</si>
  <si>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</si>
  <si>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</si>
  <si>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</si>
  <si>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</si>
  <si>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</si>
  <si>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</si>
  <si>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</si>
  <si>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</si>
  <si>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</si>
  <si>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</si>
  <si>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</si>
  <si>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</si>
  <si>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</si>
  <si>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</si>
  <si>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</si>
  <si>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</si>
  <si>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</si>
  <si>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</si>
  <si>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</si>
  <si>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</si>
  <si>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</si>
  <si>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</si>
  <si>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</si>
  <si>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</si>
  <si>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</si>
  <si>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</si>
  <si>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</si>
  <si>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</si>
  <si>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</si>
  <si>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</si>
  <si>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</si>
  <si>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</si>
  <si>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</si>
  <si>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</si>
  <si>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</si>
  <si>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</si>
  <si>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</si>
  <si>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</si>
  <si>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</si>
  <si>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</si>
  <si>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</si>
  <si>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</si>
  <si>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</si>
  <si>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</si>
  <si>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</si>
  <si>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</si>
  <si>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</si>
  <si>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</si>
  <si>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</si>
  <si>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</si>
  <si>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</si>
  <si>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</si>
  <si>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</si>
  <si>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</si>
  <si>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</si>
  <si>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</si>
  <si>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</si>
  <si>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</si>
  <si>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</si>
  <si>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</si>
  <si>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</si>
  <si>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</si>
  <si>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</si>
  <si>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</si>
  <si>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</si>
  <si>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</si>
  <si>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</si>
  <si>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</si>
  <si>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</si>
  <si>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</si>
  <si>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</si>
  <si>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</si>
  <si>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</si>
  <si>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</si>
  <si>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</si>
  <si>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</si>
  <si>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</si>
  <si>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</si>
  <si>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</si>
  <si>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</si>
  <si>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</si>
  <si>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</si>
  <si>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</si>
  <si>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</si>
  <si>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</si>
  <si>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</si>
  <si>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</si>
  <si>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</si>
  <si>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</si>
  <si>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</si>
  <si>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</si>
  <si>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</si>
  <si>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</si>
  <si>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</si>
  <si>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</si>
  <si>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</si>
  <si>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</si>
  <si>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</si>
  <si>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</si>
  <si>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</si>
  <si>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</si>
  <si>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</si>
  <si>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</si>
  <si>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</si>
  <si>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</si>
  <si>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</si>
  <si>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</si>
  <si>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</si>
  <si>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</si>
  <si>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</si>
  <si>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</si>
  <si>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</si>
  <si>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</si>
  <si>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</si>
  <si>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</si>
  <si>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</si>
  <si>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</si>
  <si>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</si>
  <si>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</si>
  <si>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</si>
  <si>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</si>
  <si>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</si>
  <si>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</si>
  <si>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</si>
  <si>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</si>
  <si>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</si>
  <si>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</si>
  <si>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</si>
  <si>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</si>
  <si>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</si>
  <si>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</si>
  <si>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</si>
  <si>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</si>
  <si>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</si>
  <si>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</si>
  <si>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</si>
  <si>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</si>
  <si>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</si>
  <si>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</si>
  <si>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</si>
  <si>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</si>
  <si>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</si>
  <si>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</si>
  <si>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</si>
  <si>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</si>
  <si>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</si>
  <si>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</si>
  <si>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</si>
  <si>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</si>
  <si>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</si>
  <si>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</si>
  <si>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</si>
  <si>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</si>
  <si>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</si>
  <si>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</si>
  <si>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</si>
  <si>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</si>
  <si>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</si>
  <si>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</si>
  <si>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</si>
  <si>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</si>
  <si>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</si>
  <si>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</si>
  <si>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</si>
  <si>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</si>
  <si>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</si>
  <si>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</si>
  <si>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</si>
  <si>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</si>
  <si>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</si>
  <si>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</si>
  <si>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</si>
  <si>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</si>
  <si>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</si>
  <si>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</si>
  <si>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</si>
  <si>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</si>
  <si>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</si>
  <si>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</si>
  <si>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</si>
  <si>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</si>
  <si>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</si>
  <si>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</si>
  <si>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</si>
  <si>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</si>
  <si>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</si>
  <si>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</si>
  <si>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</si>
  <si>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</si>
  <si>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</si>
  <si>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</si>
  <si>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</si>
  <si>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</si>
  <si>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</si>
  <si>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</si>
  <si>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</si>
  <si>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</si>
  <si>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</si>
  <si>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</si>
  <si>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</si>
  <si>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</si>
  <si>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</si>
  <si>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</si>
  <si>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</si>
  <si>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</si>
  <si>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</si>
  <si>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</si>
  <si>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</si>
  <si>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</si>
  <si>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</si>
  <si>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</si>
  <si>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</si>
  <si>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</si>
  <si>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</si>
  <si>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</si>
  <si>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</si>
  <si>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</si>
  <si>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</si>
  <si>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</si>
  <si>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</si>
  <si>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</si>
  <si>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</si>
  <si>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</si>
  <si>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</si>
  <si>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</si>
  <si>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</si>
  <si>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</si>
  <si>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</si>
  <si>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</si>
  <si>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</si>
  <si>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</si>
  <si>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</si>
  <si>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</si>
  <si>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</si>
  <si>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</si>
  <si>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</si>
  <si>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</si>
  <si>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</si>
  <si>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</si>
  <si>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</si>
  <si>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</si>
  <si>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</si>
  <si>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</si>
  <si>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</si>
  <si>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</si>
  <si>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</si>
  <si>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</si>
  <si>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</si>
  <si>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</si>
  <si>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</si>
  <si>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</si>
  <si>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</si>
  <si>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</si>
  <si>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</si>
  <si>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</si>
  <si>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</si>
  <si>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</si>
  <si>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</si>
  <si>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</si>
  <si>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</si>
  <si>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</si>
  <si>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</si>
  <si>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</si>
  <si>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</si>
  <si>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</si>
  <si>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</si>
  <si>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</si>
  <si>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</si>
  <si>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</si>
  <si>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</si>
  <si>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</si>
  <si>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</si>
  <si>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</si>
  <si>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</si>
  <si>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</si>
  <si>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</si>
  <si>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</si>
  <si>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</si>
  <si>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</si>
  <si>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</si>
  <si>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</si>
  <si>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</si>
  <si>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</si>
  <si>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</si>
  <si>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</si>
  <si>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</si>
  <si>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</si>
  <si>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</si>
  <si>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</si>
  <si>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</si>
  <si>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</si>
  <si>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</si>
  <si>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</si>
  <si>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</si>
  <si>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</si>
  <si>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</si>
  <si>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</si>
  <si>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</si>
  <si>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</si>
  <si>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</si>
  <si>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</si>
  <si>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</si>
  <si>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</si>
  <si>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</si>
  <si>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</si>
  <si>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</si>
  <si>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</si>
  <si>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</si>
  <si>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</si>
  <si>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</si>
  <si>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</si>
  <si>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</si>
  <si>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</si>
  <si>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</si>
  <si>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</si>
  <si>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</si>
  <si>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</si>
  <si>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</si>
  <si>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</si>
  <si>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</si>
  <si>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</si>
  <si>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</si>
  <si>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</si>
  <si>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</si>
  <si>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</si>
  <si>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</si>
  <si>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</si>
  <si>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</si>
  <si>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</si>
  <si>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</si>
  <si>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</si>
  <si>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</si>
  <si>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</si>
  <si>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</si>
  <si>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</si>
  <si>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</si>
  <si>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</si>
  <si>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</si>
  <si>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</si>
  <si>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</si>
  <si>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</si>
  <si>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</si>
  <si>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</si>
  <si>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</si>
  <si>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</si>
  <si>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</si>
  <si>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</si>
  <si>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</si>
  <si>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</si>
  <si>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</si>
  <si>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</si>
  <si>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</si>
  <si>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</si>
  <si>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</si>
  <si>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</si>
  <si>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</si>
  <si>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</si>
  <si>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</si>
  <si>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</si>
  <si>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</si>
  <si>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</si>
  <si>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</si>
  <si>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</si>
  <si>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</si>
  <si>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</si>
  <si>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</si>
  <si>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</si>
  <si>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</si>
  <si>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</si>
  <si>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</si>
  <si>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</si>
  <si>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</si>
  <si>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Date Created Conversion</t>
  </si>
  <si>
    <t>Dated Ended Conversion</t>
  </si>
  <si>
    <t>Years</t>
  </si>
  <si>
    <t>Parent Category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</si>
  <si>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</si>
  <si>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</si>
  <si>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</si>
  <si>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</si>
  <si>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</si>
  <si>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</si>
  <si>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</si>
  <si>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</si>
  <si>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</si>
  <si>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</si>
  <si>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</si>
  <si>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</si>
  <si>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</si>
  <si>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</si>
  <si>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</si>
  <si>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</si>
  <si>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</si>
  <si>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</si>
  <si>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</si>
  <si>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</si>
  <si>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</si>
  <si>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Porjects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</si>
  <si>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</si>
  <si>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</si>
  <si>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</si>
  <si>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</si>
  <si>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</si>
  <si>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</si>
  <si>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</si>
  <si>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</si>
  <si>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</si>
  <si>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</si>
  <si>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</si>
  <si>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</si>
  <si>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</si>
  <si>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40000</t>
  </si>
  <si>
    <t>Total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</si>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</sst>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3C32"/>
        </patternFill>
      </fill>
    </dxf>
  </dxfs>
  <tableStyles count="0" defaultTableStyle="TableStyleMedium2" defaultPivotStyle="PivotStyleLight16"/>
  <colors>
    <mruColors>
      <color rgb="FFFF3C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8-4E4E-899C-352D8BDDF25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8-4E4E-899C-352D8BDDF25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8-4E4E-899C-352D8BDD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56368"/>
        <c:axId val="2101657616"/>
      </c:lineChart>
      <c:catAx>
        <c:axId val="210165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57616"/>
        <c:crosses val="autoZero"/>
        <c:auto val="1"/>
        <c:lblAlgn val="ctr"/>
        <c:lblOffset val="100"/>
        <c:noMultiLvlLbl val="0"/>
      </c:catAx>
      <c:valAx>
        <c:axId val="210165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6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6630132820299227"/>
          <c:y val="2.2727279505869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1-48BE-87A0-7185CB29CA6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7-4AB2-9C5A-F1B1D80C397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40000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7-4AB2-9C5A-F1B1D80C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200928"/>
        <c:axId val="1060183456"/>
      </c:lineChart>
      <c:catAx>
        <c:axId val="10602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183456"/>
        <c:crosses val="autoZero"/>
        <c:auto val="1"/>
        <c:lblAlgn val="ctr"/>
        <c:lblOffset val="100"/>
        <c:noMultiLvlLbl val="0"/>
      </c:catAx>
      <c:valAx>
        <c:axId val="10601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2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1-402B-AF41-F34E01EAC72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1-402B-AF41-F34E01EAC7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1-402B-AF41-F34E01EAC7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1-402B-AF41-F34E01EA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959423"/>
        <c:axId val="727162623"/>
      </c:barChart>
      <c:catAx>
        <c:axId val="68495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62623"/>
        <c:crosses val="autoZero"/>
        <c:auto val="1"/>
        <c:lblAlgn val="ctr"/>
        <c:lblOffset val="100"/>
        <c:noMultiLvlLbl val="0"/>
      </c:catAx>
      <c:valAx>
        <c:axId val="72716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5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4-4598-96C1-E5E8B883A6B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4-4598-96C1-E5E8B883A6B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4-4598-96C1-E5E8B883A6B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D4-4598-96C1-E5E8B883A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823231"/>
        <c:axId val="266824879"/>
      </c:lineChart>
      <c:catAx>
        <c:axId val="2668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4879"/>
        <c:crosses val="autoZero"/>
        <c:auto val="1"/>
        <c:lblAlgn val="ctr"/>
        <c:lblOffset val="100"/>
        <c:noMultiLvlLbl val="0"/>
      </c:catAx>
      <c:valAx>
        <c:axId val="26682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8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657224</xdr:colOff>
      <xdr:row>2</xdr:row>
      <xdr:rowOff>114300</xdr:rowOff>
    </xdr:from>
    <xdr:to>
      <xdr:col>14</xdr:col>
      <xdr:colOff>152399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5708C-37B1-4106-A3FE-12B842F47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1733550</xdr:colOff>
      <xdr:row>16</xdr:row>
      <xdr:rowOff>66675</xdr:rowOff>
    </xdr:from>
    <xdr:to>
      <xdr:col>8</xdr:col>
      <xdr:colOff>476250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2E31E-3ADE-4A9E-AAB4-8338E3FC4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38100</xdr:rowOff>
    </xdr:from>
    <xdr:to>
      <xdr:col>13</xdr:col>
      <xdr:colOff>241300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A29A1-36A8-4567-ABE8-5A20D42D6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508000</xdr:colOff>
      <xdr:row>4</xdr:row>
      <xdr:rowOff>50800</xdr:rowOff>
    </xdr:from>
    <xdr:to>
      <xdr:col>14</xdr:col>
      <xdr:colOff>101600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44F60-846C-4D7C-81D7-9C20D11AB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tavizon/Downloads/StarterKick2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tavizon/Downloads/StarterKick2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Tavizon" refreshedDate="44437.087494791667" createdVersion="6" refreshedVersion="6" minRefreshableVersion="3" recordCount="4115" xr:uid="{995FE231-91EB-46D6-BF45-0E89CAA90943}">
  <cacheSource type="worksheet">
    <worksheetSource ref="A1:U1048576" sheet="Source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33302777776" createdVersion="7" refreshedVersion="7" minRefreshableVersion="3" recordCount="4116" xr:uid="{CDEA5F23-03A8-4FE7-80AA-9AF52AFABDCF}">
  <cacheSource type="worksheet">
    <worksheetSource ref="A1:R1048576" sheet="Source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0.949340046296" createdVersion="7" refreshedVersion="7" minRefreshableVersion="3" recordCount="4116" xr:uid="{473E725C-C960-4EA4-A0F2-BD59F0838286}">
  <cacheSource type="worksheet">
    <worksheetSource ref="A1:T1048576" sheet="Source Data" r:id="rId2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2920B-AE5A-4754-92DE-320E061A50D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0B829-68FE-4269-BF7C-C749D24F44E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0AD35-62DC-47D7-BB81-82C4BCA1B63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2.710937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style="10" bestFit="1" customWidth="1"/>
    <col min="16" max="16" width="20" bestFit="1" customWidth="1"/>
    <col min="17" max="17" width="41.140625" customWidth="1"/>
    <col min="18" max="18" width="14.42578125" bestFit="1" customWidth="1"/>
    <col min="19" max="19" width="28.42578125" style="14" bestFit="1" customWidth="1"/>
    <col min="20" max="20" width="28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8363</v>
      </c>
      <c r="R1" s="9" t="s">
        <v>8359</v>
      </c>
      <c r="S1" s="13" t="s">
        <v>8360</v>
      </c>
      <c r="T1" s="9" t="s">
        <v>8361</v>
      </c>
      <c r="U1" s="9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s="12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s="12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s="12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s="12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s="12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s="12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s="12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s="12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s="12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s="12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s="12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s="12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s="12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s="12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s="12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s="12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s="12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s="12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s="12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s="12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s="12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s="12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s="12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s="12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s="12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s="12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s="12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s="12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s="12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s="12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s="12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s="12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s="12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s="12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s="12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s="12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s="12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s="12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s="12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s="12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1">ROUND(E3202/D3202*100,0)</f>
        <v>0</v>
      </c>
      <c r="P3202">
        <f t="shared" ref="P3202:P3265" si="202">IFERROR(ROUND(E3202/L3202,2),0)</f>
        <v>1</v>
      </c>
      <c r="Q3202" s="12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1"/>
        <v>1</v>
      </c>
      <c r="P3203">
        <f t="shared" si="202"/>
        <v>12.5</v>
      </c>
      <c r="Q3203" s="12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2"/>
        <v>109.04</v>
      </c>
      <c r="Q3204" s="12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2"/>
        <v>41.67</v>
      </c>
      <c r="Q3205" s="12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>
        <f t="shared" si="202"/>
        <v>0</v>
      </c>
      <c r="Q3206" s="12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2"/>
        <v>22.75</v>
      </c>
      <c r="Q3207" s="12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>
        <f t="shared" si="202"/>
        <v>0</v>
      </c>
      <c r="Q3208" s="12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2"/>
        <v>70.83</v>
      </c>
      <c r="Q3209" s="12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>
        <f t="shared" si="202"/>
        <v>63.11</v>
      </c>
      <c r="Q3210" s="12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>
        <f t="shared" si="202"/>
        <v>50.16</v>
      </c>
      <c r="Q3211" s="12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>
        <f t="shared" si="202"/>
        <v>62.88</v>
      </c>
      <c r="Q3212" s="12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>
        <f t="shared" si="202"/>
        <v>85.53</v>
      </c>
      <c r="Q3213" s="12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>
        <f t="shared" si="202"/>
        <v>53.72</v>
      </c>
      <c r="Q3214" s="12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>
        <f t="shared" si="202"/>
        <v>127.81</v>
      </c>
      <c r="Q3215" s="12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>
        <f t="shared" si="202"/>
        <v>106.57</v>
      </c>
      <c r="Q3216" s="12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>
        <f t="shared" si="202"/>
        <v>262.11</v>
      </c>
      <c r="Q3217" s="12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>
        <f t="shared" si="202"/>
        <v>57.17</v>
      </c>
      <c r="Q3218" s="12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>
        <f t="shared" si="202"/>
        <v>50.2</v>
      </c>
      <c r="Q3219" s="12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>
        <f t="shared" si="202"/>
        <v>66.59</v>
      </c>
      <c r="Q3220" s="12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>
        <f t="shared" si="202"/>
        <v>168.25</v>
      </c>
      <c r="Q3221" s="12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>
        <f t="shared" si="202"/>
        <v>256.37</v>
      </c>
      <c r="Q3222" s="12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>
        <f t="shared" si="202"/>
        <v>36.61</v>
      </c>
      <c r="Q3223" s="12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>
        <f t="shared" si="202"/>
        <v>37.14</v>
      </c>
      <c r="Q3224" s="12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>
        <f t="shared" si="202"/>
        <v>45.88</v>
      </c>
      <c r="Q3225" s="12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>
        <f t="shared" si="202"/>
        <v>141.71</v>
      </c>
      <c r="Q3226" s="12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>
        <f t="shared" si="202"/>
        <v>52.49</v>
      </c>
      <c r="Q3227" s="12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>
        <f t="shared" si="202"/>
        <v>59.52</v>
      </c>
      <c r="Q3228" s="12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>
        <f t="shared" si="202"/>
        <v>50</v>
      </c>
      <c r="Q3229" s="12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>
        <f t="shared" si="202"/>
        <v>193.62</v>
      </c>
      <c r="Q3230" s="12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>
        <f t="shared" si="202"/>
        <v>106.8</v>
      </c>
      <c r="Q3231" s="12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>
        <f t="shared" si="202"/>
        <v>77.22</v>
      </c>
      <c r="Q3232" s="12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>
        <f t="shared" si="202"/>
        <v>57.5</v>
      </c>
      <c r="Q3233" s="12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>
        <f t="shared" si="202"/>
        <v>50.46</v>
      </c>
      <c r="Q3234" s="12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>
        <f t="shared" si="202"/>
        <v>97.38</v>
      </c>
      <c r="Q3235" s="12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>
        <f t="shared" si="202"/>
        <v>34.92</v>
      </c>
      <c r="Q3236" s="12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>
        <f t="shared" si="202"/>
        <v>85.53</v>
      </c>
      <c r="Q3237" s="12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>
        <f t="shared" si="202"/>
        <v>182.91</v>
      </c>
      <c r="Q3238" s="12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>
        <f t="shared" si="202"/>
        <v>131.13999999999999</v>
      </c>
      <c r="Q3239" s="12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>
        <f t="shared" si="202"/>
        <v>39.81</v>
      </c>
      <c r="Q3240" s="12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>
        <f t="shared" si="202"/>
        <v>59.7</v>
      </c>
      <c r="Q3241" s="12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>
        <f t="shared" si="202"/>
        <v>88.74</v>
      </c>
      <c r="Q3242" s="12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>
        <f t="shared" si="202"/>
        <v>58.69</v>
      </c>
      <c r="Q3243" s="12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>
        <f t="shared" si="202"/>
        <v>69.569999999999993</v>
      </c>
      <c r="Q3244" s="12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>
        <f t="shared" si="202"/>
        <v>115.87</v>
      </c>
      <c r="Q3245" s="12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>
        <f t="shared" si="202"/>
        <v>23.87</v>
      </c>
      <c r="Q3246" s="12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>
        <f t="shared" si="202"/>
        <v>81.13</v>
      </c>
      <c r="Q3247" s="12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>
        <f t="shared" si="202"/>
        <v>57.63</v>
      </c>
      <c r="Q3248" s="12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>
        <f t="shared" si="202"/>
        <v>46.43</v>
      </c>
      <c r="Q3249" s="12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>
        <f t="shared" si="202"/>
        <v>60.48</v>
      </c>
      <c r="Q3250" s="12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>
        <f t="shared" si="202"/>
        <v>65.58</v>
      </c>
      <c r="Q3251" s="12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>
        <f t="shared" si="202"/>
        <v>119.19</v>
      </c>
      <c r="Q3252" s="12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>
        <f t="shared" si="202"/>
        <v>83.05</v>
      </c>
      <c r="Q3253" s="12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>
        <f t="shared" si="202"/>
        <v>57.52</v>
      </c>
      <c r="Q3254" s="12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>
        <f t="shared" si="202"/>
        <v>177.09</v>
      </c>
      <c r="Q3255" s="12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>
        <f t="shared" si="202"/>
        <v>70.77</v>
      </c>
      <c r="Q3256" s="12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>
        <f t="shared" si="202"/>
        <v>29.17</v>
      </c>
      <c r="Q3257" s="12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>
        <f t="shared" si="202"/>
        <v>72.760000000000005</v>
      </c>
      <c r="Q3258" s="12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>
        <f t="shared" si="202"/>
        <v>51.85</v>
      </c>
      <c r="Q3259" s="12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>
        <f t="shared" si="202"/>
        <v>98.2</v>
      </c>
      <c r="Q3260" s="12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>
        <f t="shared" si="202"/>
        <v>251.74</v>
      </c>
      <c r="Q3261" s="12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>
        <f t="shared" si="202"/>
        <v>74.819999999999993</v>
      </c>
      <c r="Q3262" s="12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>
        <f t="shared" si="202"/>
        <v>67.650000000000006</v>
      </c>
      <c r="Q3263" s="12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>
        <f t="shared" si="202"/>
        <v>93.81</v>
      </c>
      <c r="Q3264" s="12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>
        <f t="shared" si="202"/>
        <v>41.24</v>
      </c>
      <c r="Q3265" s="12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5">ROUND(E3266/D3266*100,0)</f>
        <v>103</v>
      </c>
      <c r="P3266">
        <f t="shared" ref="P3266:P3329" si="206">IFERROR(ROUND(E3266/L3266,2),0)</f>
        <v>52.55</v>
      </c>
      <c r="Q3266" s="12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5"/>
        <v>164</v>
      </c>
      <c r="P3267">
        <f t="shared" si="206"/>
        <v>70.290000000000006</v>
      </c>
      <c r="Q3267" s="12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>
        <f t="shared" si="206"/>
        <v>48.33</v>
      </c>
      <c r="Q3268" s="12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>
        <f t="shared" si="206"/>
        <v>53.18</v>
      </c>
      <c r="Q3269" s="12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>
        <f t="shared" si="206"/>
        <v>60.95</v>
      </c>
      <c r="Q3270" s="12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>
        <f t="shared" si="206"/>
        <v>116</v>
      </c>
      <c r="Q3271" s="12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>
        <f t="shared" si="206"/>
        <v>61</v>
      </c>
      <c r="Q3272" s="12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>
        <f t="shared" si="206"/>
        <v>38.24</v>
      </c>
      <c r="Q3273" s="12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>
        <f t="shared" si="206"/>
        <v>106.5</v>
      </c>
      <c r="Q3274" s="12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>
        <f t="shared" si="206"/>
        <v>204.57</v>
      </c>
      <c r="Q3275" s="12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>
        <f t="shared" si="206"/>
        <v>54.91</v>
      </c>
      <c r="Q3276" s="12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>
        <f t="shared" si="206"/>
        <v>150.41999999999999</v>
      </c>
      <c r="Q3277" s="12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>
        <f t="shared" si="206"/>
        <v>52.58</v>
      </c>
      <c r="Q3278" s="12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>
        <f t="shared" si="206"/>
        <v>54.3</v>
      </c>
      <c r="Q3279" s="12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>
        <f t="shared" si="206"/>
        <v>76.03</v>
      </c>
      <c r="Q3280" s="12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>
        <f t="shared" si="206"/>
        <v>105.21</v>
      </c>
      <c r="Q3281" s="12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>
        <f t="shared" si="206"/>
        <v>68.67</v>
      </c>
      <c r="Q3282" s="12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>
        <f t="shared" si="206"/>
        <v>129.36000000000001</v>
      </c>
      <c r="Q3283" s="12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>
        <f t="shared" si="206"/>
        <v>134.26</v>
      </c>
      <c r="Q3284" s="12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>
        <f t="shared" si="206"/>
        <v>17.829999999999998</v>
      </c>
      <c r="Q3285" s="12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>
        <f t="shared" si="206"/>
        <v>203.2</v>
      </c>
      <c r="Q3286" s="12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>
        <f t="shared" si="206"/>
        <v>69.19</v>
      </c>
      <c r="Q3287" s="12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>
        <f t="shared" si="206"/>
        <v>125.12</v>
      </c>
      <c r="Q3288" s="12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>
        <f t="shared" si="206"/>
        <v>73.53</v>
      </c>
      <c r="Q3289" s="12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>
        <f t="shared" si="206"/>
        <v>48.44</v>
      </c>
      <c r="Q3290" s="12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>
        <f t="shared" si="206"/>
        <v>26.61</v>
      </c>
      <c r="Q3291" s="12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>
        <f t="shared" si="206"/>
        <v>33.67</v>
      </c>
      <c r="Q3292" s="12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>
        <f t="shared" si="206"/>
        <v>40.71</v>
      </c>
      <c r="Q3293" s="12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>
        <f t="shared" si="206"/>
        <v>19.27</v>
      </c>
      <c r="Q3294" s="12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>
        <f t="shared" si="206"/>
        <v>84.29</v>
      </c>
      <c r="Q3295" s="12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>
        <f t="shared" si="206"/>
        <v>29.58</v>
      </c>
      <c r="Q3296" s="12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>
        <f t="shared" si="206"/>
        <v>26.67</v>
      </c>
      <c r="Q3297" s="12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>
        <f t="shared" si="206"/>
        <v>45.98</v>
      </c>
      <c r="Q3298" s="12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>
        <f t="shared" si="206"/>
        <v>125.09</v>
      </c>
      <c r="Q3299" s="12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>
        <f t="shared" si="206"/>
        <v>141.29</v>
      </c>
      <c r="Q3300" s="12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>
        <f t="shared" si="206"/>
        <v>55.33</v>
      </c>
      <c r="Q3301" s="12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>
        <f t="shared" si="206"/>
        <v>46.42</v>
      </c>
      <c r="Q3302" s="12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>
        <f t="shared" si="206"/>
        <v>57.2</v>
      </c>
      <c r="Q3303" s="12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>
        <f t="shared" si="206"/>
        <v>173.7</v>
      </c>
      <c r="Q3304" s="12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>
        <f t="shared" si="206"/>
        <v>59.6</v>
      </c>
      <c r="Q3305" s="12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>
        <f t="shared" si="206"/>
        <v>89.59</v>
      </c>
      <c r="Q3306" s="12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>
        <f t="shared" si="206"/>
        <v>204.05</v>
      </c>
      <c r="Q3307" s="12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>
        <f t="shared" si="206"/>
        <v>48.7</v>
      </c>
      <c r="Q3308" s="12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>
        <f t="shared" si="206"/>
        <v>53.34</v>
      </c>
      <c r="Q3309" s="12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>
        <f t="shared" si="206"/>
        <v>75.09</v>
      </c>
      <c r="Q3310" s="12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>
        <f t="shared" si="206"/>
        <v>18</v>
      </c>
      <c r="Q3311" s="12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>
        <f t="shared" si="206"/>
        <v>209.84</v>
      </c>
      <c r="Q3312" s="12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>
        <f t="shared" si="206"/>
        <v>61.02</v>
      </c>
      <c r="Q3313" s="12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>
        <f t="shared" si="206"/>
        <v>61</v>
      </c>
      <c r="Q3314" s="12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>
        <f t="shared" si="206"/>
        <v>80.03</v>
      </c>
      <c r="Q3315" s="12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>
        <f t="shared" si="206"/>
        <v>29.07</v>
      </c>
      <c r="Q3316" s="12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>
        <f t="shared" si="206"/>
        <v>49.44</v>
      </c>
      <c r="Q3317" s="12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>
        <f t="shared" si="206"/>
        <v>93.98</v>
      </c>
      <c r="Q3318" s="12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>
        <f t="shared" si="206"/>
        <v>61.94</v>
      </c>
      <c r="Q3319" s="12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>
        <f t="shared" si="206"/>
        <v>78.5</v>
      </c>
      <c r="Q3320" s="12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>
        <f t="shared" si="206"/>
        <v>33.75</v>
      </c>
      <c r="Q3321" s="12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>
        <f t="shared" si="206"/>
        <v>66.45</v>
      </c>
      <c r="Q3322" s="12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>
        <f t="shared" si="206"/>
        <v>35.799999999999997</v>
      </c>
      <c r="Q3323" s="12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>
        <f t="shared" si="206"/>
        <v>145.65</v>
      </c>
      <c r="Q3324" s="12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>
        <f t="shared" si="206"/>
        <v>25.69</v>
      </c>
      <c r="Q3325" s="12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>
        <f t="shared" si="206"/>
        <v>152.5</v>
      </c>
      <c r="Q3326" s="12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>
        <f t="shared" si="206"/>
        <v>30</v>
      </c>
      <c r="Q3327" s="12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>
        <f t="shared" si="206"/>
        <v>142.28</v>
      </c>
      <c r="Q3328" s="12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>
        <f t="shared" si="206"/>
        <v>24.55</v>
      </c>
      <c r="Q3329" s="12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9">ROUND(E3330/D3330*100,0)</f>
        <v>146</v>
      </c>
      <c r="P3330">
        <f t="shared" ref="P3330:P3393" si="210">IFERROR(ROUND(E3330/L3330,2),0)</f>
        <v>292.77999999999997</v>
      </c>
      <c r="Q3330" s="12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9"/>
        <v>117</v>
      </c>
      <c r="P3331">
        <f t="shared" si="210"/>
        <v>44.92</v>
      </c>
      <c r="Q3331" s="12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>
        <f t="shared" si="210"/>
        <v>23.1</v>
      </c>
      <c r="Q3332" s="12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>
        <f t="shared" si="210"/>
        <v>80.400000000000006</v>
      </c>
      <c r="Q3333" s="12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>
        <f t="shared" si="210"/>
        <v>72.290000000000006</v>
      </c>
      <c r="Q3334" s="12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>
        <f t="shared" si="210"/>
        <v>32.97</v>
      </c>
      <c r="Q3335" s="12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>
        <f t="shared" si="210"/>
        <v>116.65</v>
      </c>
      <c r="Q3336" s="12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>
        <f t="shared" si="210"/>
        <v>79.62</v>
      </c>
      <c r="Q3337" s="12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>
        <f t="shared" si="210"/>
        <v>27.78</v>
      </c>
      <c r="Q3338" s="12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>
        <f t="shared" si="210"/>
        <v>81.03</v>
      </c>
      <c r="Q3339" s="12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>
        <f t="shared" si="210"/>
        <v>136.85</v>
      </c>
      <c r="Q3340" s="12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>
        <f t="shared" si="210"/>
        <v>177.62</v>
      </c>
      <c r="Q3341" s="12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>
        <f t="shared" si="210"/>
        <v>109.08</v>
      </c>
      <c r="Q3342" s="12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>
        <f t="shared" si="210"/>
        <v>119.64</v>
      </c>
      <c r="Q3343" s="12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>
        <f t="shared" si="210"/>
        <v>78.209999999999994</v>
      </c>
      <c r="Q3344" s="12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>
        <f t="shared" si="210"/>
        <v>52.17</v>
      </c>
      <c r="Q3345" s="12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>
        <f t="shared" si="210"/>
        <v>114.13</v>
      </c>
      <c r="Q3346" s="12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>
        <f t="shared" si="210"/>
        <v>50</v>
      </c>
      <c r="Q3347" s="12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>
        <f t="shared" si="210"/>
        <v>91.67</v>
      </c>
      <c r="Q3348" s="12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>
        <f t="shared" si="210"/>
        <v>108.59</v>
      </c>
      <c r="Q3349" s="12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>
        <f t="shared" si="210"/>
        <v>69.819999999999993</v>
      </c>
      <c r="Q3350" s="12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>
        <f t="shared" si="210"/>
        <v>109.57</v>
      </c>
      <c r="Q3351" s="12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>
        <f t="shared" si="210"/>
        <v>71.67</v>
      </c>
      <c r="Q3352" s="12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>
        <f t="shared" si="210"/>
        <v>93.61</v>
      </c>
      <c r="Q3353" s="12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>
        <f t="shared" si="210"/>
        <v>76.8</v>
      </c>
      <c r="Q3354" s="12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>
        <f t="shared" si="210"/>
        <v>35.799999999999997</v>
      </c>
      <c r="Q3355" s="12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>
        <f t="shared" si="210"/>
        <v>55.6</v>
      </c>
      <c r="Q3356" s="12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>
        <f t="shared" si="210"/>
        <v>147.33000000000001</v>
      </c>
      <c r="Q3357" s="12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>
        <f t="shared" si="210"/>
        <v>56.33</v>
      </c>
      <c r="Q3358" s="12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>
        <f t="shared" si="210"/>
        <v>96.19</v>
      </c>
      <c r="Q3359" s="12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>
        <f t="shared" si="210"/>
        <v>63.57</v>
      </c>
      <c r="Q3360" s="12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>
        <f t="shared" si="210"/>
        <v>184.78</v>
      </c>
      <c r="Q3361" s="12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>
        <f t="shared" si="210"/>
        <v>126.72</v>
      </c>
      <c r="Q3362" s="12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>
        <f t="shared" si="210"/>
        <v>83.43</v>
      </c>
      <c r="Q3363" s="12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>
        <f t="shared" si="210"/>
        <v>54.5</v>
      </c>
      <c r="Q3364" s="12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>
        <f t="shared" si="210"/>
        <v>302.31</v>
      </c>
      <c r="Q3365" s="12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>
        <f t="shared" si="210"/>
        <v>44.14</v>
      </c>
      <c r="Q3366" s="12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>
        <f t="shared" si="210"/>
        <v>866.67</v>
      </c>
      <c r="Q3367" s="12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>
        <f t="shared" si="210"/>
        <v>61.39</v>
      </c>
      <c r="Q3368" s="12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>
        <f t="shared" si="210"/>
        <v>29.67</v>
      </c>
      <c r="Q3369" s="12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>
        <f t="shared" si="210"/>
        <v>45.48</v>
      </c>
      <c r="Q3370" s="12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>
        <f t="shared" si="210"/>
        <v>96.2</v>
      </c>
      <c r="Q3371" s="12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>
        <f t="shared" si="210"/>
        <v>67.92</v>
      </c>
      <c r="Q3372" s="12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>
        <f t="shared" si="210"/>
        <v>30.78</v>
      </c>
      <c r="Q3373" s="12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>
        <f t="shared" si="210"/>
        <v>38.33</v>
      </c>
      <c r="Q3374" s="12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>
        <f t="shared" si="210"/>
        <v>66.83</v>
      </c>
      <c r="Q3375" s="12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>
        <f t="shared" si="210"/>
        <v>71.73</v>
      </c>
      <c r="Q3376" s="12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>
        <f t="shared" si="210"/>
        <v>176.47</v>
      </c>
      <c r="Q3377" s="12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>
        <f t="shared" si="210"/>
        <v>421.11</v>
      </c>
      <c r="Q3378" s="12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>
        <f t="shared" si="210"/>
        <v>104.99</v>
      </c>
      <c r="Q3379" s="12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>
        <f t="shared" si="210"/>
        <v>28.19</v>
      </c>
      <c r="Q3380" s="12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>
        <f t="shared" si="210"/>
        <v>54.55</v>
      </c>
      <c r="Q3381" s="12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>
        <f t="shared" si="210"/>
        <v>111.89</v>
      </c>
      <c r="Q3382" s="12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>
        <f t="shared" si="210"/>
        <v>85.21</v>
      </c>
      <c r="Q3383" s="12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>
        <f t="shared" si="210"/>
        <v>76.650000000000006</v>
      </c>
      <c r="Q3384" s="12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>
        <f t="shared" si="210"/>
        <v>65.17</v>
      </c>
      <c r="Q3385" s="12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>
        <f t="shared" si="210"/>
        <v>93.76</v>
      </c>
      <c r="Q3386" s="12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>
        <f t="shared" si="210"/>
        <v>133.33000000000001</v>
      </c>
      <c r="Q3387" s="12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>
        <f t="shared" si="210"/>
        <v>51.22</v>
      </c>
      <c r="Q3388" s="12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>
        <f t="shared" si="210"/>
        <v>100.17</v>
      </c>
      <c r="Q3389" s="12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>
        <f t="shared" si="210"/>
        <v>34.6</v>
      </c>
      <c r="Q3390" s="12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>
        <f t="shared" si="210"/>
        <v>184.68</v>
      </c>
      <c r="Q3391" s="12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>
        <f t="shared" si="210"/>
        <v>69.819999999999993</v>
      </c>
      <c r="Q3392" s="12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>
        <f t="shared" si="210"/>
        <v>61.94</v>
      </c>
      <c r="Q3393" s="12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3">ROUND(E3394/D3394*100,0)</f>
        <v>100</v>
      </c>
      <c r="P3394">
        <f t="shared" ref="P3394:P3457" si="214">IFERROR(ROUND(E3394/L3394,2),0)</f>
        <v>41.67</v>
      </c>
      <c r="Q3394" s="12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3"/>
        <v>106</v>
      </c>
      <c r="P3395">
        <f t="shared" si="214"/>
        <v>36.07</v>
      </c>
      <c r="Q3395" s="12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>
        <f t="shared" si="214"/>
        <v>29</v>
      </c>
      <c r="Q3396" s="12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>
        <f t="shared" si="214"/>
        <v>24.21</v>
      </c>
      <c r="Q3397" s="12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>
        <f t="shared" si="214"/>
        <v>55.89</v>
      </c>
      <c r="Q3398" s="12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>
        <f t="shared" si="214"/>
        <v>11.67</v>
      </c>
      <c r="Q3399" s="12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>
        <f t="shared" si="214"/>
        <v>68.349999999999994</v>
      </c>
      <c r="Q3400" s="12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>
        <f t="shared" si="214"/>
        <v>27.07</v>
      </c>
      <c r="Q3401" s="12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>
        <f t="shared" si="214"/>
        <v>118.13</v>
      </c>
      <c r="Q3402" s="12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>
        <f t="shared" si="214"/>
        <v>44.76</v>
      </c>
      <c r="Q3403" s="12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>
        <f t="shared" si="214"/>
        <v>99.79</v>
      </c>
      <c r="Q3404" s="12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>
        <f t="shared" si="214"/>
        <v>117.65</v>
      </c>
      <c r="Q3405" s="12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>
        <f t="shared" si="214"/>
        <v>203.33</v>
      </c>
      <c r="Q3406" s="12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>
        <f t="shared" si="214"/>
        <v>28.32</v>
      </c>
      <c r="Q3407" s="12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>
        <f t="shared" si="214"/>
        <v>110.23</v>
      </c>
      <c r="Q3408" s="12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>
        <f t="shared" si="214"/>
        <v>31.97</v>
      </c>
      <c r="Q3409" s="12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>
        <f t="shared" si="214"/>
        <v>58.61</v>
      </c>
      <c r="Q3410" s="12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>
        <f t="shared" si="214"/>
        <v>29.43</v>
      </c>
      <c r="Q3411" s="12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>
        <f t="shared" si="214"/>
        <v>81.38</v>
      </c>
      <c r="Q3412" s="12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>
        <f t="shared" si="214"/>
        <v>199.17</v>
      </c>
      <c r="Q3413" s="12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>
        <f t="shared" si="214"/>
        <v>115.38</v>
      </c>
      <c r="Q3414" s="12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>
        <f t="shared" si="214"/>
        <v>46.43</v>
      </c>
      <c r="Q3415" s="12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>
        <f t="shared" si="214"/>
        <v>70.569999999999993</v>
      </c>
      <c r="Q3416" s="12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>
        <f t="shared" si="214"/>
        <v>22.22</v>
      </c>
      <c r="Q3417" s="12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>
        <f t="shared" si="214"/>
        <v>159.47</v>
      </c>
      <c r="Q3418" s="12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>
        <f t="shared" si="214"/>
        <v>37.78</v>
      </c>
      <c r="Q3419" s="12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>
        <f t="shared" si="214"/>
        <v>72.05</v>
      </c>
      <c r="Q3420" s="12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>
        <f t="shared" si="214"/>
        <v>63.7</v>
      </c>
      <c r="Q3421" s="12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>
        <f t="shared" si="214"/>
        <v>28.41</v>
      </c>
      <c r="Q3422" s="12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>
        <f t="shared" si="214"/>
        <v>103.21</v>
      </c>
      <c r="Q3423" s="12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>
        <f t="shared" si="214"/>
        <v>71.150000000000006</v>
      </c>
      <c r="Q3424" s="12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>
        <f t="shared" si="214"/>
        <v>35</v>
      </c>
      <c r="Q3425" s="12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>
        <f t="shared" si="214"/>
        <v>81.78</v>
      </c>
      <c r="Q3426" s="12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>
        <f t="shared" si="214"/>
        <v>297.02999999999997</v>
      </c>
      <c r="Q3427" s="12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>
        <f t="shared" si="214"/>
        <v>46.61</v>
      </c>
      <c r="Q3428" s="12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>
        <f t="shared" si="214"/>
        <v>51.72</v>
      </c>
      <c r="Q3429" s="12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>
        <f t="shared" si="214"/>
        <v>40.29</v>
      </c>
      <c r="Q3430" s="12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>
        <f t="shared" si="214"/>
        <v>16.25</v>
      </c>
      <c r="Q3431" s="12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>
        <f t="shared" si="214"/>
        <v>30.15</v>
      </c>
      <c r="Q3432" s="12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>
        <f t="shared" si="214"/>
        <v>95.24</v>
      </c>
      <c r="Q3433" s="12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>
        <f t="shared" si="214"/>
        <v>52.21</v>
      </c>
      <c r="Q3434" s="12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>
        <f t="shared" si="214"/>
        <v>134.15</v>
      </c>
      <c r="Q3435" s="12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>
        <f t="shared" si="214"/>
        <v>62.83</v>
      </c>
      <c r="Q3436" s="12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>
        <f t="shared" si="214"/>
        <v>58.95</v>
      </c>
      <c r="Q3437" s="12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>
        <f t="shared" si="214"/>
        <v>143.11000000000001</v>
      </c>
      <c r="Q3438" s="12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>
        <f t="shared" si="214"/>
        <v>84.17</v>
      </c>
      <c r="Q3439" s="12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>
        <f t="shared" si="214"/>
        <v>186.07</v>
      </c>
      <c r="Q3440" s="12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>
        <f t="shared" si="214"/>
        <v>89.79</v>
      </c>
      <c r="Q3441" s="12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>
        <f t="shared" si="214"/>
        <v>64.16</v>
      </c>
      <c r="Q3442" s="12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>
        <f t="shared" si="214"/>
        <v>59.65</v>
      </c>
      <c r="Q3443" s="12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>
        <f t="shared" si="214"/>
        <v>31.25</v>
      </c>
      <c r="Q3444" s="12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>
        <f t="shared" si="214"/>
        <v>41.22</v>
      </c>
      <c r="Q3445" s="12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>
        <f t="shared" si="214"/>
        <v>43.35</v>
      </c>
      <c r="Q3446" s="12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>
        <f t="shared" si="214"/>
        <v>64.52</v>
      </c>
      <c r="Q3447" s="12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>
        <f t="shared" si="214"/>
        <v>43.28</v>
      </c>
      <c r="Q3448" s="12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>
        <f t="shared" si="214"/>
        <v>77</v>
      </c>
      <c r="Q3449" s="12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>
        <f t="shared" si="214"/>
        <v>51.22</v>
      </c>
      <c r="Q3450" s="12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>
        <f t="shared" si="214"/>
        <v>68.25</v>
      </c>
      <c r="Q3451" s="12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>
        <f t="shared" si="214"/>
        <v>19.489999999999998</v>
      </c>
      <c r="Q3452" s="12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>
        <f t="shared" si="214"/>
        <v>41.13</v>
      </c>
      <c r="Q3453" s="12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>
        <f t="shared" si="214"/>
        <v>41.41</v>
      </c>
      <c r="Q3454" s="12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>
        <f t="shared" si="214"/>
        <v>27.5</v>
      </c>
      <c r="Q3455" s="12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>
        <f t="shared" si="214"/>
        <v>33.57</v>
      </c>
      <c r="Q3456" s="12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>
        <f t="shared" si="214"/>
        <v>145.87</v>
      </c>
      <c r="Q3457" s="12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7">ROUND(E3458/D3458*100,0)</f>
        <v>191</v>
      </c>
      <c r="P3458">
        <f t="shared" ref="P3458:P3521" si="218">IFERROR(ROUND(E3458/L3458,2),0)</f>
        <v>358.69</v>
      </c>
      <c r="Q3458" s="12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7"/>
        <v>140</v>
      </c>
      <c r="P3459">
        <f t="shared" si="218"/>
        <v>50.98</v>
      </c>
      <c r="Q3459" s="12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>
        <f t="shared" si="218"/>
        <v>45.04</v>
      </c>
      <c r="Q3460" s="12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>
        <f t="shared" si="218"/>
        <v>17.53</v>
      </c>
      <c r="Q3461" s="12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>
        <f t="shared" si="218"/>
        <v>50</v>
      </c>
      <c r="Q3462" s="12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>
        <f t="shared" si="218"/>
        <v>57.92</v>
      </c>
      <c r="Q3463" s="12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>
        <f t="shared" si="218"/>
        <v>29.71</v>
      </c>
      <c r="Q3464" s="12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>
        <f t="shared" si="218"/>
        <v>90.68</v>
      </c>
      <c r="Q3465" s="12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>
        <f t="shared" si="218"/>
        <v>55.01</v>
      </c>
      <c r="Q3466" s="12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>
        <f t="shared" si="218"/>
        <v>57.22</v>
      </c>
      <c r="Q3467" s="12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>
        <f t="shared" si="218"/>
        <v>72.95</v>
      </c>
      <c r="Q3468" s="12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>
        <f t="shared" si="218"/>
        <v>64.47</v>
      </c>
      <c r="Q3469" s="12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>
        <f t="shared" si="218"/>
        <v>716.35</v>
      </c>
      <c r="Q3470" s="12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>
        <f t="shared" si="218"/>
        <v>50.4</v>
      </c>
      <c r="Q3471" s="12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>
        <f t="shared" si="218"/>
        <v>41.67</v>
      </c>
      <c r="Q3472" s="12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>
        <f t="shared" si="218"/>
        <v>35.770000000000003</v>
      </c>
      <c r="Q3473" s="12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>
        <f t="shared" si="218"/>
        <v>88.74</v>
      </c>
      <c r="Q3474" s="12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>
        <f t="shared" si="218"/>
        <v>148.47999999999999</v>
      </c>
      <c r="Q3475" s="12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>
        <f t="shared" si="218"/>
        <v>51.79</v>
      </c>
      <c r="Q3476" s="12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>
        <f t="shared" si="218"/>
        <v>20</v>
      </c>
      <c r="Q3477" s="12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>
        <f t="shared" si="218"/>
        <v>52</v>
      </c>
      <c r="Q3478" s="12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>
        <f t="shared" si="218"/>
        <v>53.23</v>
      </c>
      <c r="Q3479" s="12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>
        <f t="shared" si="218"/>
        <v>39.6</v>
      </c>
      <c r="Q3480" s="12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>
        <f t="shared" si="218"/>
        <v>34.25</v>
      </c>
      <c r="Q3481" s="12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>
        <f t="shared" si="218"/>
        <v>164.62</v>
      </c>
      <c r="Q3482" s="12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>
        <f t="shared" si="218"/>
        <v>125.05</v>
      </c>
      <c r="Q3483" s="12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>
        <f t="shared" si="218"/>
        <v>51.88</v>
      </c>
      <c r="Q3484" s="12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>
        <f t="shared" si="218"/>
        <v>40.29</v>
      </c>
      <c r="Q3485" s="12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>
        <f t="shared" si="218"/>
        <v>64.91</v>
      </c>
      <c r="Q3486" s="12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>
        <f t="shared" si="218"/>
        <v>55.33</v>
      </c>
      <c r="Q3487" s="12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>
        <f t="shared" si="218"/>
        <v>83.14</v>
      </c>
      <c r="Q3488" s="12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>
        <f t="shared" si="218"/>
        <v>38.71</v>
      </c>
      <c r="Q3489" s="12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>
        <f t="shared" si="218"/>
        <v>125.38</v>
      </c>
      <c r="Q3490" s="12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>
        <f t="shared" si="218"/>
        <v>78.260000000000005</v>
      </c>
      <c r="Q3491" s="12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>
        <f t="shared" si="218"/>
        <v>47.22</v>
      </c>
      <c r="Q3492" s="12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>
        <f t="shared" si="218"/>
        <v>79.099999999999994</v>
      </c>
      <c r="Q3493" s="12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>
        <f t="shared" si="218"/>
        <v>114.29</v>
      </c>
      <c r="Q3494" s="12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>
        <f t="shared" si="218"/>
        <v>51.72</v>
      </c>
      <c r="Q3495" s="12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>
        <f t="shared" si="218"/>
        <v>30.77</v>
      </c>
      <c r="Q3496" s="12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>
        <f t="shared" si="218"/>
        <v>74.209999999999994</v>
      </c>
      <c r="Q3497" s="12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>
        <f t="shared" si="218"/>
        <v>47.85</v>
      </c>
      <c r="Q3498" s="12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>
        <f t="shared" si="218"/>
        <v>34.409999999999997</v>
      </c>
      <c r="Q3499" s="12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>
        <f t="shared" si="218"/>
        <v>40.24</v>
      </c>
      <c r="Q3500" s="12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>
        <f t="shared" si="218"/>
        <v>60.29</v>
      </c>
      <c r="Q3501" s="12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>
        <f t="shared" si="218"/>
        <v>25.31</v>
      </c>
      <c r="Q3502" s="12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>
        <f t="shared" si="218"/>
        <v>35.950000000000003</v>
      </c>
      <c r="Q3503" s="12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>
        <f t="shared" si="218"/>
        <v>136</v>
      </c>
      <c r="Q3504" s="12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>
        <f t="shared" si="218"/>
        <v>70.760000000000005</v>
      </c>
      <c r="Q3505" s="12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>
        <f t="shared" si="218"/>
        <v>125</v>
      </c>
      <c r="Q3506" s="12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>
        <f t="shared" si="218"/>
        <v>66.510000000000005</v>
      </c>
      <c r="Q3507" s="12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>
        <f t="shared" si="218"/>
        <v>105</v>
      </c>
      <c r="Q3508" s="12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>
        <f t="shared" si="218"/>
        <v>145</v>
      </c>
      <c r="Q3509" s="12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>
        <f t="shared" si="218"/>
        <v>12</v>
      </c>
      <c r="Q3510" s="12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>
        <f t="shared" si="218"/>
        <v>96.67</v>
      </c>
      <c r="Q3511" s="12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>
        <f t="shared" si="218"/>
        <v>60.33</v>
      </c>
      <c r="Q3512" s="12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>
        <f t="shared" si="218"/>
        <v>79.89</v>
      </c>
      <c r="Q3513" s="12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>
        <f t="shared" si="218"/>
        <v>58.82</v>
      </c>
      <c r="Q3514" s="12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>
        <f t="shared" si="218"/>
        <v>75.34</v>
      </c>
      <c r="Q3515" s="12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>
        <f t="shared" si="218"/>
        <v>55</v>
      </c>
      <c r="Q3516" s="12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>
        <f t="shared" si="218"/>
        <v>66.959999999999994</v>
      </c>
      <c r="Q3517" s="12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>
        <f t="shared" si="218"/>
        <v>227.27</v>
      </c>
      <c r="Q3518" s="12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>
        <f t="shared" si="218"/>
        <v>307.69</v>
      </c>
      <c r="Q3519" s="12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>
        <f t="shared" si="218"/>
        <v>50.02</v>
      </c>
      <c r="Q3520" s="12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>
        <f t="shared" si="218"/>
        <v>72.39</v>
      </c>
      <c r="Q3521" s="12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1">ROUND(E3522/D3522*100,0)</f>
        <v>101</v>
      </c>
      <c r="P3522">
        <f t="shared" ref="P3522:P3585" si="222">IFERROR(ROUND(E3522/L3522,2),0)</f>
        <v>95.95</v>
      </c>
      <c r="Q3522" s="12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1"/>
        <v>169</v>
      </c>
      <c r="P3523">
        <f t="shared" si="222"/>
        <v>45.62</v>
      </c>
      <c r="Q3523" s="12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>
        <f t="shared" si="222"/>
        <v>41.03</v>
      </c>
      <c r="Q3524" s="12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>
        <f t="shared" si="222"/>
        <v>56.83</v>
      </c>
      <c r="Q3525" s="12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>
        <f t="shared" si="222"/>
        <v>137.24</v>
      </c>
      <c r="Q3526" s="12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>
        <f t="shared" si="222"/>
        <v>75.709999999999994</v>
      </c>
      <c r="Q3527" s="12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>
        <f t="shared" si="222"/>
        <v>99</v>
      </c>
      <c r="Q3528" s="12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>
        <f t="shared" si="222"/>
        <v>81.569999999999993</v>
      </c>
      <c r="Q3529" s="12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>
        <f t="shared" si="222"/>
        <v>45.11</v>
      </c>
      <c r="Q3530" s="12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>
        <f t="shared" si="222"/>
        <v>36.67</v>
      </c>
      <c r="Q3531" s="12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>
        <f t="shared" si="222"/>
        <v>125</v>
      </c>
      <c r="Q3532" s="12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>
        <f t="shared" si="222"/>
        <v>49.23</v>
      </c>
      <c r="Q3533" s="12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>
        <f t="shared" si="222"/>
        <v>42.3</v>
      </c>
      <c r="Q3534" s="12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>
        <f t="shared" si="222"/>
        <v>78.88</v>
      </c>
      <c r="Q3535" s="12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>
        <f t="shared" si="222"/>
        <v>38.28</v>
      </c>
      <c r="Q3536" s="12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>
        <f t="shared" si="222"/>
        <v>44.85</v>
      </c>
      <c r="Q3537" s="12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>
        <f t="shared" si="222"/>
        <v>13.53</v>
      </c>
      <c r="Q3538" s="12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>
        <f t="shared" si="222"/>
        <v>43.5</v>
      </c>
      <c r="Q3539" s="12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>
        <f t="shared" si="222"/>
        <v>30.95</v>
      </c>
      <c r="Q3540" s="12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>
        <f t="shared" si="222"/>
        <v>55.23</v>
      </c>
      <c r="Q3541" s="12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>
        <f t="shared" si="222"/>
        <v>46.13</v>
      </c>
      <c r="Q3542" s="12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>
        <f t="shared" si="222"/>
        <v>39.380000000000003</v>
      </c>
      <c r="Q3543" s="12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>
        <f t="shared" si="222"/>
        <v>66.150000000000006</v>
      </c>
      <c r="Q3544" s="12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>
        <f t="shared" si="222"/>
        <v>54.14</v>
      </c>
      <c r="Q3545" s="12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>
        <f t="shared" si="222"/>
        <v>104.17</v>
      </c>
      <c r="Q3546" s="12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>
        <f t="shared" si="222"/>
        <v>31.38</v>
      </c>
      <c r="Q3547" s="12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>
        <f t="shared" si="222"/>
        <v>59.21</v>
      </c>
      <c r="Q3548" s="12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>
        <f t="shared" si="222"/>
        <v>119.18</v>
      </c>
      <c r="Q3549" s="12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>
        <f t="shared" si="222"/>
        <v>164.62</v>
      </c>
      <c r="Q3550" s="12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>
        <f t="shared" si="222"/>
        <v>24.29</v>
      </c>
      <c r="Q3551" s="12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>
        <f t="shared" si="222"/>
        <v>40.94</v>
      </c>
      <c r="Q3552" s="12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>
        <f t="shared" si="222"/>
        <v>61.1</v>
      </c>
      <c r="Q3553" s="12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>
        <f t="shared" si="222"/>
        <v>38.65</v>
      </c>
      <c r="Q3554" s="12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>
        <f t="shared" si="222"/>
        <v>56.2</v>
      </c>
      <c r="Q3555" s="12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>
        <f t="shared" si="222"/>
        <v>107</v>
      </c>
      <c r="Q3556" s="12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>
        <f t="shared" si="222"/>
        <v>171.43</v>
      </c>
      <c r="Q3557" s="12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>
        <f t="shared" si="222"/>
        <v>110.5</v>
      </c>
      <c r="Q3558" s="12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>
        <f t="shared" si="222"/>
        <v>179.28</v>
      </c>
      <c r="Q3559" s="12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>
        <f t="shared" si="222"/>
        <v>22.91</v>
      </c>
      <c r="Q3560" s="12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>
        <f t="shared" si="222"/>
        <v>43.13</v>
      </c>
      <c r="Q3561" s="12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>
        <f t="shared" si="222"/>
        <v>46.89</v>
      </c>
      <c r="Q3562" s="12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>
        <f t="shared" si="222"/>
        <v>47.41</v>
      </c>
      <c r="Q3563" s="12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>
        <f t="shared" si="222"/>
        <v>15.13</v>
      </c>
      <c r="Q3564" s="12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>
        <f t="shared" si="222"/>
        <v>21.1</v>
      </c>
      <c r="Q3565" s="12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>
        <f t="shared" si="222"/>
        <v>59.12</v>
      </c>
      <c r="Q3566" s="12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>
        <f t="shared" si="222"/>
        <v>97.92</v>
      </c>
      <c r="Q3567" s="12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>
        <f t="shared" si="222"/>
        <v>55.13</v>
      </c>
      <c r="Q3568" s="12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>
        <f t="shared" si="222"/>
        <v>26.54</v>
      </c>
      <c r="Q3569" s="12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>
        <f t="shared" si="222"/>
        <v>58.42</v>
      </c>
      <c r="Q3570" s="12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>
        <f t="shared" si="222"/>
        <v>122.54</v>
      </c>
      <c r="Q3571" s="12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>
        <f t="shared" si="222"/>
        <v>87.96</v>
      </c>
      <c r="Q3572" s="12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>
        <f t="shared" si="222"/>
        <v>73.239999999999995</v>
      </c>
      <c r="Q3573" s="12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>
        <f t="shared" si="222"/>
        <v>55.56</v>
      </c>
      <c r="Q3574" s="12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>
        <f t="shared" si="222"/>
        <v>39.54</v>
      </c>
      <c r="Q3575" s="12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>
        <f t="shared" si="222"/>
        <v>136.78</v>
      </c>
      <c r="Q3576" s="12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>
        <f t="shared" si="222"/>
        <v>99.34</v>
      </c>
      <c r="Q3577" s="12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>
        <f t="shared" si="222"/>
        <v>20</v>
      </c>
      <c r="Q3578" s="12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>
        <f t="shared" si="222"/>
        <v>28.89</v>
      </c>
      <c r="Q3579" s="12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>
        <f t="shared" si="222"/>
        <v>40.549999999999997</v>
      </c>
      <c r="Q3580" s="12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>
        <f t="shared" si="222"/>
        <v>35.71</v>
      </c>
      <c r="Q3581" s="12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>
        <f t="shared" si="222"/>
        <v>37.96</v>
      </c>
      <c r="Q3582" s="12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>
        <f t="shared" si="222"/>
        <v>33.33</v>
      </c>
      <c r="Q3583" s="12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>
        <f t="shared" si="222"/>
        <v>58.57</v>
      </c>
      <c r="Q3584" s="12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>
        <f t="shared" si="222"/>
        <v>135.63</v>
      </c>
      <c r="Q3585" s="12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5">ROUND(E3586/D3586*100,0)</f>
        <v>116</v>
      </c>
      <c r="P3586">
        <f t="shared" ref="P3586:P3649" si="226">IFERROR(ROUND(E3586/L3586,2),0)</f>
        <v>30.94</v>
      </c>
      <c r="Q3586" s="12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5"/>
        <v>119</v>
      </c>
      <c r="P3587">
        <f t="shared" si="226"/>
        <v>176.09</v>
      </c>
      <c r="Q3587" s="12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>
        <f t="shared" si="226"/>
        <v>151.97999999999999</v>
      </c>
      <c r="Q3588" s="12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>
        <f t="shared" si="226"/>
        <v>22.61</v>
      </c>
      <c r="Q3589" s="12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>
        <f t="shared" si="226"/>
        <v>18.27</v>
      </c>
      <c r="Q3590" s="12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>
        <f t="shared" si="226"/>
        <v>82.26</v>
      </c>
      <c r="Q3591" s="12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>
        <f t="shared" si="226"/>
        <v>68.53</v>
      </c>
      <c r="Q3592" s="12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>
        <f t="shared" si="226"/>
        <v>68.06</v>
      </c>
      <c r="Q3593" s="12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>
        <f t="shared" si="226"/>
        <v>72.709999999999994</v>
      </c>
      <c r="Q3594" s="12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>
        <f t="shared" si="226"/>
        <v>77.19</v>
      </c>
      <c r="Q3595" s="12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>
        <f t="shared" si="226"/>
        <v>55.97</v>
      </c>
      <c r="Q3596" s="12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>
        <f t="shared" si="226"/>
        <v>49.69</v>
      </c>
      <c r="Q3597" s="12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>
        <f t="shared" si="226"/>
        <v>79</v>
      </c>
      <c r="Q3598" s="12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>
        <f t="shared" si="226"/>
        <v>77.73</v>
      </c>
      <c r="Q3599" s="12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>
        <f t="shared" si="226"/>
        <v>40.78</v>
      </c>
      <c r="Q3600" s="12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>
        <f t="shared" si="226"/>
        <v>59.41</v>
      </c>
      <c r="Q3601" s="12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>
        <f t="shared" si="226"/>
        <v>3.25</v>
      </c>
      <c r="Q3602" s="12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>
        <f t="shared" si="226"/>
        <v>39.380000000000003</v>
      </c>
      <c r="Q3603" s="12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>
        <f t="shared" si="226"/>
        <v>81.67</v>
      </c>
      <c r="Q3604" s="12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>
        <f t="shared" si="226"/>
        <v>44.91</v>
      </c>
      <c r="Q3605" s="12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>
        <f t="shared" si="226"/>
        <v>49.06</v>
      </c>
      <c r="Q3606" s="12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>
        <f t="shared" si="226"/>
        <v>30.67</v>
      </c>
      <c r="Q3607" s="12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>
        <f t="shared" si="226"/>
        <v>61.06</v>
      </c>
      <c r="Q3608" s="12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>
        <f t="shared" si="226"/>
        <v>29</v>
      </c>
      <c r="Q3609" s="12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>
        <f t="shared" si="226"/>
        <v>29.63</v>
      </c>
      <c r="Q3610" s="12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>
        <f t="shared" si="226"/>
        <v>143.1</v>
      </c>
      <c r="Q3611" s="12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>
        <f t="shared" si="226"/>
        <v>52.35</v>
      </c>
      <c r="Q3612" s="12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>
        <f t="shared" si="226"/>
        <v>66.67</v>
      </c>
      <c r="Q3613" s="12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>
        <f t="shared" si="226"/>
        <v>126.67</v>
      </c>
      <c r="Q3614" s="12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>
        <f t="shared" si="226"/>
        <v>62.5</v>
      </c>
      <c r="Q3615" s="12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>
        <f t="shared" si="226"/>
        <v>35.49</v>
      </c>
      <c r="Q3616" s="12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>
        <f t="shared" si="226"/>
        <v>37.08</v>
      </c>
      <c r="Q3617" s="12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>
        <f t="shared" si="226"/>
        <v>69.33</v>
      </c>
      <c r="Q3618" s="12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>
        <f t="shared" si="226"/>
        <v>17.25</v>
      </c>
      <c r="Q3619" s="12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>
        <f t="shared" si="226"/>
        <v>36.07</v>
      </c>
      <c r="Q3620" s="12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>
        <f t="shared" si="226"/>
        <v>66.47</v>
      </c>
      <c r="Q3621" s="12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>
        <f t="shared" si="226"/>
        <v>56.07</v>
      </c>
      <c r="Q3622" s="12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>
        <f t="shared" si="226"/>
        <v>47.03</v>
      </c>
      <c r="Q3623" s="12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>
        <f t="shared" si="226"/>
        <v>47.67</v>
      </c>
      <c r="Q3624" s="12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>
        <f t="shared" si="226"/>
        <v>88.24</v>
      </c>
      <c r="Q3625" s="12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>
        <f t="shared" si="226"/>
        <v>80.72</v>
      </c>
      <c r="Q3626" s="12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>
        <f t="shared" si="226"/>
        <v>39.49</v>
      </c>
      <c r="Q3627" s="12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>
        <f t="shared" si="226"/>
        <v>84.85</v>
      </c>
      <c r="Q3628" s="12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>
        <f t="shared" si="226"/>
        <v>68.97</v>
      </c>
      <c r="Q3629" s="12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>
        <f t="shared" si="226"/>
        <v>0</v>
      </c>
      <c r="Q3630" s="12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6"/>
        <v>1</v>
      </c>
      <c r="Q3631" s="12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6"/>
        <v>1</v>
      </c>
      <c r="Q3632" s="12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6"/>
        <v>147.88</v>
      </c>
      <c r="Q3633" s="12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6"/>
        <v>100</v>
      </c>
      <c r="Q3634" s="12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6"/>
        <v>56.84</v>
      </c>
      <c r="Q3635" s="12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6"/>
        <v>176.94</v>
      </c>
      <c r="Q3636" s="12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6"/>
        <v>127.6</v>
      </c>
      <c r="Q3637" s="12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>
        <f t="shared" si="226"/>
        <v>0</v>
      </c>
      <c r="Q3638" s="12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6"/>
        <v>66.14</v>
      </c>
      <c r="Q3639" s="12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6"/>
        <v>108</v>
      </c>
      <c r="Q3640" s="12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6"/>
        <v>1</v>
      </c>
      <c r="Q3641" s="12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6"/>
        <v>18.329999999999998</v>
      </c>
      <c r="Q3642" s="12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>
        <f t="shared" si="226"/>
        <v>0</v>
      </c>
      <c r="Q3643" s="12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6"/>
        <v>7.5</v>
      </c>
      <c r="Q3644" s="12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>
        <f t="shared" si="226"/>
        <v>0</v>
      </c>
      <c r="Q3645" s="12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6"/>
        <v>68.42</v>
      </c>
      <c r="Q3646" s="12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6"/>
        <v>1</v>
      </c>
      <c r="Q3647" s="12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6"/>
        <v>60.13</v>
      </c>
      <c r="Q3648" s="12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6"/>
        <v>15</v>
      </c>
      <c r="Q3649" s="12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9">ROUND(E3650/D3650*100,0)</f>
        <v>100</v>
      </c>
      <c r="P3650">
        <f t="shared" ref="P3650:P3713" si="230">IFERROR(ROUND(E3650/L3650,2),0)</f>
        <v>550.04</v>
      </c>
      <c r="Q3650" s="12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9"/>
        <v>104</v>
      </c>
      <c r="P3651">
        <f t="shared" si="230"/>
        <v>97.5</v>
      </c>
      <c r="Q3651" s="12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>
        <f t="shared" si="230"/>
        <v>29.41</v>
      </c>
      <c r="Q3652" s="12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>
        <f t="shared" si="230"/>
        <v>57.78</v>
      </c>
      <c r="Q3653" s="12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>
        <f t="shared" si="230"/>
        <v>44.24</v>
      </c>
      <c r="Q3654" s="12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>
        <f t="shared" si="230"/>
        <v>60.91</v>
      </c>
      <c r="Q3655" s="12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>
        <f t="shared" si="230"/>
        <v>68.84</v>
      </c>
      <c r="Q3656" s="12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>
        <f t="shared" si="230"/>
        <v>73.58</v>
      </c>
      <c r="Q3657" s="12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>
        <f t="shared" si="230"/>
        <v>115.02</v>
      </c>
      <c r="Q3658" s="12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>
        <f t="shared" si="230"/>
        <v>110.75</v>
      </c>
      <c r="Q3659" s="12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>
        <f t="shared" si="230"/>
        <v>75.5</v>
      </c>
      <c r="Q3660" s="12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>
        <f t="shared" si="230"/>
        <v>235.46</v>
      </c>
      <c r="Q3661" s="12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>
        <f t="shared" si="230"/>
        <v>11.36</v>
      </c>
      <c r="Q3662" s="12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>
        <f t="shared" si="230"/>
        <v>92.5</v>
      </c>
      <c r="Q3663" s="12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>
        <f t="shared" si="230"/>
        <v>202.85</v>
      </c>
      <c r="Q3664" s="12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>
        <f t="shared" si="230"/>
        <v>26</v>
      </c>
      <c r="Q3665" s="12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>
        <f t="shared" si="230"/>
        <v>46.05</v>
      </c>
      <c r="Q3666" s="12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>
        <f t="shared" si="230"/>
        <v>51</v>
      </c>
      <c r="Q3667" s="12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>
        <f t="shared" si="230"/>
        <v>31.58</v>
      </c>
      <c r="Q3668" s="12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>
        <f t="shared" si="230"/>
        <v>53.36</v>
      </c>
      <c r="Q3669" s="12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>
        <f t="shared" si="230"/>
        <v>36.96</v>
      </c>
      <c r="Q3670" s="12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>
        <f t="shared" si="230"/>
        <v>81.290000000000006</v>
      </c>
      <c r="Q3671" s="12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>
        <f t="shared" si="230"/>
        <v>20.079999999999998</v>
      </c>
      <c r="Q3672" s="12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>
        <f t="shared" si="230"/>
        <v>88.25</v>
      </c>
      <c r="Q3673" s="12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>
        <f t="shared" si="230"/>
        <v>53.44</v>
      </c>
      <c r="Q3674" s="12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>
        <f t="shared" si="230"/>
        <v>39.869999999999997</v>
      </c>
      <c r="Q3675" s="12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>
        <f t="shared" si="230"/>
        <v>145.16</v>
      </c>
      <c r="Q3676" s="12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>
        <f t="shared" si="230"/>
        <v>23.33</v>
      </c>
      <c r="Q3677" s="12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>
        <f t="shared" si="230"/>
        <v>64.38</v>
      </c>
      <c r="Q3678" s="12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>
        <f t="shared" si="230"/>
        <v>62.05</v>
      </c>
      <c r="Q3679" s="12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>
        <f t="shared" si="230"/>
        <v>66.13</v>
      </c>
      <c r="Q3680" s="12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>
        <f t="shared" si="230"/>
        <v>73.400000000000006</v>
      </c>
      <c r="Q3681" s="12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>
        <f t="shared" si="230"/>
        <v>99.5</v>
      </c>
      <c r="Q3682" s="12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>
        <f t="shared" si="230"/>
        <v>62.17</v>
      </c>
      <c r="Q3683" s="12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>
        <f t="shared" si="230"/>
        <v>62.33</v>
      </c>
      <c r="Q3684" s="12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>
        <f t="shared" si="230"/>
        <v>58.79</v>
      </c>
      <c r="Q3685" s="12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>
        <f t="shared" si="230"/>
        <v>45.35</v>
      </c>
      <c r="Q3686" s="12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>
        <f t="shared" si="230"/>
        <v>41.94</v>
      </c>
      <c r="Q3687" s="12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>
        <f t="shared" si="230"/>
        <v>59.17</v>
      </c>
      <c r="Q3688" s="12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>
        <f t="shared" si="230"/>
        <v>200.49</v>
      </c>
      <c r="Q3689" s="12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>
        <f t="shared" si="230"/>
        <v>83.97</v>
      </c>
      <c r="Q3690" s="12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>
        <f t="shared" si="230"/>
        <v>57.26</v>
      </c>
      <c r="Q3691" s="12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>
        <f t="shared" si="230"/>
        <v>58.06</v>
      </c>
      <c r="Q3692" s="12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>
        <f t="shared" si="230"/>
        <v>186.8</v>
      </c>
      <c r="Q3693" s="12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>
        <f t="shared" si="230"/>
        <v>74.12</v>
      </c>
      <c r="Q3694" s="12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>
        <f t="shared" si="230"/>
        <v>30.71</v>
      </c>
      <c r="Q3695" s="12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>
        <f t="shared" si="230"/>
        <v>62.67</v>
      </c>
      <c r="Q3696" s="12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>
        <f t="shared" si="230"/>
        <v>121.36</v>
      </c>
      <c r="Q3697" s="12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>
        <f t="shared" si="230"/>
        <v>39.74</v>
      </c>
      <c r="Q3698" s="12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>
        <f t="shared" si="230"/>
        <v>72</v>
      </c>
      <c r="Q3699" s="12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>
        <f t="shared" si="230"/>
        <v>40.630000000000003</v>
      </c>
      <c r="Q3700" s="12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>
        <f t="shared" si="230"/>
        <v>63</v>
      </c>
      <c r="Q3701" s="12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>
        <f t="shared" si="230"/>
        <v>33.67</v>
      </c>
      <c r="Q3702" s="12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>
        <f t="shared" si="230"/>
        <v>38.590000000000003</v>
      </c>
      <c r="Q3703" s="12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>
        <f t="shared" si="230"/>
        <v>155.94999999999999</v>
      </c>
      <c r="Q3704" s="12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>
        <f t="shared" si="230"/>
        <v>43.2</v>
      </c>
      <c r="Q3705" s="12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>
        <f t="shared" si="230"/>
        <v>15.15</v>
      </c>
      <c r="Q3706" s="12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>
        <f t="shared" si="230"/>
        <v>83.57</v>
      </c>
      <c r="Q3707" s="12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>
        <f t="shared" si="230"/>
        <v>140</v>
      </c>
      <c r="Q3708" s="12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>
        <f t="shared" si="230"/>
        <v>80.87</v>
      </c>
      <c r="Q3709" s="12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>
        <f t="shared" si="230"/>
        <v>53.85</v>
      </c>
      <c r="Q3710" s="12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>
        <f t="shared" si="230"/>
        <v>30.93</v>
      </c>
      <c r="Q3711" s="12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>
        <f t="shared" si="230"/>
        <v>67.959999999999994</v>
      </c>
      <c r="Q3712" s="12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>
        <f t="shared" si="230"/>
        <v>27.14</v>
      </c>
      <c r="Q3713" s="12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3">ROUND(E3714/D3714*100,0)</f>
        <v>154</v>
      </c>
      <c r="P3714">
        <f t="shared" ref="P3714:P3777" si="234">IFERROR(ROUND(E3714/L3714,2),0)</f>
        <v>110.87</v>
      </c>
      <c r="Q3714" s="12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3"/>
        <v>102</v>
      </c>
      <c r="P3715">
        <f t="shared" si="234"/>
        <v>106.84</v>
      </c>
      <c r="Q3715" s="12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>
        <f t="shared" si="234"/>
        <v>105.52</v>
      </c>
      <c r="Q3716" s="12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>
        <f t="shared" si="234"/>
        <v>132.96</v>
      </c>
      <c r="Q3717" s="12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>
        <f t="shared" si="234"/>
        <v>51.92</v>
      </c>
      <c r="Q3718" s="12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>
        <f t="shared" si="234"/>
        <v>310</v>
      </c>
      <c r="Q3719" s="12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>
        <f t="shared" si="234"/>
        <v>26.02</v>
      </c>
      <c r="Q3720" s="12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>
        <f t="shared" si="234"/>
        <v>105</v>
      </c>
      <c r="Q3721" s="12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>
        <f t="shared" si="234"/>
        <v>86.23</v>
      </c>
      <c r="Q3722" s="12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>
        <f t="shared" si="234"/>
        <v>114.55</v>
      </c>
      <c r="Q3723" s="12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>
        <f t="shared" si="234"/>
        <v>47.66</v>
      </c>
      <c r="Q3724" s="12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>
        <f t="shared" si="234"/>
        <v>72.89</v>
      </c>
      <c r="Q3725" s="12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>
        <f t="shared" si="234"/>
        <v>49.55</v>
      </c>
      <c r="Q3726" s="12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>
        <f t="shared" si="234"/>
        <v>25.4</v>
      </c>
      <c r="Q3727" s="12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>
        <f t="shared" si="234"/>
        <v>62.59</v>
      </c>
      <c r="Q3728" s="12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>
        <f t="shared" si="234"/>
        <v>61.06</v>
      </c>
      <c r="Q3729" s="12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>
        <f t="shared" si="234"/>
        <v>60.06</v>
      </c>
      <c r="Q3730" s="12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>
        <f t="shared" si="234"/>
        <v>72.400000000000006</v>
      </c>
      <c r="Q3731" s="12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>
        <f t="shared" si="234"/>
        <v>100</v>
      </c>
      <c r="Q3732" s="12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>
        <f t="shared" si="234"/>
        <v>51.67</v>
      </c>
      <c r="Q3733" s="12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>
        <f t="shared" si="234"/>
        <v>32.75</v>
      </c>
      <c r="Q3734" s="12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>
        <f t="shared" si="234"/>
        <v>0</v>
      </c>
      <c r="Q3735" s="12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>
        <f t="shared" si="234"/>
        <v>61</v>
      </c>
      <c r="Q3736" s="12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>
        <f t="shared" si="234"/>
        <v>10</v>
      </c>
      <c r="Q3737" s="12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>
        <f t="shared" si="234"/>
        <v>10</v>
      </c>
      <c r="Q3738" s="12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>
        <f t="shared" si="234"/>
        <v>37.5</v>
      </c>
      <c r="Q3739" s="12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>
        <f t="shared" si="234"/>
        <v>45</v>
      </c>
      <c r="Q3740" s="12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>
        <f t="shared" si="234"/>
        <v>100.63</v>
      </c>
      <c r="Q3741" s="12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>
        <f t="shared" si="234"/>
        <v>25.57</v>
      </c>
      <c r="Q3742" s="12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>
        <f t="shared" si="234"/>
        <v>0</v>
      </c>
      <c r="Q3743" s="12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>
        <f t="shared" si="234"/>
        <v>25</v>
      </c>
      <c r="Q3744" s="12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>
        <f t="shared" si="234"/>
        <v>0</v>
      </c>
      <c r="Q3745" s="12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4"/>
        <v>0</v>
      </c>
      <c r="Q3746" s="12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>
        <f t="shared" si="234"/>
        <v>10</v>
      </c>
      <c r="Q3747" s="12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>
        <f t="shared" si="234"/>
        <v>202</v>
      </c>
      <c r="Q3748" s="12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>
        <f t="shared" si="234"/>
        <v>25</v>
      </c>
      <c r="Q3749" s="12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4"/>
        <v>99.54</v>
      </c>
      <c r="Q3750" s="12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4"/>
        <v>75</v>
      </c>
      <c r="Q3751" s="12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4"/>
        <v>215.25</v>
      </c>
      <c r="Q3752" s="12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4"/>
        <v>120.55</v>
      </c>
      <c r="Q3753" s="12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4"/>
        <v>37.67</v>
      </c>
      <c r="Q3754" s="12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4"/>
        <v>172.23</v>
      </c>
      <c r="Q3755" s="12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4"/>
        <v>111.11</v>
      </c>
      <c r="Q3756" s="12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4"/>
        <v>25.46</v>
      </c>
      <c r="Q3757" s="12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4"/>
        <v>267.64999999999998</v>
      </c>
      <c r="Q3758" s="12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4"/>
        <v>75.959999999999994</v>
      </c>
      <c r="Q3759" s="12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4"/>
        <v>59.04</v>
      </c>
      <c r="Q3760" s="12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4"/>
        <v>50.11</v>
      </c>
      <c r="Q3761" s="12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4"/>
        <v>55.5</v>
      </c>
      <c r="Q3762" s="12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4"/>
        <v>166.67</v>
      </c>
      <c r="Q3763" s="12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4"/>
        <v>47.43</v>
      </c>
      <c r="Q3764" s="12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4"/>
        <v>64.94</v>
      </c>
      <c r="Q3765" s="12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4"/>
        <v>55.56</v>
      </c>
      <c r="Q3766" s="12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4"/>
        <v>74.22</v>
      </c>
      <c r="Q3767" s="12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4"/>
        <v>106.93</v>
      </c>
      <c r="Q3768" s="12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4"/>
        <v>41.7</v>
      </c>
      <c r="Q3769" s="12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4"/>
        <v>74.239999999999995</v>
      </c>
      <c r="Q3770" s="12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4"/>
        <v>73.33</v>
      </c>
      <c r="Q3771" s="12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4"/>
        <v>100</v>
      </c>
      <c r="Q3772" s="12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si="234"/>
        <v>38.42</v>
      </c>
      <c r="Q3773" s="12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4"/>
        <v>166.97</v>
      </c>
      <c r="Q3774" s="12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4"/>
        <v>94.91</v>
      </c>
      <c r="Q3775" s="12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4"/>
        <v>100</v>
      </c>
      <c r="Q3776" s="12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4"/>
        <v>143.21</v>
      </c>
      <c r="Q3777" s="12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7">ROUND(E3778/D3778*100,0)</f>
        <v>107</v>
      </c>
      <c r="P3778">
        <f t="shared" ref="P3778:P3841" si="238">IFERROR(ROUND(E3778/L3778,2),0)</f>
        <v>90.82</v>
      </c>
      <c r="Q3778" s="12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7"/>
        <v>143</v>
      </c>
      <c r="P3779">
        <f t="shared" si="238"/>
        <v>48.54</v>
      </c>
      <c r="Q3779" s="12" t="s">
        <v>8315</v>
      </c>
      <c r="R3779" t="s">
        <v>8357</v>
      </c>
      <c r="S3779" s="14">
        <f t="shared" ref="S3779:S3842" si="239">(((J3779/60)/60)/24)+DATE(1970,1,1)</f>
        <v>41887.111354166671</v>
      </c>
      <c r="T3779" s="14">
        <f t="shared" ref="T3779:T3842" si="240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>
        <f t="shared" si="238"/>
        <v>70.03</v>
      </c>
      <c r="Q3780" s="12" t="s">
        <v>8315</v>
      </c>
      <c r="R3780" t="s">
        <v>8357</v>
      </c>
      <c r="S3780" s="14">
        <f t="shared" si="239"/>
        <v>41989.819212962961</v>
      </c>
      <c r="T3780" s="14">
        <f t="shared" si="240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>
        <f t="shared" si="238"/>
        <v>135.63</v>
      </c>
      <c r="Q3781" s="12" t="s">
        <v>8315</v>
      </c>
      <c r="R3781" t="s">
        <v>8357</v>
      </c>
      <c r="S3781" s="14">
        <f t="shared" si="239"/>
        <v>42425.735416666663</v>
      </c>
      <c r="T3781" s="14">
        <f t="shared" si="240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>
        <f t="shared" si="238"/>
        <v>100</v>
      </c>
      <c r="Q3782" s="12" t="s">
        <v>8315</v>
      </c>
      <c r="R3782" t="s">
        <v>8357</v>
      </c>
      <c r="S3782" s="14">
        <f t="shared" si="239"/>
        <v>42166.219733796301</v>
      </c>
      <c r="T3782" s="14">
        <f t="shared" si="240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>
        <f t="shared" si="238"/>
        <v>94.9</v>
      </c>
      <c r="Q3783" s="12" t="s">
        <v>8315</v>
      </c>
      <c r="R3783" t="s">
        <v>8357</v>
      </c>
      <c r="S3783" s="14">
        <f t="shared" si="239"/>
        <v>41865.882928240739</v>
      </c>
      <c r="T3783" s="14">
        <f t="shared" si="240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>
        <f t="shared" si="238"/>
        <v>75.37</v>
      </c>
      <c r="Q3784" s="12" t="s">
        <v>8315</v>
      </c>
      <c r="R3784" t="s">
        <v>8357</v>
      </c>
      <c r="S3784" s="14">
        <f t="shared" si="239"/>
        <v>42546.862233796302</v>
      </c>
      <c r="T3784" s="14">
        <f t="shared" si="240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>
        <f t="shared" si="238"/>
        <v>64.459999999999994</v>
      </c>
      <c r="Q3785" s="12" t="s">
        <v>8315</v>
      </c>
      <c r="R3785" t="s">
        <v>8357</v>
      </c>
      <c r="S3785" s="14">
        <f t="shared" si="239"/>
        <v>42420.140277777777</v>
      </c>
      <c r="T3785" s="14">
        <f t="shared" si="240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>
        <f t="shared" si="238"/>
        <v>115</v>
      </c>
      <c r="Q3786" s="12" t="s">
        <v>8315</v>
      </c>
      <c r="R3786" t="s">
        <v>8357</v>
      </c>
      <c r="S3786" s="14">
        <f t="shared" si="239"/>
        <v>42531.980694444443</v>
      </c>
      <c r="T3786" s="14">
        <f t="shared" si="240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>
        <f t="shared" si="238"/>
        <v>100.5</v>
      </c>
      <c r="Q3787" s="12" t="s">
        <v>8315</v>
      </c>
      <c r="R3787" t="s">
        <v>8357</v>
      </c>
      <c r="S3787" s="14">
        <f t="shared" si="239"/>
        <v>42548.63853009259</v>
      </c>
      <c r="T3787" s="14">
        <f t="shared" si="240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>
        <f t="shared" si="238"/>
        <v>93.77</v>
      </c>
      <c r="Q3788" s="12" t="s">
        <v>8315</v>
      </c>
      <c r="R3788" t="s">
        <v>8357</v>
      </c>
      <c r="S3788" s="14">
        <f t="shared" si="239"/>
        <v>42487.037905092591</v>
      </c>
      <c r="T3788" s="14">
        <f t="shared" si="240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>
        <f t="shared" si="238"/>
        <v>35.1</v>
      </c>
      <c r="Q3789" s="12" t="s">
        <v>8315</v>
      </c>
      <c r="R3789" t="s">
        <v>8357</v>
      </c>
      <c r="S3789" s="14">
        <f t="shared" si="239"/>
        <v>42167.534791666665</v>
      </c>
      <c r="T3789" s="14">
        <f t="shared" si="240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>
        <f t="shared" si="238"/>
        <v>500</v>
      </c>
      <c r="Q3790" s="12" t="s">
        <v>8315</v>
      </c>
      <c r="R3790" t="s">
        <v>8357</v>
      </c>
      <c r="S3790" s="14">
        <f t="shared" si="239"/>
        <v>42333.695821759262</v>
      </c>
      <c r="T3790" s="14">
        <f t="shared" si="240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>
        <f t="shared" si="238"/>
        <v>29</v>
      </c>
      <c r="Q3791" s="12" t="s">
        <v>8315</v>
      </c>
      <c r="R3791" t="s">
        <v>8357</v>
      </c>
      <c r="S3791" s="14">
        <f t="shared" si="239"/>
        <v>42138.798819444448</v>
      </c>
      <c r="T3791" s="14">
        <f t="shared" si="240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>
        <f t="shared" si="238"/>
        <v>0</v>
      </c>
      <c r="Q3792" s="12" t="s">
        <v>8315</v>
      </c>
      <c r="R3792" t="s">
        <v>8357</v>
      </c>
      <c r="S3792" s="14">
        <f t="shared" si="239"/>
        <v>42666.666932870372</v>
      </c>
      <c r="T3792" s="14">
        <f t="shared" si="240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8"/>
        <v>0</v>
      </c>
      <c r="Q3793" s="12" t="s">
        <v>8315</v>
      </c>
      <c r="R3793" t="s">
        <v>8357</v>
      </c>
      <c r="S3793" s="14">
        <f t="shared" si="239"/>
        <v>41766.692037037035</v>
      </c>
      <c r="T3793" s="14">
        <f t="shared" si="240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>
        <f t="shared" si="238"/>
        <v>17.5</v>
      </c>
      <c r="Q3794" s="12" t="s">
        <v>8315</v>
      </c>
      <c r="R3794" t="s">
        <v>8357</v>
      </c>
      <c r="S3794" s="14">
        <f t="shared" si="239"/>
        <v>42170.447013888886</v>
      </c>
      <c r="T3794" s="14">
        <f t="shared" si="240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>
        <f t="shared" si="238"/>
        <v>174</v>
      </c>
      <c r="Q3795" s="12" t="s">
        <v>8315</v>
      </c>
      <c r="R3795" t="s">
        <v>8357</v>
      </c>
      <c r="S3795" s="14">
        <f t="shared" si="239"/>
        <v>41968.938993055555</v>
      </c>
      <c r="T3795" s="14">
        <f t="shared" si="240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>
        <f t="shared" si="238"/>
        <v>50</v>
      </c>
      <c r="Q3796" s="12" t="s">
        <v>8315</v>
      </c>
      <c r="R3796" t="s">
        <v>8357</v>
      </c>
      <c r="S3796" s="14">
        <f t="shared" si="239"/>
        <v>42132.58048611111</v>
      </c>
      <c r="T3796" s="14">
        <f t="shared" si="240"/>
        <v>42162.58048611111</v>
      </c>
      <c r="U3796">
        <f t="shared" ref="U3796:U3797" si="241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>
        <f t="shared" si="238"/>
        <v>5</v>
      </c>
      <c r="Q3797" s="12" t="s">
        <v>8315</v>
      </c>
      <c r="R3797" t="s">
        <v>8357</v>
      </c>
      <c r="S3797" s="14">
        <f t="shared" si="239"/>
        <v>42201.436226851853</v>
      </c>
      <c r="T3797" s="14">
        <f t="shared" si="240"/>
        <v>42244.9375</v>
      </c>
      <c r="U3797">
        <f t="shared" si="24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>
        <f t="shared" si="238"/>
        <v>1</v>
      </c>
      <c r="Q3798" s="12" t="s">
        <v>8315</v>
      </c>
      <c r="R3798" t="s">
        <v>8357</v>
      </c>
      <c r="S3798" s="14">
        <f t="shared" si="239"/>
        <v>42689.029583333337</v>
      </c>
      <c r="T3798" s="14">
        <f t="shared" si="240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>
        <f t="shared" si="238"/>
        <v>145.41</v>
      </c>
      <c r="Q3799" s="12" t="s">
        <v>8315</v>
      </c>
      <c r="R3799" t="s">
        <v>8357</v>
      </c>
      <c r="S3799" s="14">
        <f t="shared" si="239"/>
        <v>42084.881539351853</v>
      </c>
      <c r="T3799" s="14">
        <f t="shared" si="240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>
        <f t="shared" si="238"/>
        <v>205</v>
      </c>
      <c r="Q3800" s="12" t="s">
        <v>8315</v>
      </c>
      <c r="R3800" t="s">
        <v>8357</v>
      </c>
      <c r="S3800" s="14">
        <f t="shared" si="239"/>
        <v>41831.722777777781</v>
      </c>
      <c r="T3800" s="14">
        <f t="shared" si="240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>
        <f t="shared" si="238"/>
        <v>100.5</v>
      </c>
      <c r="Q3801" s="12" t="s">
        <v>8315</v>
      </c>
      <c r="R3801" t="s">
        <v>8357</v>
      </c>
      <c r="S3801" s="14">
        <f t="shared" si="239"/>
        <v>42410.93105324074</v>
      </c>
      <c r="T3801" s="14">
        <f t="shared" si="240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>
        <f t="shared" si="238"/>
        <v>55.06</v>
      </c>
      <c r="Q3802" s="12" t="s">
        <v>8315</v>
      </c>
      <c r="R3802" t="s">
        <v>8357</v>
      </c>
      <c r="S3802" s="14">
        <f t="shared" si="239"/>
        <v>41982.737071759257</v>
      </c>
      <c r="T3802" s="14">
        <f t="shared" si="240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>
        <f t="shared" si="238"/>
        <v>47.33</v>
      </c>
      <c r="Q3803" s="12" t="s">
        <v>8315</v>
      </c>
      <c r="R3803" t="s">
        <v>8357</v>
      </c>
      <c r="S3803" s="14">
        <f t="shared" si="239"/>
        <v>41975.676111111112</v>
      </c>
      <c r="T3803" s="14">
        <f t="shared" si="240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>
        <f t="shared" si="238"/>
        <v>0</v>
      </c>
      <c r="Q3804" s="12" t="s">
        <v>8315</v>
      </c>
      <c r="R3804" t="s">
        <v>8357</v>
      </c>
      <c r="S3804" s="14">
        <f t="shared" si="239"/>
        <v>42269.126226851848</v>
      </c>
      <c r="T3804" s="14">
        <f t="shared" si="240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>
        <f t="shared" si="238"/>
        <v>58.95</v>
      </c>
      <c r="Q3805" s="12" t="s">
        <v>8315</v>
      </c>
      <c r="R3805" t="s">
        <v>8357</v>
      </c>
      <c r="S3805" s="14">
        <f t="shared" si="239"/>
        <v>42403.971851851849</v>
      </c>
      <c r="T3805" s="14">
        <f t="shared" si="240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>
        <f t="shared" si="238"/>
        <v>0</v>
      </c>
      <c r="Q3806" s="12" t="s">
        <v>8315</v>
      </c>
      <c r="R3806" t="s">
        <v>8357</v>
      </c>
      <c r="S3806" s="14">
        <f t="shared" si="239"/>
        <v>42527.00953703704</v>
      </c>
      <c r="T3806" s="14">
        <f t="shared" si="240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>
        <f t="shared" si="238"/>
        <v>1.5</v>
      </c>
      <c r="Q3807" s="12" t="s">
        <v>8315</v>
      </c>
      <c r="R3807" t="s">
        <v>8357</v>
      </c>
      <c r="S3807" s="14">
        <f t="shared" si="239"/>
        <v>41849.887037037035</v>
      </c>
      <c r="T3807" s="14">
        <f t="shared" si="240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>
        <f t="shared" si="238"/>
        <v>5</v>
      </c>
      <c r="Q3808" s="12" t="s">
        <v>8315</v>
      </c>
      <c r="R3808" t="s">
        <v>8357</v>
      </c>
      <c r="S3808" s="14">
        <f t="shared" si="239"/>
        <v>41799.259039351848</v>
      </c>
      <c r="T3808" s="14">
        <f t="shared" si="24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>
        <f t="shared" si="238"/>
        <v>50.56</v>
      </c>
      <c r="Q3809" s="12" t="s">
        <v>8315</v>
      </c>
      <c r="R3809" t="s">
        <v>8357</v>
      </c>
      <c r="S3809" s="14">
        <f t="shared" si="239"/>
        <v>42090.909016203703</v>
      </c>
      <c r="T3809" s="14">
        <f t="shared" si="24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>
        <f t="shared" si="238"/>
        <v>41.67</v>
      </c>
      <c r="Q3810" s="12" t="s">
        <v>8315</v>
      </c>
      <c r="R3810" t="s">
        <v>8316</v>
      </c>
      <c r="S3810" s="14">
        <f t="shared" si="239"/>
        <v>42059.453923611116</v>
      </c>
      <c r="T3810" s="14">
        <f t="shared" si="24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>
        <f t="shared" si="238"/>
        <v>53.29</v>
      </c>
      <c r="Q3811" s="12" t="s">
        <v>8315</v>
      </c>
      <c r="R3811" t="s">
        <v>8316</v>
      </c>
      <c r="S3811" s="14">
        <f t="shared" si="239"/>
        <v>41800.526701388888</v>
      </c>
      <c r="T3811" s="14">
        <f t="shared" si="24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>
        <f t="shared" si="238"/>
        <v>70.23</v>
      </c>
      <c r="Q3812" s="12" t="s">
        <v>8315</v>
      </c>
      <c r="R3812" t="s">
        <v>8316</v>
      </c>
      <c r="S3812" s="14">
        <f t="shared" si="239"/>
        <v>42054.849050925928</v>
      </c>
      <c r="T3812" s="14">
        <f t="shared" si="24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>
        <f t="shared" si="238"/>
        <v>43.42</v>
      </c>
      <c r="Q3813" s="12" t="s">
        <v>8315</v>
      </c>
      <c r="R3813" t="s">
        <v>8316</v>
      </c>
      <c r="S3813" s="14">
        <f t="shared" si="239"/>
        <v>42487.62700231481</v>
      </c>
      <c r="T3813" s="14">
        <f t="shared" si="24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>
        <f t="shared" si="238"/>
        <v>199.18</v>
      </c>
      <c r="Q3814" s="12" t="s">
        <v>8315</v>
      </c>
      <c r="R3814" t="s">
        <v>8316</v>
      </c>
      <c r="S3814" s="14">
        <f t="shared" si="239"/>
        <v>42109.751250000001</v>
      </c>
      <c r="T3814" s="14">
        <f t="shared" si="24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>
        <f t="shared" si="238"/>
        <v>78.52</v>
      </c>
      <c r="Q3815" s="12" t="s">
        <v>8315</v>
      </c>
      <c r="R3815" t="s">
        <v>8316</v>
      </c>
      <c r="S3815" s="14">
        <f t="shared" si="239"/>
        <v>42497.275706018518</v>
      </c>
      <c r="T3815" s="14">
        <f t="shared" si="24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>
        <f t="shared" si="238"/>
        <v>61.82</v>
      </c>
      <c r="Q3816" s="12" t="s">
        <v>8315</v>
      </c>
      <c r="R3816" t="s">
        <v>8316</v>
      </c>
      <c r="S3816" s="14">
        <f t="shared" si="239"/>
        <v>42058.904074074075</v>
      </c>
      <c r="T3816" s="14">
        <f t="shared" si="24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>
        <f t="shared" si="238"/>
        <v>50</v>
      </c>
      <c r="Q3817" s="12" t="s">
        <v>8315</v>
      </c>
      <c r="R3817" t="s">
        <v>8316</v>
      </c>
      <c r="S3817" s="14">
        <f t="shared" si="239"/>
        <v>42207.259918981479</v>
      </c>
      <c r="T3817" s="14">
        <f t="shared" si="24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>
        <f t="shared" si="238"/>
        <v>48.34</v>
      </c>
      <c r="Q3818" s="12" t="s">
        <v>8315</v>
      </c>
      <c r="R3818" t="s">
        <v>8316</v>
      </c>
      <c r="S3818" s="14">
        <f t="shared" si="239"/>
        <v>41807.690081018518</v>
      </c>
      <c r="T3818" s="14">
        <f t="shared" si="24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>
        <f t="shared" si="238"/>
        <v>107.25</v>
      </c>
      <c r="Q3819" s="12" t="s">
        <v>8315</v>
      </c>
      <c r="R3819" t="s">
        <v>8316</v>
      </c>
      <c r="S3819" s="14">
        <f t="shared" si="239"/>
        <v>42284.69694444444</v>
      </c>
      <c r="T3819" s="14">
        <f t="shared" si="24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>
        <f t="shared" si="238"/>
        <v>57</v>
      </c>
      <c r="Q3820" s="12" t="s">
        <v>8315</v>
      </c>
      <c r="R3820" t="s">
        <v>8316</v>
      </c>
      <c r="S3820" s="14">
        <f t="shared" si="239"/>
        <v>42045.84238425926</v>
      </c>
      <c r="T3820" s="14">
        <f t="shared" si="24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>
        <f t="shared" si="238"/>
        <v>40.92</v>
      </c>
      <c r="Q3821" s="12" t="s">
        <v>8315</v>
      </c>
      <c r="R3821" t="s">
        <v>8316</v>
      </c>
      <c r="S3821" s="14">
        <f t="shared" si="239"/>
        <v>42184.209537037037</v>
      </c>
      <c r="T3821" s="14">
        <f t="shared" si="24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>
        <f t="shared" si="238"/>
        <v>21.5</v>
      </c>
      <c r="Q3822" s="12" t="s">
        <v>8315</v>
      </c>
      <c r="R3822" t="s">
        <v>8316</v>
      </c>
      <c r="S3822" s="14">
        <f t="shared" si="239"/>
        <v>42160.651817129634</v>
      </c>
      <c r="T3822" s="14">
        <f t="shared" si="24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>
        <f t="shared" si="238"/>
        <v>79.540000000000006</v>
      </c>
      <c r="Q3823" s="12" t="s">
        <v>8315</v>
      </c>
      <c r="R3823" t="s">
        <v>8316</v>
      </c>
      <c r="S3823" s="14">
        <f t="shared" si="239"/>
        <v>42341.180636574078</v>
      </c>
      <c r="T3823" s="14">
        <f t="shared" si="24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>
        <f t="shared" si="238"/>
        <v>72.38</v>
      </c>
      <c r="Q3824" s="12" t="s">
        <v>8315</v>
      </c>
      <c r="R3824" t="s">
        <v>8316</v>
      </c>
      <c r="S3824" s="14">
        <f t="shared" si="239"/>
        <v>42329.838159722218</v>
      </c>
      <c r="T3824" s="14">
        <f t="shared" si="24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>
        <f t="shared" si="238"/>
        <v>64.63</v>
      </c>
      <c r="Q3825" s="12" t="s">
        <v>8315</v>
      </c>
      <c r="R3825" t="s">
        <v>8316</v>
      </c>
      <c r="S3825" s="14">
        <f t="shared" si="239"/>
        <v>42170.910231481481</v>
      </c>
      <c r="T3825" s="14">
        <f t="shared" si="24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>
        <f t="shared" si="238"/>
        <v>38.57</v>
      </c>
      <c r="Q3826" s="12" t="s">
        <v>8315</v>
      </c>
      <c r="R3826" t="s">
        <v>8316</v>
      </c>
      <c r="S3826" s="14">
        <f t="shared" si="239"/>
        <v>42571.626192129625</v>
      </c>
      <c r="T3826" s="14">
        <f t="shared" si="24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>
        <f t="shared" si="238"/>
        <v>107.57</v>
      </c>
      <c r="Q3827" s="12" t="s">
        <v>8315</v>
      </c>
      <c r="R3827" t="s">
        <v>8316</v>
      </c>
      <c r="S3827" s="14">
        <f t="shared" si="239"/>
        <v>42151.069606481484</v>
      </c>
      <c r="T3827" s="14">
        <f t="shared" si="24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>
        <f t="shared" si="238"/>
        <v>27.5</v>
      </c>
      <c r="Q3828" s="12" t="s">
        <v>8315</v>
      </c>
      <c r="R3828" t="s">
        <v>8316</v>
      </c>
      <c r="S3828" s="14">
        <f t="shared" si="239"/>
        <v>42101.423541666663</v>
      </c>
      <c r="T3828" s="14">
        <f t="shared" si="24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>
        <f t="shared" si="238"/>
        <v>70.459999999999994</v>
      </c>
      <c r="Q3829" s="12" t="s">
        <v>8315</v>
      </c>
      <c r="R3829" t="s">
        <v>8316</v>
      </c>
      <c r="S3829" s="14">
        <f t="shared" si="239"/>
        <v>42034.928252314814</v>
      </c>
      <c r="T3829" s="14">
        <f t="shared" si="24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>
        <f t="shared" si="238"/>
        <v>178.57</v>
      </c>
      <c r="Q3830" s="12" t="s">
        <v>8315</v>
      </c>
      <c r="R3830" t="s">
        <v>8316</v>
      </c>
      <c r="S3830" s="14">
        <f t="shared" si="239"/>
        <v>41944.527627314819</v>
      </c>
      <c r="T3830" s="14">
        <f t="shared" si="24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>
        <f t="shared" si="238"/>
        <v>62.63</v>
      </c>
      <c r="Q3831" s="12" t="s">
        <v>8315</v>
      </c>
      <c r="R3831" t="s">
        <v>8316</v>
      </c>
      <c r="S3831" s="14">
        <f t="shared" si="239"/>
        <v>42593.865405092598</v>
      </c>
      <c r="T3831" s="14">
        <f t="shared" si="24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>
        <f t="shared" si="238"/>
        <v>75</v>
      </c>
      <c r="Q3832" s="12" t="s">
        <v>8315</v>
      </c>
      <c r="R3832" t="s">
        <v>8316</v>
      </c>
      <c r="S3832" s="14">
        <f t="shared" si="239"/>
        <v>42503.740868055553</v>
      </c>
      <c r="T3832" s="14">
        <f t="shared" si="24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>
        <f t="shared" si="238"/>
        <v>58.9</v>
      </c>
      <c r="Q3833" s="12" t="s">
        <v>8315</v>
      </c>
      <c r="R3833" t="s">
        <v>8316</v>
      </c>
      <c r="S3833" s="14">
        <f t="shared" si="239"/>
        <v>41927.848900462966</v>
      </c>
      <c r="T3833" s="14">
        <f t="shared" si="24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>
        <f t="shared" si="238"/>
        <v>139.56</v>
      </c>
      <c r="Q3834" s="12" t="s">
        <v>8315</v>
      </c>
      <c r="R3834" t="s">
        <v>8316</v>
      </c>
      <c r="S3834" s="14">
        <f t="shared" si="239"/>
        <v>42375.114988425921</v>
      </c>
      <c r="T3834" s="14">
        <f t="shared" si="24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>
        <f t="shared" si="238"/>
        <v>70</v>
      </c>
      <c r="Q3835" s="12" t="s">
        <v>8315</v>
      </c>
      <c r="R3835" t="s">
        <v>8316</v>
      </c>
      <c r="S3835" s="14">
        <f t="shared" si="239"/>
        <v>41963.872361111105</v>
      </c>
      <c r="T3835" s="14">
        <f t="shared" si="24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>
        <f t="shared" si="238"/>
        <v>57.39</v>
      </c>
      <c r="Q3836" s="12" t="s">
        <v>8315</v>
      </c>
      <c r="R3836" t="s">
        <v>8316</v>
      </c>
      <c r="S3836" s="14">
        <f t="shared" si="239"/>
        <v>42143.445219907408</v>
      </c>
      <c r="T3836" s="14">
        <f t="shared" si="24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>
        <f t="shared" si="238"/>
        <v>40</v>
      </c>
      <c r="Q3837" s="12" t="s">
        <v>8315</v>
      </c>
      <c r="R3837" t="s">
        <v>8316</v>
      </c>
      <c r="S3837" s="14">
        <f t="shared" si="239"/>
        <v>42460.94222222222</v>
      </c>
      <c r="T3837" s="14">
        <f t="shared" si="24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>
        <f t="shared" si="238"/>
        <v>64.290000000000006</v>
      </c>
      <c r="Q3838" s="12" t="s">
        <v>8315</v>
      </c>
      <c r="R3838" t="s">
        <v>8316</v>
      </c>
      <c r="S3838" s="14">
        <f t="shared" si="239"/>
        <v>42553.926527777774</v>
      </c>
      <c r="T3838" s="14">
        <f t="shared" si="24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>
        <f t="shared" si="238"/>
        <v>120.12</v>
      </c>
      <c r="Q3839" s="12" t="s">
        <v>8315</v>
      </c>
      <c r="R3839" t="s">
        <v>8316</v>
      </c>
      <c r="S3839" s="14">
        <f t="shared" si="239"/>
        <v>42152.765717592592</v>
      </c>
      <c r="T3839" s="14">
        <f t="shared" si="24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>
        <f t="shared" si="238"/>
        <v>1008.24</v>
      </c>
      <c r="Q3840" s="12" t="s">
        <v>8315</v>
      </c>
      <c r="R3840" t="s">
        <v>8316</v>
      </c>
      <c r="S3840" s="14">
        <f t="shared" si="239"/>
        <v>42116.710752314815</v>
      </c>
      <c r="T3840" s="14">
        <f t="shared" si="24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>
        <f t="shared" si="238"/>
        <v>63.28</v>
      </c>
      <c r="Q3841" s="12" t="s">
        <v>8315</v>
      </c>
      <c r="R3841" t="s">
        <v>8316</v>
      </c>
      <c r="S3841" s="14">
        <f t="shared" si="239"/>
        <v>42155.142638888887</v>
      </c>
      <c r="T3841" s="14">
        <f t="shared" si="24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2">ROUND(E3842/D3842*100,0)</f>
        <v>6500</v>
      </c>
      <c r="P3842">
        <f t="shared" ref="P3842:P3905" si="243">IFERROR(ROUND(E3842/L3842,2),0)</f>
        <v>21.67</v>
      </c>
      <c r="Q3842" s="12" t="s">
        <v>8315</v>
      </c>
      <c r="R3842" t="s">
        <v>8316</v>
      </c>
      <c r="S3842" s="14">
        <f t="shared" si="239"/>
        <v>42432.701724537037</v>
      </c>
      <c r="T3842" s="14">
        <f t="shared" si="24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2"/>
        <v>9</v>
      </c>
      <c r="P3843">
        <f t="shared" si="243"/>
        <v>25.65</v>
      </c>
      <c r="Q3843" s="12" t="s">
        <v>8315</v>
      </c>
      <c r="R3843" t="s">
        <v>8316</v>
      </c>
      <c r="S3843" s="14">
        <f t="shared" ref="S3843:S3906" si="244">(((J3843/60)/60)/24)+DATE(1970,1,1)</f>
        <v>41780.785729166666</v>
      </c>
      <c r="T3843" s="14">
        <f t="shared" ref="T3843:T3906" si="24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2"/>
        <v>22</v>
      </c>
      <c r="P3844">
        <f t="shared" si="243"/>
        <v>47.7</v>
      </c>
      <c r="Q3844" s="12" t="s">
        <v>8315</v>
      </c>
      <c r="R3844" t="s">
        <v>8316</v>
      </c>
      <c r="S3844" s="14">
        <f t="shared" si="244"/>
        <v>41740.493657407409</v>
      </c>
      <c r="T3844" s="14">
        <f t="shared" si="2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2"/>
        <v>21</v>
      </c>
      <c r="P3845">
        <f t="shared" si="243"/>
        <v>56.05</v>
      </c>
      <c r="Q3845" s="12" t="s">
        <v>8315</v>
      </c>
      <c r="R3845" t="s">
        <v>8316</v>
      </c>
      <c r="S3845" s="14">
        <f t="shared" si="244"/>
        <v>41766.072500000002</v>
      </c>
      <c r="T3845" s="14">
        <f t="shared" si="2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2"/>
        <v>41</v>
      </c>
      <c r="P3846">
        <f t="shared" si="243"/>
        <v>81.319999999999993</v>
      </c>
      <c r="Q3846" s="12" t="s">
        <v>8315</v>
      </c>
      <c r="R3846" t="s">
        <v>8316</v>
      </c>
      <c r="S3846" s="14">
        <f t="shared" si="244"/>
        <v>41766.617291666669</v>
      </c>
      <c r="T3846" s="14">
        <f t="shared" si="2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2"/>
        <v>2</v>
      </c>
      <c r="P3847">
        <f t="shared" si="243"/>
        <v>70.17</v>
      </c>
      <c r="Q3847" s="12" t="s">
        <v>8315</v>
      </c>
      <c r="R3847" t="s">
        <v>8316</v>
      </c>
      <c r="S3847" s="14">
        <f t="shared" si="244"/>
        <v>42248.627013888887</v>
      </c>
      <c r="T3847" s="14">
        <f t="shared" si="2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2"/>
        <v>3</v>
      </c>
      <c r="P3848">
        <f t="shared" si="243"/>
        <v>23.63</v>
      </c>
      <c r="Q3848" s="12" t="s">
        <v>8315</v>
      </c>
      <c r="R3848" t="s">
        <v>8316</v>
      </c>
      <c r="S3848" s="14">
        <f t="shared" si="244"/>
        <v>41885.221550925926</v>
      </c>
      <c r="T3848" s="14">
        <f t="shared" si="2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2"/>
        <v>16</v>
      </c>
      <c r="P3849">
        <f t="shared" si="243"/>
        <v>188.56</v>
      </c>
      <c r="Q3849" s="12" t="s">
        <v>8315</v>
      </c>
      <c r="R3849" t="s">
        <v>8316</v>
      </c>
      <c r="S3849" s="14">
        <f t="shared" si="244"/>
        <v>42159.224432870367</v>
      </c>
      <c r="T3849" s="14">
        <f t="shared" si="2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2"/>
        <v>16</v>
      </c>
      <c r="P3850">
        <f t="shared" si="243"/>
        <v>49.51</v>
      </c>
      <c r="Q3850" s="12" t="s">
        <v>8315</v>
      </c>
      <c r="R3850" t="s">
        <v>8316</v>
      </c>
      <c r="S3850" s="14">
        <f t="shared" si="244"/>
        <v>42265.817002314812</v>
      </c>
      <c r="T3850" s="14">
        <f t="shared" si="2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2"/>
        <v>7</v>
      </c>
      <c r="P3851">
        <f t="shared" si="243"/>
        <v>75.459999999999994</v>
      </c>
      <c r="Q3851" s="12" t="s">
        <v>8315</v>
      </c>
      <c r="R3851" t="s">
        <v>8316</v>
      </c>
      <c r="S3851" s="14">
        <f t="shared" si="244"/>
        <v>42136.767175925925</v>
      </c>
      <c r="T3851" s="14">
        <f t="shared" si="2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2"/>
        <v>4</v>
      </c>
      <c r="P3852">
        <f t="shared" si="243"/>
        <v>9.5</v>
      </c>
      <c r="Q3852" s="12" t="s">
        <v>8315</v>
      </c>
      <c r="R3852" t="s">
        <v>8316</v>
      </c>
      <c r="S3852" s="14">
        <f t="shared" si="244"/>
        <v>41975.124340277776</v>
      </c>
      <c r="T3852" s="14">
        <f t="shared" si="2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2"/>
        <v>34</v>
      </c>
      <c r="P3853">
        <f t="shared" si="243"/>
        <v>35.5</v>
      </c>
      <c r="Q3853" s="12" t="s">
        <v>8315</v>
      </c>
      <c r="R3853" t="s">
        <v>8316</v>
      </c>
      <c r="S3853" s="14">
        <f t="shared" si="244"/>
        <v>42172.439571759256</v>
      </c>
      <c r="T3853" s="14">
        <f t="shared" si="2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2"/>
        <v>0</v>
      </c>
      <c r="P3854">
        <f t="shared" si="243"/>
        <v>10</v>
      </c>
      <c r="Q3854" s="12" t="s">
        <v>8315</v>
      </c>
      <c r="R3854" t="s">
        <v>8316</v>
      </c>
      <c r="S3854" s="14">
        <f t="shared" si="244"/>
        <v>42065.190694444449</v>
      </c>
      <c r="T3854" s="14">
        <f t="shared" si="2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2"/>
        <v>0</v>
      </c>
      <c r="P3855">
        <f t="shared" si="243"/>
        <v>13</v>
      </c>
      <c r="Q3855" s="12" t="s">
        <v>8315</v>
      </c>
      <c r="R3855" t="s">
        <v>8316</v>
      </c>
      <c r="S3855" s="14">
        <f t="shared" si="244"/>
        <v>41848.84002314815</v>
      </c>
      <c r="T3855" s="14">
        <f t="shared" si="2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2"/>
        <v>16</v>
      </c>
      <c r="P3856">
        <f t="shared" si="243"/>
        <v>89.4</v>
      </c>
      <c r="Q3856" s="12" t="s">
        <v>8315</v>
      </c>
      <c r="R3856" t="s">
        <v>8316</v>
      </c>
      <c r="S3856" s="14">
        <f t="shared" si="244"/>
        <v>42103.884930555556</v>
      </c>
      <c r="T3856" s="14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2"/>
        <v>3</v>
      </c>
      <c r="P3857">
        <f t="shared" si="243"/>
        <v>25</v>
      </c>
      <c r="Q3857" s="12" t="s">
        <v>8315</v>
      </c>
      <c r="R3857" t="s">
        <v>8316</v>
      </c>
      <c r="S3857" s="14">
        <f t="shared" si="244"/>
        <v>42059.970729166671</v>
      </c>
      <c r="T3857" s="14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2"/>
        <v>0</v>
      </c>
      <c r="P3858">
        <f t="shared" si="243"/>
        <v>1</v>
      </c>
      <c r="Q3858" s="12" t="s">
        <v>8315</v>
      </c>
      <c r="R3858" t="s">
        <v>8316</v>
      </c>
      <c r="S3858" s="14">
        <f t="shared" si="244"/>
        <v>42041.743090277778</v>
      </c>
      <c r="T3858" s="14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2"/>
        <v>5</v>
      </c>
      <c r="P3859">
        <f t="shared" si="243"/>
        <v>65</v>
      </c>
      <c r="Q3859" s="12" t="s">
        <v>8315</v>
      </c>
      <c r="R3859" t="s">
        <v>8316</v>
      </c>
      <c r="S3859" s="14">
        <f t="shared" si="244"/>
        <v>41829.73715277778</v>
      </c>
      <c r="T3859" s="14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2"/>
        <v>2</v>
      </c>
      <c r="P3860">
        <f t="shared" si="243"/>
        <v>10</v>
      </c>
      <c r="Q3860" s="12" t="s">
        <v>8315</v>
      </c>
      <c r="R3860" t="s">
        <v>8316</v>
      </c>
      <c r="S3860" s="14">
        <f t="shared" si="244"/>
        <v>42128.431064814817</v>
      </c>
      <c r="T3860" s="14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2"/>
        <v>0</v>
      </c>
      <c r="P3861">
        <f t="shared" si="243"/>
        <v>1</v>
      </c>
      <c r="Q3861" s="12" t="s">
        <v>8315</v>
      </c>
      <c r="R3861" t="s">
        <v>8316</v>
      </c>
      <c r="S3861" s="14">
        <f t="shared" si="244"/>
        <v>41789.893599537041</v>
      </c>
      <c r="T3861" s="14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2"/>
        <v>18</v>
      </c>
      <c r="P3862">
        <f t="shared" si="243"/>
        <v>81.540000000000006</v>
      </c>
      <c r="Q3862" s="12" t="s">
        <v>8315</v>
      </c>
      <c r="R3862" t="s">
        <v>8316</v>
      </c>
      <c r="S3862" s="14">
        <f t="shared" si="244"/>
        <v>41833.660995370366</v>
      </c>
      <c r="T3862" s="14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2"/>
        <v>5</v>
      </c>
      <c r="P3863">
        <f t="shared" si="243"/>
        <v>100</v>
      </c>
      <c r="Q3863" s="12" t="s">
        <v>8315</v>
      </c>
      <c r="R3863" t="s">
        <v>8316</v>
      </c>
      <c r="S3863" s="14">
        <f t="shared" si="244"/>
        <v>41914.590011574073</v>
      </c>
      <c r="T3863" s="14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2"/>
        <v>0</v>
      </c>
      <c r="P3864">
        <f t="shared" si="243"/>
        <v>1</v>
      </c>
      <c r="Q3864" s="12" t="s">
        <v>8315</v>
      </c>
      <c r="R3864" t="s">
        <v>8316</v>
      </c>
      <c r="S3864" s="14">
        <f t="shared" si="244"/>
        <v>42611.261064814811</v>
      </c>
      <c r="T3864" s="14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2"/>
        <v>0</v>
      </c>
      <c r="P3865">
        <f t="shared" si="243"/>
        <v>0</v>
      </c>
      <c r="Q3865" s="12" t="s">
        <v>8315</v>
      </c>
      <c r="R3865" t="s">
        <v>8316</v>
      </c>
      <c r="S3865" s="14">
        <f t="shared" si="244"/>
        <v>42253.633159722223</v>
      </c>
      <c r="T3865" s="14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2"/>
        <v>1</v>
      </c>
      <c r="P3866">
        <f t="shared" si="243"/>
        <v>20</v>
      </c>
      <c r="Q3866" s="12" t="s">
        <v>8315</v>
      </c>
      <c r="R3866" t="s">
        <v>8316</v>
      </c>
      <c r="S3866" s="14">
        <f t="shared" si="244"/>
        <v>42295.891828703709</v>
      </c>
      <c r="T3866" s="14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2"/>
        <v>27</v>
      </c>
      <c r="P3867">
        <f t="shared" si="243"/>
        <v>46.43</v>
      </c>
      <c r="Q3867" s="12" t="s">
        <v>8315</v>
      </c>
      <c r="R3867" t="s">
        <v>8316</v>
      </c>
      <c r="S3867" s="14">
        <f t="shared" si="244"/>
        <v>41841.651597222226</v>
      </c>
      <c r="T3867" s="14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2"/>
        <v>1</v>
      </c>
      <c r="P3868">
        <f t="shared" si="243"/>
        <v>5.5</v>
      </c>
      <c r="Q3868" s="12" t="s">
        <v>8315</v>
      </c>
      <c r="R3868" t="s">
        <v>8316</v>
      </c>
      <c r="S3868" s="14">
        <f t="shared" si="244"/>
        <v>42402.947002314817</v>
      </c>
      <c r="T3868" s="14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2"/>
        <v>13</v>
      </c>
      <c r="P3869">
        <f t="shared" si="243"/>
        <v>50.2</v>
      </c>
      <c r="Q3869" s="12" t="s">
        <v>8315</v>
      </c>
      <c r="R3869" t="s">
        <v>8316</v>
      </c>
      <c r="S3869" s="14">
        <f t="shared" si="244"/>
        <v>42509.814108796301</v>
      </c>
      <c r="T3869" s="14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2"/>
        <v>0</v>
      </c>
      <c r="P3870">
        <f t="shared" si="243"/>
        <v>10</v>
      </c>
      <c r="Q3870" s="12" t="s">
        <v>8315</v>
      </c>
      <c r="R3870" t="s">
        <v>8357</v>
      </c>
      <c r="S3870" s="14">
        <f t="shared" si="244"/>
        <v>41865.659780092588</v>
      </c>
      <c r="T3870" s="14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2"/>
        <v>3</v>
      </c>
      <c r="P3871">
        <f t="shared" si="243"/>
        <v>30.13</v>
      </c>
      <c r="Q3871" s="12" t="s">
        <v>8315</v>
      </c>
      <c r="R3871" t="s">
        <v>8357</v>
      </c>
      <c r="S3871" s="14">
        <f t="shared" si="244"/>
        <v>42047.724444444444</v>
      </c>
      <c r="T3871" s="14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2"/>
        <v>15</v>
      </c>
      <c r="P3872">
        <f t="shared" si="243"/>
        <v>150</v>
      </c>
      <c r="Q3872" s="12" t="s">
        <v>8315</v>
      </c>
      <c r="R3872" t="s">
        <v>8357</v>
      </c>
      <c r="S3872" s="14">
        <f t="shared" si="244"/>
        <v>41793.17219907407</v>
      </c>
      <c r="T3872" s="14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2"/>
        <v>3</v>
      </c>
      <c r="P3873">
        <f t="shared" si="243"/>
        <v>13.33</v>
      </c>
      <c r="Q3873" s="12" t="s">
        <v>8315</v>
      </c>
      <c r="R3873" t="s">
        <v>8357</v>
      </c>
      <c r="S3873" s="14">
        <f t="shared" si="244"/>
        <v>42763.780671296292</v>
      </c>
      <c r="T3873" s="14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2"/>
        <v>0</v>
      </c>
      <c r="P3874">
        <f t="shared" si="243"/>
        <v>0</v>
      </c>
      <c r="Q3874" s="12" t="s">
        <v>8315</v>
      </c>
      <c r="R3874" t="s">
        <v>8357</v>
      </c>
      <c r="S3874" s="14">
        <f t="shared" si="244"/>
        <v>42180.145787037036</v>
      </c>
      <c r="T3874" s="14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2"/>
        <v>0</v>
      </c>
      <c r="P3875">
        <f t="shared" si="243"/>
        <v>0</v>
      </c>
      <c r="Q3875" s="12" t="s">
        <v>8315</v>
      </c>
      <c r="R3875" t="s">
        <v>8357</v>
      </c>
      <c r="S3875" s="14">
        <f t="shared" si="244"/>
        <v>42255.696006944447</v>
      </c>
      <c r="T3875" s="14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2"/>
        <v>0</v>
      </c>
      <c r="P3876">
        <f t="shared" si="243"/>
        <v>0</v>
      </c>
      <c r="Q3876" s="12" t="s">
        <v>8315</v>
      </c>
      <c r="R3876" t="s">
        <v>8357</v>
      </c>
      <c r="S3876" s="14">
        <f t="shared" si="244"/>
        <v>42007.016458333332</v>
      </c>
      <c r="T3876" s="14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2"/>
        <v>0</v>
      </c>
      <c r="P3877">
        <f t="shared" si="243"/>
        <v>0</v>
      </c>
      <c r="Q3877" s="12" t="s">
        <v>8315</v>
      </c>
      <c r="R3877" t="s">
        <v>8357</v>
      </c>
      <c r="S3877" s="14">
        <f t="shared" si="244"/>
        <v>42615.346817129626</v>
      </c>
      <c r="T3877" s="14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2"/>
        <v>53</v>
      </c>
      <c r="P3878">
        <f t="shared" si="243"/>
        <v>44.76</v>
      </c>
      <c r="Q3878" s="12" t="s">
        <v>8315</v>
      </c>
      <c r="R3878" t="s">
        <v>8357</v>
      </c>
      <c r="S3878" s="14">
        <f t="shared" si="244"/>
        <v>42372.624166666668</v>
      </c>
      <c r="T3878" s="14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2"/>
        <v>5</v>
      </c>
      <c r="P3879">
        <f t="shared" si="243"/>
        <v>88.64</v>
      </c>
      <c r="Q3879" s="12" t="s">
        <v>8315</v>
      </c>
      <c r="R3879" t="s">
        <v>8357</v>
      </c>
      <c r="S3879" s="14">
        <f t="shared" si="244"/>
        <v>42682.67768518519</v>
      </c>
      <c r="T3879" s="14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2"/>
        <v>0</v>
      </c>
      <c r="P3880">
        <f t="shared" si="243"/>
        <v>10</v>
      </c>
      <c r="Q3880" s="12" t="s">
        <v>8315</v>
      </c>
      <c r="R3880" t="s">
        <v>8357</v>
      </c>
      <c r="S3880" s="14">
        <f t="shared" si="244"/>
        <v>42154.818819444445</v>
      </c>
      <c r="T3880" s="14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2"/>
        <v>0</v>
      </c>
      <c r="P3881">
        <f t="shared" si="243"/>
        <v>0</v>
      </c>
      <c r="Q3881" s="12" t="s">
        <v>8315</v>
      </c>
      <c r="R3881" t="s">
        <v>8357</v>
      </c>
      <c r="S3881" s="14">
        <f t="shared" si="244"/>
        <v>41999.861064814817</v>
      </c>
      <c r="T3881" s="14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2"/>
        <v>13</v>
      </c>
      <c r="P3882">
        <f t="shared" si="243"/>
        <v>57.65</v>
      </c>
      <c r="Q3882" s="12" t="s">
        <v>8315</v>
      </c>
      <c r="R3882" t="s">
        <v>8357</v>
      </c>
      <c r="S3882" s="14">
        <f t="shared" si="244"/>
        <v>41815.815046296295</v>
      </c>
      <c r="T3882" s="14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2"/>
        <v>5</v>
      </c>
      <c r="P3883">
        <f t="shared" si="243"/>
        <v>25</v>
      </c>
      <c r="Q3883" s="12" t="s">
        <v>8315</v>
      </c>
      <c r="R3883" t="s">
        <v>8357</v>
      </c>
      <c r="S3883" s="14">
        <f t="shared" si="244"/>
        <v>42756.018506944441</v>
      </c>
      <c r="T3883" s="14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2"/>
        <v>0</v>
      </c>
      <c r="P3884">
        <f t="shared" si="243"/>
        <v>0</v>
      </c>
      <c r="Q3884" s="12" t="s">
        <v>8315</v>
      </c>
      <c r="R3884" t="s">
        <v>8357</v>
      </c>
      <c r="S3884" s="14">
        <f t="shared" si="244"/>
        <v>42373.983449074076</v>
      </c>
      <c r="T3884" s="14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2"/>
        <v>0</v>
      </c>
      <c r="P3885">
        <f t="shared" si="243"/>
        <v>0</v>
      </c>
      <c r="Q3885" s="12" t="s">
        <v>8315</v>
      </c>
      <c r="R3885" t="s">
        <v>8357</v>
      </c>
      <c r="S3885" s="14">
        <f t="shared" si="244"/>
        <v>41854.602650462963</v>
      </c>
      <c r="T3885" s="14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2"/>
        <v>0</v>
      </c>
      <c r="P3886">
        <f t="shared" si="243"/>
        <v>0</v>
      </c>
      <c r="Q3886" s="12" t="s">
        <v>8315</v>
      </c>
      <c r="R3886" t="s">
        <v>8357</v>
      </c>
      <c r="S3886" s="14">
        <f t="shared" si="244"/>
        <v>42065.791574074072</v>
      </c>
      <c r="T3886" s="14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2"/>
        <v>0</v>
      </c>
      <c r="P3887">
        <f t="shared" si="243"/>
        <v>0</v>
      </c>
      <c r="Q3887" s="12" t="s">
        <v>8315</v>
      </c>
      <c r="R3887" t="s">
        <v>8357</v>
      </c>
      <c r="S3887" s="14">
        <f t="shared" si="244"/>
        <v>42469.951284722221</v>
      </c>
      <c r="T3887" s="14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2"/>
        <v>0</v>
      </c>
      <c r="P3888">
        <f t="shared" si="243"/>
        <v>0</v>
      </c>
      <c r="Q3888" s="12" t="s">
        <v>8315</v>
      </c>
      <c r="R3888" t="s">
        <v>8357</v>
      </c>
      <c r="S3888" s="14">
        <f t="shared" si="244"/>
        <v>41954.228032407409</v>
      </c>
      <c r="T3888" s="14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2"/>
        <v>2</v>
      </c>
      <c r="P3889">
        <f t="shared" si="243"/>
        <v>17.5</v>
      </c>
      <c r="Q3889" s="12" t="s">
        <v>8315</v>
      </c>
      <c r="R3889" t="s">
        <v>8357</v>
      </c>
      <c r="S3889" s="14">
        <f t="shared" si="244"/>
        <v>42079.857974537037</v>
      </c>
      <c r="T3889" s="14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2"/>
        <v>27</v>
      </c>
      <c r="P3890">
        <f t="shared" si="243"/>
        <v>38.71</v>
      </c>
      <c r="Q3890" s="12" t="s">
        <v>8315</v>
      </c>
      <c r="R3890" t="s">
        <v>8316</v>
      </c>
      <c r="S3890" s="14">
        <f t="shared" si="244"/>
        <v>42762.545810185184</v>
      </c>
      <c r="T3890" s="14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2"/>
        <v>1</v>
      </c>
      <c r="P3891">
        <f t="shared" si="243"/>
        <v>13.11</v>
      </c>
      <c r="Q3891" s="12" t="s">
        <v>8315</v>
      </c>
      <c r="R3891" t="s">
        <v>8316</v>
      </c>
      <c r="S3891" s="14">
        <f t="shared" si="244"/>
        <v>41977.004976851851</v>
      </c>
      <c r="T3891" s="14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2"/>
        <v>17</v>
      </c>
      <c r="P3892">
        <f t="shared" si="243"/>
        <v>315.5</v>
      </c>
      <c r="Q3892" s="12" t="s">
        <v>8315</v>
      </c>
      <c r="R3892" t="s">
        <v>8316</v>
      </c>
      <c r="S3892" s="14">
        <f t="shared" si="244"/>
        <v>42171.758611111116</v>
      </c>
      <c r="T3892" s="14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2"/>
        <v>33</v>
      </c>
      <c r="P3893">
        <f t="shared" si="243"/>
        <v>37.14</v>
      </c>
      <c r="Q3893" s="12" t="s">
        <v>8315</v>
      </c>
      <c r="R3893" t="s">
        <v>8316</v>
      </c>
      <c r="S3893" s="14">
        <f t="shared" si="244"/>
        <v>42056.1324537037</v>
      </c>
      <c r="T3893" s="14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2"/>
        <v>0</v>
      </c>
      <c r="P3894">
        <f t="shared" si="243"/>
        <v>0</v>
      </c>
      <c r="Q3894" s="12" t="s">
        <v>8315</v>
      </c>
      <c r="R3894" t="s">
        <v>8316</v>
      </c>
      <c r="S3894" s="14">
        <f t="shared" si="244"/>
        <v>41867.652280092596</v>
      </c>
      <c r="T3894" s="14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2"/>
        <v>22</v>
      </c>
      <c r="P3895">
        <f t="shared" si="243"/>
        <v>128.27000000000001</v>
      </c>
      <c r="Q3895" s="12" t="s">
        <v>8315</v>
      </c>
      <c r="R3895" t="s">
        <v>8316</v>
      </c>
      <c r="S3895" s="14">
        <f t="shared" si="244"/>
        <v>41779.657870370371</v>
      </c>
      <c r="T3895" s="14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2"/>
        <v>3</v>
      </c>
      <c r="P3896">
        <f t="shared" si="243"/>
        <v>47.27</v>
      </c>
      <c r="Q3896" s="12" t="s">
        <v>8315</v>
      </c>
      <c r="R3896" t="s">
        <v>8316</v>
      </c>
      <c r="S3896" s="14">
        <f t="shared" si="244"/>
        <v>42679.958472222221</v>
      </c>
      <c r="T3896" s="14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2"/>
        <v>5</v>
      </c>
      <c r="P3897">
        <f t="shared" si="243"/>
        <v>50</v>
      </c>
      <c r="Q3897" s="12" t="s">
        <v>8315</v>
      </c>
      <c r="R3897" t="s">
        <v>8316</v>
      </c>
      <c r="S3897" s="14">
        <f t="shared" si="244"/>
        <v>42032.250208333338</v>
      </c>
      <c r="T3897" s="14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2"/>
        <v>11</v>
      </c>
      <c r="P3898">
        <f t="shared" si="243"/>
        <v>42.5</v>
      </c>
      <c r="Q3898" s="12" t="s">
        <v>8315</v>
      </c>
      <c r="R3898" t="s">
        <v>8316</v>
      </c>
      <c r="S3898" s="14">
        <f t="shared" si="244"/>
        <v>41793.191875000004</v>
      </c>
      <c r="T3898" s="14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2"/>
        <v>18</v>
      </c>
      <c r="P3899">
        <f t="shared" si="243"/>
        <v>44</v>
      </c>
      <c r="Q3899" s="12" t="s">
        <v>8315</v>
      </c>
      <c r="R3899" t="s">
        <v>8316</v>
      </c>
      <c r="S3899" s="14">
        <f t="shared" si="244"/>
        <v>41982.87364583333</v>
      </c>
      <c r="T3899" s="14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2"/>
        <v>33</v>
      </c>
      <c r="P3900">
        <f t="shared" si="243"/>
        <v>50.88</v>
      </c>
      <c r="Q3900" s="12" t="s">
        <v>8315</v>
      </c>
      <c r="R3900" t="s">
        <v>8316</v>
      </c>
      <c r="S3900" s="14">
        <f t="shared" si="244"/>
        <v>42193.482291666667</v>
      </c>
      <c r="T3900" s="14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2"/>
        <v>1</v>
      </c>
      <c r="P3901">
        <f t="shared" si="243"/>
        <v>62.5</v>
      </c>
      <c r="Q3901" s="12" t="s">
        <v>8315</v>
      </c>
      <c r="R3901" t="s">
        <v>8316</v>
      </c>
      <c r="S3901" s="14">
        <f t="shared" si="244"/>
        <v>41843.775011574071</v>
      </c>
      <c r="T3901" s="14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2"/>
        <v>5</v>
      </c>
      <c r="P3902">
        <f t="shared" si="243"/>
        <v>27</v>
      </c>
      <c r="Q3902" s="12" t="s">
        <v>8315</v>
      </c>
      <c r="R3902" t="s">
        <v>8316</v>
      </c>
      <c r="S3902" s="14">
        <f t="shared" si="244"/>
        <v>42136.092488425929</v>
      </c>
      <c r="T3902" s="14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2"/>
        <v>1</v>
      </c>
      <c r="P3903">
        <f t="shared" si="243"/>
        <v>25</v>
      </c>
      <c r="Q3903" s="12" t="s">
        <v>8315</v>
      </c>
      <c r="R3903" t="s">
        <v>8316</v>
      </c>
      <c r="S3903" s="14">
        <f t="shared" si="244"/>
        <v>42317.826377314821</v>
      </c>
      <c r="T3903" s="14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2"/>
        <v>49</v>
      </c>
      <c r="P3904">
        <f t="shared" si="243"/>
        <v>47.26</v>
      </c>
      <c r="Q3904" s="12" t="s">
        <v>8315</v>
      </c>
      <c r="R3904" t="s">
        <v>8316</v>
      </c>
      <c r="S3904" s="14">
        <f t="shared" si="244"/>
        <v>42663.468078703707</v>
      </c>
      <c r="T3904" s="14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2"/>
        <v>0</v>
      </c>
      <c r="P3905">
        <f t="shared" si="243"/>
        <v>0</v>
      </c>
      <c r="Q3905" s="12" t="s">
        <v>8315</v>
      </c>
      <c r="R3905" t="s">
        <v>8316</v>
      </c>
      <c r="S3905" s="14">
        <f t="shared" si="244"/>
        <v>42186.01116898148</v>
      </c>
      <c r="T3905" s="14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6">ROUND(E3906/D3906*100,0)</f>
        <v>0</v>
      </c>
      <c r="P3906">
        <f t="shared" ref="P3906:P3969" si="247">IFERROR(ROUND(E3906/L3906,2),0)</f>
        <v>1.5</v>
      </c>
      <c r="Q3906" s="12" t="s">
        <v>8315</v>
      </c>
      <c r="R3906" t="s">
        <v>8316</v>
      </c>
      <c r="S3906" s="14">
        <f t="shared" si="244"/>
        <v>42095.229166666672</v>
      </c>
      <c r="T3906" s="14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6"/>
        <v>12</v>
      </c>
      <c r="P3907">
        <f t="shared" si="247"/>
        <v>24.71</v>
      </c>
      <c r="Q3907" s="12" t="s">
        <v>8315</v>
      </c>
      <c r="R3907" t="s">
        <v>8316</v>
      </c>
      <c r="S3907" s="14">
        <f t="shared" ref="S3907:S3970" si="248">(((J3907/60)/60)/24)+DATE(1970,1,1)</f>
        <v>42124.623877314814</v>
      </c>
      <c r="T3907" s="14">
        <f t="shared" ref="T3907:T3970" si="24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6"/>
        <v>67</v>
      </c>
      <c r="P3908">
        <f t="shared" si="247"/>
        <v>63.13</v>
      </c>
      <c r="Q3908" s="12" t="s">
        <v>8315</v>
      </c>
      <c r="R3908" t="s">
        <v>8316</v>
      </c>
      <c r="S3908" s="14">
        <f t="shared" si="248"/>
        <v>42143.917743055557</v>
      </c>
      <c r="T3908" s="14">
        <f t="shared" si="24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6"/>
        <v>15</v>
      </c>
      <c r="P3909">
        <f t="shared" si="247"/>
        <v>38.25</v>
      </c>
      <c r="Q3909" s="12" t="s">
        <v>8315</v>
      </c>
      <c r="R3909" t="s">
        <v>8316</v>
      </c>
      <c r="S3909" s="14">
        <f t="shared" si="248"/>
        <v>41906.819513888891</v>
      </c>
      <c r="T3909" s="14">
        <f t="shared" si="24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6"/>
        <v>9</v>
      </c>
      <c r="P3910">
        <f t="shared" si="247"/>
        <v>16.25</v>
      </c>
      <c r="Q3910" s="12" t="s">
        <v>8315</v>
      </c>
      <c r="R3910" t="s">
        <v>8316</v>
      </c>
      <c r="S3910" s="14">
        <f t="shared" si="248"/>
        <v>41834.135370370372</v>
      </c>
      <c r="T3910" s="14">
        <f t="shared" si="24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6"/>
        <v>0</v>
      </c>
      <c r="P3911">
        <f t="shared" si="247"/>
        <v>33.75</v>
      </c>
      <c r="Q3911" s="12" t="s">
        <v>8315</v>
      </c>
      <c r="R3911" t="s">
        <v>8316</v>
      </c>
      <c r="S3911" s="14">
        <f t="shared" si="248"/>
        <v>41863.359282407408</v>
      </c>
      <c r="T3911" s="14">
        <f t="shared" si="24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6"/>
        <v>3</v>
      </c>
      <c r="P3912">
        <f t="shared" si="247"/>
        <v>61.67</v>
      </c>
      <c r="Q3912" s="12" t="s">
        <v>8315</v>
      </c>
      <c r="R3912" t="s">
        <v>8316</v>
      </c>
      <c r="S3912" s="14">
        <f t="shared" si="248"/>
        <v>42224.756909722222</v>
      </c>
      <c r="T3912" s="14">
        <f t="shared" si="24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6"/>
        <v>37</v>
      </c>
      <c r="P3913">
        <f t="shared" si="247"/>
        <v>83.14</v>
      </c>
      <c r="Q3913" s="12" t="s">
        <v>8315</v>
      </c>
      <c r="R3913" t="s">
        <v>8316</v>
      </c>
      <c r="S3913" s="14">
        <f t="shared" si="248"/>
        <v>41939.8122337963</v>
      </c>
      <c r="T3913" s="14">
        <f t="shared" si="24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6"/>
        <v>0</v>
      </c>
      <c r="P3914">
        <f t="shared" si="247"/>
        <v>1</v>
      </c>
      <c r="Q3914" s="12" t="s">
        <v>8315</v>
      </c>
      <c r="R3914" t="s">
        <v>8316</v>
      </c>
      <c r="S3914" s="14">
        <f t="shared" si="248"/>
        <v>42059.270023148143</v>
      </c>
      <c r="T3914" s="14">
        <f t="shared" si="24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6"/>
        <v>10</v>
      </c>
      <c r="P3915">
        <f t="shared" si="247"/>
        <v>142.86000000000001</v>
      </c>
      <c r="Q3915" s="12" t="s">
        <v>8315</v>
      </c>
      <c r="R3915" t="s">
        <v>8316</v>
      </c>
      <c r="S3915" s="14">
        <f t="shared" si="248"/>
        <v>42308.211215277777</v>
      </c>
      <c r="T3915" s="14">
        <f t="shared" si="24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6"/>
        <v>36</v>
      </c>
      <c r="P3916">
        <f t="shared" si="247"/>
        <v>33.67</v>
      </c>
      <c r="Q3916" s="12" t="s">
        <v>8315</v>
      </c>
      <c r="R3916" t="s">
        <v>8316</v>
      </c>
      <c r="S3916" s="14">
        <f t="shared" si="248"/>
        <v>42114.818935185183</v>
      </c>
      <c r="T3916" s="14">
        <f t="shared" si="24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6"/>
        <v>0</v>
      </c>
      <c r="P3917">
        <f t="shared" si="247"/>
        <v>5</v>
      </c>
      <c r="Q3917" s="12" t="s">
        <v>8315</v>
      </c>
      <c r="R3917" t="s">
        <v>8316</v>
      </c>
      <c r="S3917" s="14">
        <f t="shared" si="248"/>
        <v>42492.98505787037</v>
      </c>
      <c r="T3917" s="14">
        <f t="shared" si="24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6"/>
        <v>0</v>
      </c>
      <c r="P3918">
        <f t="shared" si="247"/>
        <v>0</v>
      </c>
      <c r="Q3918" s="12" t="s">
        <v>8315</v>
      </c>
      <c r="R3918" t="s">
        <v>8316</v>
      </c>
      <c r="S3918" s="14">
        <f t="shared" si="248"/>
        <v>42494.471666666665</v>
      </c>
      <c r="T3918" s="14">
        <f t="shared" si="24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6"/>
        <v>0</v>
      </c>
      <c r="P3919">
        <f t="shared" si="247"/>
        <v>10</v>
      </c>
      <c r="Q3919" s="12" t="s">
        <v>8315</v>
      </c>
      <c r="R3919" t="s">
        <v>8316</v>
      </c>
      <c r="S3919" s="14">
        <f t="shared" si="248"/>
        <v>41863.527326388888</v>
      </c>
      <c r="T3919" s="14">
        <f t="shared" si="24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6"/>
        <v>0</v>
      </c>
      <c r="P3920">
        <f t="shared" si="247"/>
        <v>40</v>
      </c>
      <c r="Q3920" s="12" t="s">
        <v>8315</v>
      </c>
      <c r="R3920" t="s">
        <v>8316</v>
      </c>
      <c r="S3920" s="14">
        <f t="shared" si="248"/>
        <v>41843.664618055554</v>
      </c>
      <c r="T3920" s="14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6"/>
        <v>2</v>
      </c>
      <c r="P3921">
        <f t="shared" si="247"/>
        <v>30</v>
      </c>
      <c r="Q3921" s="12" t="s">
        <v>8315</v>
      </c>
      <c r="R3921" t="s">
        <v>8316</v>
      </c>
      <c r="S3921" s="14">
        <f t="shared" si="248"/>
        <v>42358.684872685189</v>
      </c>
      <c r="T3921" s="14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6"/>
        <v>5</v>
      </c>
      <c r="P3922">
        <f t="shared" si="247"/>
        <v>45</v>
      </c>
      <c r="Q3922" s="12" t="s">
        <v>8315</v>
      </c>
      <c r="R3922" t="s">
        <v>8316</v>
      </c>
      <c r="S3922" s="14">
        <f t="shared" si="248"/>
        <v>42657.38726851852</v>
      </c>
      <c r="T3922" s="14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6"/>
        <v>0</v>
      </c>
      <c r="P3923">
        <f t="shared" si="247"/>
        <v>0</v>
      </c>
      <c r="Q3923" s="12" t="s">
        <v>8315</v>
      </c>
      <c r="R3923" t="s">
        <v>8316</v>
      </c>
      <c r="S3923" s="14">
        <f t="shared" si="248"/>
        <v>41926.542303240742</v>
      </c>
      <c r="T3923" s="14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6"/>
        <v>8</v>
      </c>
      <c r="P3924">
        <f t="shared" si="247"/>
        <v>10.17</v>
      </c>
      <c r="Q3924" s="12" t="s">
        <v>8315</v>
      </c>
      <c r="R3924" t="s">
        <v>8316</v>
      </c>
      <c r="S3924" s="14">
        <f t="shared" si="248"/>
        <v>42020.768634259264</v>
      </c>
      <c r="T3924" s="14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6"/>
        <v>12</v>
      </c>
      <c r="P3925">
        <f t="shared" si="247"/>
        <v>81.41</v>
      </c>
      <c r="Q3925" s="12" t="s">
        <v>8315</v>
      </c>
      <c r="R3925" t="s">
        <v>8316</v>
      </c>
      <c r="S3925" s="14">
        <f t="shared" si="248"/>
        <v>42075.979988425926</v>
      </c>
      <c r="T3925" s="14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6"/>
        <v>15</v>
      </c>
      <c r="P3926">
        <f t="shared" si="247"/>
        <v>57.25</v>
      </c>
      <c r="Q3926" s="12" t="s">
        <v>8315</v>
      </c>
      <c r="R3926" t="s">
        <v>8316</v>
      </c>
      <c r="S3926" s="14">
        <f t="shared" si="248"/>
        <v>41786.959745370368</v>
      </c>
      <c r="T3926" s="14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6"/>
        <v>10</v>
      </c>
      <c r="P3927">
        <f t="shared" si="247"/>
        <v>5</v>
      </c>
      <c r="Q3927" s="12" t="s">
        <v>8315</v>
      </c>
      <c r="R3927" t="s">
        <v>8316</v>
      </c>
      <c r="S3927" s="14">
        <f t="shared" si="248"/>
        <v>41820.870821759258</v>
      </c>
      <c r="T3927" s="14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6"/>
        <v>0</v>
      </c>
      <c r="P3928">
        <f t="shared" si="247"/>
        <v>15</v>
      </c>
      <c r="Q3928" s="12" t="s">
        <v>8315</v>
      </c>
      <c r="R3928" t="s">
        <v>8316</v>
      </c>
      <c r="S3928" s="14">
        <f t="shared" si="248"/>
        <v>41970.085046296299</v>
      </c>
      <c r="T3928" s="14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6"/>
        <v>1</v>
      </c>
      <c r="P3929">
        <f t="shared" si="247"/>
        <v>12.5</v>
      </c>
      <c r="Q3929" s="12" t="s">
        <v>8315</v>
      </c>
      <c r="R3929" t="s">
        <v>8316</v>
      </c>
      <c r="S3929" s="14">
        <f t="shared" si="248"/>
        <v>41830.267407407409</v>
      </c>
      <c r="T3929" s="14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6"/>
        <v>13</v>
      </c>
      <c r="P3930">
        <f t="shared" si="247"/>
        <v>93</v>
      </c>
      <c r="Q3930" s="12" t="s">
        <v>8315</v>
      </c>
      <c r="R3930" t="s">
        <v>8316</v>
      </c>
      <c r="S3930" s="14">
        <f t="shared" si="248"/>
        <v>42265.683182870373</v>
      </c>
      <c r="T3930" s="14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6"/>
        <v>2</v>
      </c>
      <c r="P3931">
        <f t="shared" si="247"/>
        <v>32.36</v>
      </c>
      <c r="Q3931" s="12" t="s">
        <v>8315</v>
      </c>
      <c r="R3931" t="s">
        <v>8316</v>
      </c>
      <c r="S3931" s="14">
        <f t="shared" si="248"/>
        <v>42601.827141203699</v>
      </c>
      <c r="T3931" s="14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6"/>
        <v>0</v>
      </c>
      <c r="P3932">
        <f t="shared" si="247"/>
        <v>0</v>
      </c>
      <c r="Q3932" s="12" t="s">
        <v>8315</v>
      </c>
      <c r="R3932" t="s">
        <v>8316</v>
      </c>
      <c r="S3932" s="14">
        <f t="shared" si="248"/>
        <v>42433.338749999995</v>
      </c>
      <c r="T3932" s="14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6"/>
        <v>0</v>
      </c>
      <c r="P3933">
        <f t="shared" si="247"/>
        <v>0</v>
      </c>
      <c r="Q3933" s="12" t="s">
        <v>8315</v>
      </c>
      <c r="R3933" t="s">
        <v>8316</v>
      </c>
      <c r="S3933" s="14">
        <f t="shared" si="248"/>
        <v>42228.151701388888</v>
      </c>
      <c r="T3933" s="14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6"/>
        <v>0</v>
      </c>
      <c r="P3934">
        <f t="shared" si="247"/>
        <v>1</v>
      </c>
      <c r="Q3934" s="12" t="s">
        <v>8315</v>
      </c>
      <c r="R3934" t="s">
        <v>8316</v>
      </c>
      <c r="S3934" s="14">
        <f t="shared" si="248"/>
        <v>42415.168564814812</v>
      </c>
      <c r="T3934" s="14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6"/>
        <v>16</v>
      </c>
      <c r="P3935">
        <f t="shared" si="247"/>
        <v>91.83</v>
      </c>
      <c r="Q3935" s="12" t="s">
        <v>8315</v>
      </c>
      <c r="R3935" t="s">
        <v>8316</v>
      </c>
      <c r="S3935" s="14">
        <f t="shared" si="248"/>
        <v>42538.968310185184</v>
      </c>
      <c r="T3935" s="14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6"/>
        <v>11</v>
      </c>
      <c r="P3936">
        <f t="shared" si="247"/>
        <v>45.83</v>
      </c>
      <c r="Q3936" s="12" t="s">
        <v>8315</v>
      </c>
      <c r="R3936" t="s">
        <v>8316</v>
      </c>
      <c r="S3936" s="14">
        <f t="shared" si="248"/>
        <v>42233.671747685185</v>
      </c>
      <c r="T3936" s="14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6"/>
        <v>44</v>
      </c>
      <c r="P3937">
        <f t="shared" si="247"/>
        <v>57.17</v>
      </c>
      <c r="Q3937" s="12" t="s">
        <v>8315</v>
      </c>
      <c r="R3937" t="s">
        <v>8316</v>
      </c>
      <c r="S3937" s="14">
        <f t="shared" si="248"/>
        <v>42221.656782407401</v>
      </c>
      <c r="T3937" s="14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6"/>
        <v>0</v>
      </c>
      <c r="P3938">
        <f t="shared" si="247"/>
        <v>0</v>
      </c>
      <c r="Q3938" s="12" t="s">
        <v>8315</v>
      </c>
      <c r="R3938" t="s">
        <v>8316</v>
      </c>
      <c r="S3938" s="14">
        <f t="shared" si="248"/>
        <v>42675.262962962966</v>
      </c>
      <c r="T3938" s="14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6"/>
        <v>86</v>
      </c>
      <c r="P3939">
        <f t="shared" si="247"/>
        <v>248.5</v>
      </c>
      <c r="Q3939" s="12" t="s">
        <v>8315</v>
      </c>
      <c r="R3939" t="s">
        <v>8316</v>
      </c>
      <c r="S3939" s="14">
        <f t="shared" si="248"/>
        <v>42534.631481481483</v>
      </c>
      <c r="T3939" s="14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6"/>
        <v>12</v>
      </c>
      <c r="P3940">
        <f t="shared" si="247"/>
        <v>79.400000000000006</v>
      </c>
      <c r="Q3940" s="12" t="s">
        <v>8315</v>
      </c>
      <c r="R3940" t="s">
        <v>8316</v>
      </c>
      <c r="S3940" s="14">
        <f t="shared" si="248"/>
        <v>42151.905717592599</v>
      </c>
      <c r="T3940" s="14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6"/>
        <v>0</v>
      </c>
      <c r="P3941">
        <f t="shared" si="247"/>
        <v>5</v>
      </c>
      <c r="Q3941" s="12" t="s">
        <v>8315</v>
      </c>
      <c r="R3941" t="s">
        <v>8316</v>
      </c>
      <c r="S3941" s="14">
        <f t="shared" si="248"/>
        <v>41915.400219907409</v>
      </c>
      <c r="T3941" s="14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6"/>
        <v>0</v>
      </c>
      <c r="P3942">
        <f t="shared" si="247"/>
        <v>5.5</v>
      </c>
      <c r="Q3942" s="12" t="s">
        <v>8315</v>
      </c>
      <c r="R3942" t="s">
        <v>8316</v>
      </c>
      <c r="S3942" s="14">
        <f t="shared" si="248"/>
        <v>41961.492488425924</v>
      </c>
      <c r="T3942" s="14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6"/>
        <v>1</v>
      </c>
      <c r="P3943">
        <f t="shared" si="247"/>
        <v>25</v>
      </c>
      <c r="Q3943" s="12" t="s">
        <v>8315</v>
      </c>
      <c r="R3943" t="s">
        <v>8316</v>
      </c>
      <c r="S3943" s="14">
        <f t="shared" si="248"/>
        <v>41940.587233796294</v>
      </c>
      <c r="T3943" s="14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6"/>
        <v>0</v>
      </c>
      <c r="P3944">
        <f t="shared" si="247"/>
        <v>0</v>
      </c>
      <c r="Q3944" s="12" t="s">
        <v>8315</v>
      </c>
      <c r="R3944" t="s">
        <v>8316</v>
      </c>
      <c r="S3944" s="14">
        <f t="shared" si="248"/>
        <v>42111.904097222221</v>
      </c>
      <c r="T3944" s="14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6"/>
        <v>36</v>
      </c>
      <c r="P3945">
        <f t="shared" si="247"/>
        <v>137.08000000000001</v>
      </c>
      <c r="Q3945" s="12" t="s">
        <v>8315</v>
      </c>
      <c r="R3945" t="s">
        <v>8316</v>
      </c>
      <c r="S3945" s="14">
        <f t="shared" si="248"/>
        <v>42279.778564814813</v>
      </c>
      <c r="T3945" s="14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6"/>
        <v>0</v>
      </c>
      <c r="P3946">
        <f t="shared" si="247"/>
        <v>0</v>
      </c>
      <c r="Q3946" s="12" t="s">
        <v>8315</v>
      </c>
      <c r="R3946" t="s">
        <v>8316</v>
      </c>
      <c r="S3946" s="14">
        <f t="shared" si="248"/>
        <v>42213.662905092591</v>
      </c>
      <c r="T3946" s="14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6"/>
        <v>0</v>
      </c>
      <c r="P3947">
        <f t="shared" si="247"/>
        <v>5</v>
      </c>
      <c r="Q3947" s="12" t="s">
        <v>8315</v>
      </c>
      <c r="R3947" t="s">
        <v>8316</v>
      </c>
      <c r="S3947" s="14">
        <f t="shared" si="248"/>
        <v>42109.801712962959</v>
      </c>
      <c r="T3947" s="14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6"/>
        <v>3</v>
      </c>
      <c r="P3948">
        <f t="shared" si="247"/>
        <v>39</v>
      </c>
      <c r="Q3948" s="12" t="s">
        <v>8315</v>
      </c>
      <c r="R3948" t="s">
        <v>8316</v>
      </c>
      <c r="S3948" s="14">
        <f t="shared" si="248"/>
        <v>42031.833587962959</v>
      </c>
      <c r="T3948" s="14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6"/>
        <v>3</v>
      </c>
      <c r="P3949">
        <f t="shared" si="247"/>
        <v>50.5</v>
      </c>
      <c r="Q3949" s="12" t="s">
        <v>8315</v>
      </c>
      <c r="R3949" t="s">
        <v>8316</v>
      </c>
      <c r="S3949" s="14">
        <f t="shared" si="248"/>
        <v>42615.142870370371</v>
      </c>
      <c r="T3949" s="14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6"/>
        <v>0</v>
      </c>
      <c r="P3950">
        <f t="shared" si="247"/>
        <v>0</v>
      </c>
      <c r="Q3950" s="12" t="s">
        <v>8315</v>
      </c>
      <c r="R3950" t="s">
        <v>8316</v>
      </c>
      <c r="S3950" s="14">
        <f t="shared" si="248"/>
        <v>41829.325497685182</v>
      </c>
      <c r="T3950" s="14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6"/>
        <v>16</v>
      </c>
      <c r="P3951">
        <f t="shared" si="247"/>
        <v>49.28</v>
      </c>
      <c r="Q3951" s="12" t="s">
        <v>8315</v>
      </c>
      <c r="R3951" t="s">
        <v>8316</v>
      </c>
      <c r="S3951" s="14">
        <f t="shared" si="248"/>
        <v>42016.120613425926</v>
      </c>
      <c r="T3951" s="14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6"/>
        <v>1</v>
      </c>
      <c r="P3952">
        <f t="shared" si="247"/>
        <v>25</v>
      </c>
      <c r="Q3952" s="12" t="s">
        <v>8315</v>
      </c>
      <c r="R3952" t="s">
        <v>8316</v>
      </c>
      <c r="S3952" s="14">
        <f t="shared" si="248"/>
        <v>42439.702314814815</v>
      </c>
      <c r="T3952" s="14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6"/>
        <v>0</v>
      </c>
      <c r="P3953">
        <f t="shared" si="247"/>
        <v>1</v>
      </c>
      <c r="Q3953" s="12" t="s">
        <v>8315</v>
      </c>
      <c r="R3953" t="s">
        <v>8316</v>
      </c>
      <c r="S3953" s="14">
        <f t="shared" si="248"/>
        <v>42433.825717592597</v>
      </c>
      <c r="T3953" s="14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6"/>
        <v>0</v>
      </c>
      <c r="P3954">
        <f t="shared" si="247"/>
        <v>25</v>
      </c>
      <c r="Q3954" s="12" t="s">
        <v>8315</v>
      </c>
      <c r="R3954" t="s">
        <v>8316</v>
      </c>
      <c r="S3954" s="14">
        <f t="shared" si="248"/>
        <v>42243.790393518517</v>
      </c>
      <c r="T3954" s="14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6"/>
        <v>0</v>
      </c>
      <c r="P3955">
        <f t="shared" si="247"/>
        <v>0</v>
      </c>
      <c r="Q3955" s="12" t="s">
        <v>8315</v>
      </c>
      <c r="R3955" t="s">
        <v>8316</v>
      </c>
      <c r="S3955" s="14">
        <f t="shared" si="248"/>
        <v>42550.048449074078</v>
      </c>
      <c r="T3955" s="14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6"/>
        <v>0</v>
      </c>
      <c r="P3956">
        <f t="shared" si="247"/>
        <v>0</v>
      </c>
      <c r="Q3956" s="12" t="s">
        <v>8315</v>
      </c>
      <c r="R3956" t="s">
        <v>8316</v>
      </c>
      <c r="S3956" s="14">
        <f t="shared" si="248"/>
        <v>41774.651203703703</v>
      </c>
      <c r="T3956" s="14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6"/>
        <v>24</v>
      </c>
      <c r="P3957">
        <f t="shared" si="247"/>
        <v>53.13</v>
      </c>
      <c r="Q3957" s="12" t="s">
        <v>8315</v>
      </c>
      <c r="R3957" t="s">
        <v>8316</v>
      </c>
      <c r="S3957" s="14">
        <f t="shared" si="248"/>
        <v>42306.848854166667</v>
      </c>
      <c r="T3957" s="14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6"/>
        <v>0</v>
      </c>
      <c r="P3958">
        <f t="shared" si="247"/>
        <v>0</v>
      </c>
      <c r="Q3958" s="12" t="s">
        <v>8315</v>
      </c>
      <c r="R3958" t="s">
        <v>8316</v>
      </c>
      <c r="S3958" s="14">
        <f t="shared" si="248"/>
        <v>42457.932025462964</v>
      </c>
      <c r="T3958" s="14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6"/>
        <v>0</v>
      </c>
      <c r="P3959">
        <f t="shared" si="247"/>
        <v>7</v>
      </c>
      <c r="Q3959" s="12" t="s">
        <v>8315</v>
      </c>
      <c r="R3959" t="s">
        <v>8316</v>
      </c>
      <c r="S3959" s="14">
        <f t="shared" si="248"/>
        <v>42513.976319444439</v>
      </c>
      <c r="T3959" s="14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6"/>
        <v>32</v>
      </c>
      <c r="P3960">
        <f t="shared" si="247"/>
        <v>40.06</v>
      </c>
      <c r="Q3960" s="12" t="s">
        <v>8315</v>
      </c>
      <c r="R3960" t="s">
        <v>8316</v>
      </c>
      <c r="S3960" s="14">
        <f t="shared" si="248"/>
        <v>41816.950370370374</v>
      </c>
      <c r="T3960" s="14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6"/>
        <v>24</v>
      </c>
      <c r="P3961">
        <f t="shared" si="247"/>
        <v>24.33</v>
      </c>
      <c r="Q3961" s="12" t="s">
        <v>8315</v>
      </c>
      <c r="R3961" t="s">
        <v>8316</v>
      </c>
      <c r="S3961" s="14">
        <f t="shared" si="248"/>
        <v>41880.788842592592</v>
      </c>
      <c r="T3961" s="14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6"/>
        <v>2</v>
      </c>
      <c r="P3962">
        <f t="shared" si="247"/>
        <v>11.25</v>
      </c>
      <c r="Q3962" s="12" t="s">
        <v>8315</v>
      </c>
      <c r="R3962" t="s">
        <v>8316</v>
      </c>
      <c r="S3962" s="14">
        <f t="shared" si="248"/>
        <v>42342.845555555556</v>
      </c>
      <c r="T3962" s="14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6"/>
        <v>0</v>
      </c>
      <c r="P3963">
        <f t="shared" si="247"/>
        <v>10.5</v>
      </c>
      <c r="Q3963" s="12" t="s">
        <v>8315</v>
      </c>
      <c r="R3963" t="s">
        <v>8316</v>
      </c>
      <c r="S3963" s="14">
        <f t="shared" si="248"/>
        <v>41745.891319444447</v>
      </c>
      <c r="T3963" s="14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6"/>
        <v>3</v>
      </c>
      <c r="P3964">
        <f t="shared" si="247"/>
        <v>15</v>
      </c>
      <c r="Q3964" s="12" t="s">
        <v>8315</v>
      </c>
      <c r="R3964" t="s">
        <v>8316</v>
      </c>
      <c r="S3964" s="14">
        <f t="shared" si="248"/>
        <v>42311.621458333335</v>
      </c>
      <c r="T3964" s="14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6"/>
        <v>0</v>
      </c>
      <c r="P3965">
        <f t="shared" si="247"/>
        <v>0</v>
      </c>
      <c r="Q3965" s="12" t="s">
        <v>8315</v>
      </c>
      <c r="R3965" t="s">
        <v>8316</v>
      </c>
      <c r="S3965" s="14">
        <f t="shared" si="248"/>
        <v>42296.154131944444</v>
      </c>
      <c r="T3965" s="14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6"/>
        <v>6</v>
      </c>
      <c r="P3966">
        <f t="shared" si="247"/>
        <v>42</v>
      </c>
      <c r="Q3966" s="12" t="s">
        <v>8315</v>
      </c>
      <c r="R3966" t="s">
        <v>8316</v>
      </c>
      <c r="S3966" s="14">
        <f t="shared" si="248"/>
        <v>42053.722060185188</v>
      </c>
      <c r="T3966" s="14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6"/>
        <v>14</v>
      </c>
      <c r="P3967">
        <f t="shared" si="247"/>
        <v>71.25</v>
      </c>
      <c r="Q3967" s="12" t="s">
        <v>8315</v>
      </c>
      <c r="R3967" t="s">
        <v>8316</v>
      </c>
      <c r="S3967" s="14">
        <f t="shared" si="248"/>
        <v>42414.235879629632</v>
      </c>
      <c r="T3967" s="14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6"/>
        <v>1</v>
      </c>
      <c r="P3968">
        <f t="shared" si="247"/>
        <v>22.5</v>
      </c>
      <c r="Q3968" s="12" t="s">
        <v>8315</v>
      </c>
      <c r="R3968" t="s">
        <v>8316</v>
      </c>
      <c r="S3968" s="14">
        <f t="shared" si="248"/>
        <v>41801.711550925924</v>
      </c>
      <c r="T3968" s="14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6"/>
        <v>24</v>
      </c>
      <c r="P3969">
        <f t="shared" si="247"/>
        <v>41</v>
      </c>
      <c r="Q3969" s="12" t="s">
        <v>8315</v>
      </c>
      <c r="R3969" t="s">
        <v>8316</v>
      </c>
      <c r="S3969" s="14">
        <f t="shared" si="248"/>
        <v>42770.290590277778</v>
      </c>
      <c r="T3969" s="14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50">ROUND(E3970/D3970*100,0)</f>
        <v>11</v>
      </c>
      <c r="P3970">
        <f t="shared" ref="P3970:P4033" si="251">IFERROR(ROUND(E3970/L3970,2),0)</f>
        <v>47.91</v>
      </c>
      <c r="Q3970" s="12" t="s">
        <v>8315</v>
      </c>
      <c r="R3970" t="s">
        <v>8316</v>
      </c>
      <c r="S3970" s="14">
        <f t="shared" si="248"/>
        <v>42452.815659722226</v>
      </c>
      <c r="T3970" s="14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50"/>
        <v>7</v>
      </c>
      <c r="P3971">
        <f t="shared" si="251"/>
        <v>35.17</v>
      </c>
      <c r="Q3971" s="12" t="s">
        <v>8315</v>
      </c>
      <c r="R3971" t="s">
        <v>8316</v>
      </c>
      <c r="S3971" s="14">
        <f t="shared" ref="S3971:S4034" si="252">(((J3971/60)/60)/24)+DATE(1970,1,1)</f>
        <v>42601.854699074072</v>
      </c>
      <c r="T3971" s="14">
        <f t="shared" ref="T3971:T4034" si="253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50"/>
        <v>0</v>
      </c>
      <c r="P3972">
        <f t="shared" si="251"/>
        <v>5.5</v>
      </c>
      <c r="Q3972" s="12" t="s">
        <v>8315</v>
      </c>
      <c r="R3972" t="s">
        <v>8316</v>
      </c>
      <c r="S3972" s="14">
        <f t="shared" si="252"/>
        <v>42447.863553240735</v>
      </c>
      <c r="T3972" s="14">
        <f t="shared" si="25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50"/>
        <v>1</v>
      </c>
      <c r="P3973">
        <f t="shared" si="251"/>
        <v>22.67</v>
      </c>
      <c r="Q3973" s="12" t="s">
        <v>8315</v>
      </c>
      <c r="R3973" t="s">
        <v>8316</v>
      </c>
      <c r="S3973" s="14">
        <f t="shared" si="252"/>
        <v>41811.536180555559</v>
      </c>
      <c r="T3973" s="14">
        <f t="shared" si="25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50"/>
        <v>21</v>
      </c>
      <c r="P3974">
        <f t="shared" si="251"/>
        <v>26.38</v>
      </c>
      <c r="Q3974" s="12" t="s">
        <v>8315</v>
      </c>
      <c r="R3974" t="s">
        <v>8316</v>
      </c>
      <c r="S3974" s="14">
        <f t="shared" si="252"/>
        <v>41981.067523148144</v>
      </c>
      <c r="T3974" s="14">
        <f t="shared" si="25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50"/>
        <v>78</v>
      </c>
      <c r="P3975">
        <f t="shared" si="251"/>
        <v>105.54</v>
      </c>
      <c r="Q3975" s="12" t="s">
        <v>8315</v>
      </c>
      <c r="R3975" t="s">
        <v>8316</v>
      </c>
      <c r="S3975" s="14">
        <f t="shared" si="252"/>
        <v>42469.68414351852</v>
      </c>
      <c r="T3975" s="14">
        <f t="shared" si="25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50"/>
        <v>32</v>
      </c>
      <c r="P3976">
        <f t="shared" si="251"/>
        <v>29.09</v>
      </c>
      <c r="Q3976" s="12" t="s">
        <v>8315</v>
      </c>
      <c r="R3976" t="s">
        <v>8316</v>
      </c>
      <c r="S3976" s="14">
        <f t="shared" si="252"/>
        <v>42493.546851851846</v>
      </c>
      <c r="T3976" s="14">
        <f t="shared" si="25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50"/>
        <v>0</v>
      </c>
      <c r="P3977">
        <f t="shared" si="251"/>
        <v>0</v>
      </c>
      <c r="Q3977" s="12" t="s">
        <v>8315</v>
      </c>
      <c r="R3977" t="s">
        <v>8316</v>
      </c>
      <c r="S3977" s="14">
        <f t="shared" si="252"/>
        <v>42534.866875</v>
      </c>
      <c r="T3977" s="14">
        <f t="shared" si="25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50"/>
        <v>48</v>
      </c>
      <c r="P3978">
        <f t="shared" si="251"/>
        <v>62</v>
      </c>
      <c r="Q3978" s="12" t="s">
        <v>8315</v>
      </c>
      <c r="R3978" t="s">
        <v>8316</v>
      </c>
      <c r="S3978" s="14">
        <f t="shared" si="252"/>
        <v>41830.858344907407</v>
      </c>
      <c r="T3978" s="14">
        <f t="shared" si="25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50"/>
        <v>1</v>
      </c>
      <c r="P3979">
        <f t="shared" si="251"/>
        <v>217.5</v>
      </c>
      <c r="Q3979" s="12" t="s">
        <v>8315</v>
      </c>
      <c r="R3979" t="s">
        <v>8316</v>
      </c>
      <c r="S3979" s="14">
        <f t="shared" si="252"/>
        <v>42543.788564814815</v>
      </c>
      <c r="T3979" s="14">
        <f t="shared" si="25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50"/>
        <v>11</v>
      </c>
      <c r="P3980">
        <f t="shared" si="251"/>
        <v>26.75</v>
      </c>
      <c r="Q3980" s="12" t="s">
        <v>8315</v>
      </c>
      <c r="R3980" t="s">
        <v>8316</v>
      </c>
      <c r="S3980" s="14">
        <f t="shared" si="252"/>
        <v>41975.642974537041</v>
      </c>
      <c r="T3980" s="14">
        <f t="shared" si="25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50"/>
        <v>2</v>
      </c>
      <c r="P3981">
        <f t="shared" si="251"/>
        <v>18.329999999999998</v>
      </c>
      <c r="Q3981" s="12" t="s">
        <v>8315</v>
      </c>
      <c r="R3981" t="s">
        <v>8316</v>
      </c>
      <c r="S3981" s="14">
        <f t="shared" si="252"/>
        <v>42069.903437500005</v>
      </c>
      <c r="T3981" s="14">
        <f t="shared" si="25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50"/>
        <v>18</v>
      </c>
      <c r="P3982">
        <f t="shared" si="251"/>
        <v>64.290000000000006</v>
      </c>
      <c r="Q3982" s="12" t="s">
        <v>8315</v>
      </c>
      <c r="R3982" t="s">
        <v>8316</v>
      </c>
      <c r="S3982" s="14">
        <f t="shared" si="252"/>
        <v>41795.598923611113</v>
      </c>
      <c r="T3982" s="14">
        <f t="shared" si="25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50"/>
        <v>4</v>
      </c>
      <c r="P3983">
        <f t="shared" si="251"/>
        <v>175</v>
      </c>
      <c r="Q3983" s="12" t="s">
        <v>8315</v>
      </c>
      <c r="R3983" t="s">
        <v>8316</v>
      </c>
      <c r="S3983" s="14">
        <f t="shared" si="252"/>
        <v>42508.179965277777</v>
      </c>
      <c r="T3983" s="14">
        <f t="shared" si="25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50"/>
        <v>20</v>
      </c>
      <c r="P3984">
        <f t="shared" si="251"/>
        <v>34</v>
      </c>
      <c r="Q3984" s="12" t="s">
        <v>8315</v>
      </c>
      <c r="R3984" t="s">
        <v>8316</v>
      </c>
      <c r="S3984" s="14">
        <f t="shared" si="252"/>
        <v>42132.809953703705</v>
      </c>
      <c r="T3984" s="14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50"/>
        <v>35</v>
      </c>
      <c r="P3985">
        <f t="shared" si="251"/>
        <v>84.28</v>
      </c>
      <c r="Q3985" s="12" t="s">
        <v>8315</v>
      </c>
      <c r="R3985" t="s">
        <v>8316</v>
      </c>
      <c r="S3985" s="14">
        <f t="shared" si="252"/>
        <v>41747.86986111111</v>
      </c>
      <c r="T3985" s="14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50"/>
        <v>6</v>
      </c>
      <c r="P3986">
        <f t="shared" si="251"/>
        <v>9.5</v>
      </c>
      <c r="Q3986" s="12" t="s">
        <v>8315</v>
      </c>
      <c r="R3986" t="s">
        <v>8316</v>
      </c>
      <c r="S3986" s="14">
        <f t="shared" si="252"/>
        <v>41920.963472222218</v>
      </c>
      <c r="T3986" s="14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50"/>
        <v>32</v>
      </c>
      <c r="P3987">
        <f t="shared" si="251"/>
        <v>33.74</v>
      </c>
      <c r="Q3987" s="12" t="s">
        <v>8315</v>
      </c>
      <c r="R3987" t="s">
        <v>8316</v>
      </c>
      <c r="S3987" s="14">
        <f t="shared" si="252"/>
        <v>42399.707407407404</v>
      </c>
      <c r="T3987" s="14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50"/>
        <v>10</v>
      </c>
      <c r="P3988">
        <f t="shared" si="251"/>
        <v>37.54</v>
      </c>
      <c r="Q3988" s="12" t="s">
        <v>8315</v>
      </c>
      <c r="R3988" t="s">
        <v>8316</v>
      </c>
      <c r="S3988" s="14">
        <f t="shared" si="252"/>
        <v>42467.548541666663</v>
      </c>
      <c r="T3988" s="14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50"/>
        <v>38</v>
      </c>
      <c r="P3989">
        <f t="shared" si="251"/>
        <v>11.62</v>
      </c>
      <c r="Q3989" s="12" t="s">
        <v>8315</v>
      </c>
      <c r="R3989" t="s">
        <v>8316</v>
      </c>
      <c r="S3989" s="14">
        <f t="shared" si="252"/>
        <v>41765.92465277778</v>
      </c>
      <c r="T3989" s="14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50"/>
        <v>2</v>
      </c>
      <c r="P3990">
        <f t="shared" si="251"/>
        <v>8</v>
      </c>
      <c r="Q3990" s="12" t="s">
        <v>8315</v>
      </c>
      <c r="R3990" t="s">
        <v>8316</v>
      </c>
      <c r="S3990" s="14">
        <f t="shared" si="252"/>
        <v>42230.08116898148</v>
      </c>
      <c r="T3990" s="14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50"/>
        <v>0</v>
      </c>
      <c r="P3991">
        <f t="shared" si="251"/>
        <v>0</v>
      </c>
      <c r="Q3991" s="12" t="s">
        <v>8315</v>
      </c>
      <c r="R3991" t="s">
        <v>8316</v>
      </c>
      <c r="S3991" s="14">
        <f t="shared" si="252"/>
        <v>42286.749780092592</v>
      </c>
      <c r="T3991" s="14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50"/>
        <v>4</v>
      </c>
      <c r="P3992">
        <f t="shared" si="251"/>
        <v>23</v>
      </c>
      <c r="Q3992" s="12" t="s">
        <v>8315</v>
      </c>
      <c r="R3992" t="s">
        <v>8316</v>
      </c>
      <c r="S3992" s="14">
        <f t="shared" si="252"/>
        <v>42401.672372685185</v>
      </c>
      <c r="T3992" s="14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50"/>
        <v>20</v>
      </c>
      <c r="P3993">
        <f t="shared" si="251"/>
        <v>100</v>
      </c>
      <c r="Q3993" s="12" t="s">
        <v>8315</v>
      </c>
      <c r="R3993" t="s">
        <v>8316</v>
      </c>
      <c r="S3993" s="14">
        <f t="shared" si="252"/>
        <v>42125.644467592589</v>
      </c>
      <c r="T3993" s="14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50"/>
        <v>5</v>
      </c>
      <c r="P3994">
        <f t="shared" si="251"/>
        <v>60.11</v>
      </c>
      <c r="Q3994" s="12" t="s">
        <v>8315</v>
      </c>
      <c r="R3994" t="s">
        <v>8316</v>
      </c>
      <c r="S3994" s="14">
        <f t="shared" si="252"/>
        <v>42289.94049768518</v>
      </c>
      <c r="T3994" s="14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50"/>
        <v>0</v>
      </c>
      <c r="P3995">
        <f t="shared" si="251"/>
        <v>3</v>
      </c>
      <c r="Q3995" s="12" t="s">
        <v>8315</v>
      </c>
      <c r="R3995" t="s">
        <v>8316</v>
      </c>
      <c r="S3995" s="14">
        <f t="shared" si="252"/>
        <v>42107.864722222221</v>
      </c>
      <c r="T3995" s="14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50"/>
        <v>0</v>
      </c>
      <c r="P3996">
        <f t="shared" si="251"/>
        <v>5</v>
      </c>
      <c r="Q3996" s="12" t="s">
        <v>8315</v>
      </c>
      <c r="R3996" t="s">
        <v>8316</v>
      </c>
      <c r="S3996" s="14">
        <f t="shared" si="252"/>
        <v>41809.389930555553</v>
      </c>
      <c r="T3996" s="14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50"/>
        <v>35</v>
      </c>
      <c r="P3997">
        <f t="shared" si="251"/>
        <v>17.5</v>
      </c>
      <c r="Q3997" s="12" t="s">
        <v>8315</v>
      </c>
      <c r="R3997" t="s">
        <v>8316</v>
      </c>
      <c r="S3997" s="14">
        <f t="shared" si="252"/>
        <v>42019.683761574073</v>
      </c>
      <c r="T3997" s="14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50"/>
        <v>17</v>
      </c>
      <c r="P3998">
        <f t="shared" si="251"/>
        <v>29.24</v>
      </c>
      <c r="Q3998" s="12" t="s">
        <v>8315</v>
      </c>
      <c r="R3998" t="s">
        <v>8316</v>
      </c>
      <c r="S3998" s="14">
        <f t="shared" si="252"/>
        <v>41950.26694444444</v>
      </c>
      <c r="T3998" s="14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50"/>
        <v>0</v>
      </c>
      <c r="P3999">
        <f t="shared" si="251"/>
        <v>0</v>
      </c>
      <c r="Q3999" s="12" t="s">
        <v>8315</v>
      </c>
      <c r="R3999" t="s">
        <v>8316</v>
      </c>
      <c r="S3999" s="14">
        <f t="shared" si="252"/>
        <v>42069.391446759255</v>
      </c>
      <c r="T3999" s="14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50"/>
        <v>57</v>
      </c>
      <c r="P4000">
        <f t="shared" si="251"/>
        <v>59.58</v>
      </c>
      <c r="Q4000" s="12" t="s">
        <v>8315</v>
      </c>
      <c r="R4000" t="s">
        <v>8316</v>
      </c>
      <c r="S4000" s="14">
        <f t="shared" si="252"/>
        <v>42061.963263888887</v>
      </c>
      <c r="T4000" s="14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50"/>
        <v>17</v>
      </c>
      <c r="P4001">
        <f t="shared" si="251"/>
        <v>82.57</v>
      </c>
      <c r="Q4001" s="12" t="s">
        <v>8315</v>
      </c>
      <c r="R4001" t="s">
        <v>8316</v>
      </c>
      <c r="S4001" s="14">
        <f t="shared" si="252"/>
        <v>41842.828680555554</v>
      </c>
      <c r="T4001" s="14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50"/>
        <v>0</v>
      </c>
      <c r="P4002">
        <f t="shared" si="251"/>
        <v>10</v>
      </c>
      <c r="Q4002" s="12" t="s">
        <v>8315</v>
      </c>
      <c r="R4002" t="s">
        <v>8316</v>
      </c>
      <c r="S4002" s="14">
        <f t="shared" si="252"/>
        <v>42437.64534722222</v>
      </c>
      <c r="T4002" s="14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50"/>
        <v>38</v>
      </c>
      <c r="P4003">
        <f t="shared" si="251"/>
        <v>32.36</v>
      </c>
      <c r="Q4003" s="12" t="s">
        <v>8315</v>
      </c>
      <c r="R4003" t="s">
        <v>8316</v>
      </c>
      <c r="S4003" s="14">
        <f t="shared" si="252"/>
        <v>42775.964212962965</v>
      </c>
      <c r="T4003" s="14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50"/>
        <v>2</v>
      </c>
      <c r="P4004">
        <f t="shared" si="251"/>
        <v>5.75</v>
      </c>
      <c r="Q4004" s="12" t="s">
        <v>8315</v>
      </c>
      <c r="R4004" t="s">
        <v>8316</v>
      </c>
      <c r="S4004" s="14">
        <f t="shared" si="252"/>
        <v>41879.043530092589</v>
      </c>
      <c r="T4004" s="14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50"/>
        <v>10</v>
      </c>
      <c r="P4005">
        <f t="shared" si="251"/>
        <v>100.5</v>
      </c>
      <c r="Q4005" s="12" t="s">
        <v>8315</v>
      </c>
      <c r="R4005" t="s">
        <v>8316</v>
      </c>
      <c r="S4005" s="14">
        <f t="shared" si="252"/>
        <v>42020.587349537032</v>
      </c>
      <c r="T4005" s="14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50"/>
        <v>0</v>
      </c>
      <c r="P4006">
        <f t="shared" si="251"/>
        <v>1</v>
      </c>
      <c r="Q4006" s="12" t="s">
        <v>8315</v>
      </c>
      <c r="R4006" t="s">
        <v>8316</v>
      </c>
      <c r="S4006" s="14">
        <f t="shared" si="252"/>
        <v>41890.16269675926</v>
      </c>
      <c r="T4006" s="14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50"/>
        <v>1</v>
      </c>
      <c r="P4007">
        <f t="shared" si="251"/>
        <v>20</v>
      </c>
      <c r="Q4007" s="12" t="s">
        <v>8315</v>
      </c>
      <c r="R4007" t="s">
        <v>8316</v>
      </c>
      <c r="S4007" s="14">
        <f t="shared" si="252"/>
        <v>41872.807696759257</v>
      </c>
      <c r="T4007" s="14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50"/>
        <v>0</v>
      </c>
      <c r="P4008">
        <f t="shared" si="251"/>
        <v>2</v>
      </c>
      <c r="Q4008" s="12" t="s">
        <v>8315</v>
      </c>
      <c r="R4008" t="s">
        <v>8316</v>
      </c>
      <c r="S4008" s="14">
        <f t="shared" si="252"/>
        <v>42391.772997685184</v>
      </c>
      <c r="T4008" s="14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50"/>
        <v>0</v>
      </c>
      <c r="P4009">
        <f t="shared" si="251"/>
        <v>5</v>
      </c>
      <c r="Q4009" s="12" t="s">
        <v>8315</v>
      </c>
      <c r="R4009" t="s">
        <v>8316</v>
      </c>
      <c r="S4009" s="14">
        <f t="shared" si="252"/>
        <v>41848.772928240738</v>
      </c>
      <c r="T4009" s="14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50"/>
        <v>6</v>
      </c>
      <c r="P4010">
        <f t="shared" si="251"/>
        <v>15</v>
      </c>
      <c r="Q4010" s="12" t="s">
        <v>8315</v>
      </c>
      <c r="R4010" t="s">
        <v>8316</v>
      </c>
      <c r="S4010" s="14">
        <f t="shared" si="252"/>
        <v>42177.964201388888</v>
      </c>
      <c r="T4010" s="14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50"/>
        <v>4</v>
      </c>
      <c r="P4011">
        <f t="shared" si="251"/>
        <v>25</v>
      </c>
      <c r="Q4011" s="12" t="s">
        <v>8315</v>
      </c>
      <c r="R4011" t="s">
        <v>8316</v>
      </c>
      <c r="S4011" s="14">
        <f t="shared" si="252"/>
        <v>41851.700925925928</v>
      </c>
      <c r="T4011" s="14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50"/>
        <v>24</v>
      </c>
      <c r="P4012">
        <f t="shared" si="251"/>
        <v>45.84</v>
      </c>
      <c r="Q4012" s="12" t="s">
        <v>8315</v>
      </c>
      <c r="R4012" t="s">
        <v>8316</v>
      </c>
      <c r="S4012" s="14">
        <f t="shared" si="252"/>
        <v>41921.770439814813</v>
      </c>
      <c r="T4012" s="14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50"/>
        <v>8</v>
      </c>
      <c r="P4013">
        <f t="shared" si="251"/>
        <v>4.75</v>
      </c>
      <c r="Q4013" s="12" t="s">
        <v>8315</v>
      </c>
      <c r="R4013" t="s">
        <v>8316</v>
      </c>
      <c r="S4013" s="14">
        <f t="shared" si="252"/>
        <v>42002.54488425926</v>
      </c>
      <c r="T4013" s="14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50"/>
        <v>0</v>
      </c>
      <c r="P4014">
        <f t="shared" si="251"/>
        <v>0</v>
      </c>
      <c r="Q4014" s="12" t="s">
        <v>8315</v>
      </c>
      <c r="R4014" t="s">
        <v>8316</v>
      </c>
      <c r="S4014" s="14">
        <f t="shared" si="252"/>
        <v>42096.544548611113</v>
      </c>
      <c r="T4014" s="14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50"/>
        <v>1</v>
      </c>
      <c r="P4015">
        <f t="shared" si="251"/>
        <v>13</v>
      </c>
      <c r="Q4015" s="12" t="s">
        <v>8315</v>
      </c>
      <c r="R4015" t="s">
        <v>8316</v>
      </c>
      <c r="S4015" s="14">
        <f t="shared" si="252"/>
        <v>42021.301192129627</v>
      </c>
      <c r="T4015" s="14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50"/>
        <v>0</v>
      </c>
      <c r="P4016">
        <f t="shared" si="251"/>
        <v>0</v>
      </c>
      <c r="Q4016" s="12" t="s">
        <v>8315</v>
      </c>
      <c r="R4016" t="s">
        <v>8316</v>
      </c>
      <c r="S4016" s="14">
        <f t="shared" si="252"/>
        <v>42419.246168981481</v>
      </c>
      <c r="T4016" s="14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50"/>
        <v>0</v>
      </c>
      <c r="P4017">
        <f t="shared" si="251"/>
        <v>1</v>
      </c>
      <c r="Q4017" s="12" t="s">
        <v>8315</v>
      </c>
      <c r="R4017" t="s">
        <v>8316</v>
      </c>
      <c r="S4017" s="14">
        <f t="shared" si="252"/>
        <v>42174.780821759254</v>
      </c>
      <c r="T4017" s="14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50"/>
        <v>14</v>
      </c>
      <c r="P4018">
        <f t="shared" si="251"/>
        <v>10</v>
      </c>
      <c r="Q4018" s="12" t="s">
        <v>8315</v>
      </c>
      <c r="R4018" t="s">
        <v>8316</v>
      </c>
      <c r="S4018" s="14">
        <f t="shared" si="252"/>
        <v>41869.872685185182</v>
      </c>
      <c r="T4018" s="14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50"/>
        <v>1</v>
      </c>
      <c r="P4019">
        <f t="shared" si="251"/>
        <v>52.5</v>
      </c>
      <c r="Q4019" s="12" t="s">
        <v>8315</v>
      </c>
      <c r="R4019" t="s">
        <v>8316</v>
      </c>
      <c r="S4019" s="14">
        <f t="shared" si="252"/>
        <v>41856.672152777777</v>
      </c>
      <c r="T4019" s="14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50"/>
        <v>9</v>
      </c>
      <c r="P4020">
        <f t="shared" si="251"/>
        <v>32.5</v>
      </c>
      <c r="Q4020" s="12" t="s">
        <v>8315</v>
      </c>
      <c r="R4020" t="s">
        <v>8316</v>
      </c>
      <c r="S4020" s="14">
        <f t="shared" si="252"/>
        <v>42620.91097222222</v>
      </c>
      <c r="T4020" s="14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50"/>
        <v>1</v>
      </c>
      <c r="P4021">
        <f t="shared" si="251"/>
        <v>7.25</v>
      </c>
      <c r="Q4021" s="12" t="s">
        <v>8315</v>
      </c>
      <c r="R4021" t="s">
        <v>8316</v>
      </c>
      <c r="S4021" s="14">
        <f t="shared" si="252"/>
        <v>42417.675879629634</v>
      </c>
      <c r="T4021" s="14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50"/>
        <v>17</v>
      </c>
      <c r="P4022">
        <f t="shared" si="251"/>
        <v>33.33</v>
      </c>
      <c r="Q4022" s="12" t="s">
        <v>8315</v>
      </c>
      <c r="R4022" t="s">
        <v>8316</v>
      </c>
      <c r="S4022" s="14">
        <f t="shared" si="252"/>
        <v>42057.190960648149</v>
      </c>
      <c r="T4022" s="14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50"/>
        <v>1</v>
      </c>
      <c r="P4023">
        <f t="shared" si="251"/>
        <v>62.5</v>
      </c>
      <c r="Q4023" s="12" t="s">
        <v>8315</v>
      </c>
      <c r="R4023" t="s">
        <v>8316</v>
      </c>
      <c r="S4023" s="14">
        <f t="shared" si="252"/>
        <v>41878.911550925928</v>
      </c>
      <c r="T4023" s="14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50"/>
        <v>70</v>
      </c>
      <c r="P4024">
        <f t="shared" si="251"/>
        <v>63.56</v>
      </c>
      <c r="Q4024" s="12" t="s">
        <v>8315</v>
      </c>
      <c r="R4024" t="s">
        <v>8316</v>
      </c>
      <c r="S4024" s="14">
        <f t="shared" si="252"/>
        <v>41990.584108796291</v>
      </c>
      <c r="T4024" s="14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50"/>
        <v>0</v>
      </c>
      <c r="P4025">
        <f t="shared" si="251"/>
        <v>0</v>
      </c>
      <c r="Q4025" s="12" t="s">
        <v>8315</v>
      </c>
      <c r="R4025" t="s">
        <v>8316</v>
      </c>
      <c r="S4025" s="14">
        <f t="shared" si="252"/>
        <v>42408.999571759254</v>
      </c>
      <c r="T4025" s="14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50"/>
        <v>1</v>
      </c>
      <c r="P4026">
        <f t="shared" si="251"/>
        <v>10</v>
      </c>
      <c r="Q4026" s="12" t="s">
        <v>8315</v>
      </c>
      <c r="R4026" t="s">
        <v>8316</v>
      </c>
      <c r="S4026" s="14">
        <f t="shared" si="252"/>
        <v>42217.670104166667</v>
      </c>
      <c r="T4026" s="14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50"/>
        <v>5</v>
      </c>
      <c r="P4027">
        <f t="shared" si="251"/>
        <v>62.5</v>
      </c>
      <c r="Q4027" s="12" t="s">
        <v>8315</v>
      </c>
      <c r="R4027" t="s">
        <v>8316</v>
      </c>
      <c r="S4027" s="14">
        <f t="shared" si="252"/>
        <v>42151.237685185188</v>
      </c>
      <c r="T4027" s="14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50"/>
        <v>0</v>
      </c>
      <c r="P4028">
        <f t="shared" si="251"/>
        <v>0</v>
      </c>
      <c r="Q4028" s="12" t="s">
        <v>8315</v>
      </c>
      <c r="R4028" t="s">
        <v>8316</v>
      </c>
      <c r="S4028" s="14">
        <f t="shared" si="252"/>
        <v>42282.655543981484</v>
      </c>
      <c r="T4028" s="14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50"/>
        <v>7</v>
      </c>
      <c r="P4029">
        <f t="shared" si="251"/>
        <v>30.71</v>
      </c>
      <c r="Q4029" s="12" t="s">
        <v>8315</v>
      </c>
      <c r="R4029" t="s">
        <v>8316</v>
      </c>
      <c r="S4029" s="14">
        <f t="shared" si="252"/>
        <v>42768.97084490741</v>
      </c>
      <c r="T4029" s="14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50"/>
        <v>28</v>
      </c>
      <c r="P4030">
        <f t="shared" si="251"/>
        <v>51</v>
      </c>
      <c r="Q4030" s="12" t="s">
        <v>8315</v>
      </c>
      <c r="R4030" t="s">
        <v>8316</v>
      </c>
      <c r="S4030" s="14">
        <f t="shared" si="252"/>
        <v>41765.938657407409</v>
      </c>
      <c r="T4030" s="14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50"/>
        <v>0</v>
      </c>
      <c r="P4031">
        <f t="shared" si="251"/>
        <v>0</v>
      </c>
      <c r="Q4031" s="12" t="s">
        <v>8315</v>
      </c>
      <c r="R4031" t="s">
        <v>8316</v>
      </c>
      <c r="S4031" s="14">
        <f t="shared" si="252"/>
        <v>42322.025115740747</v>
      </c>
      <c r="T4031" s="14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50"/>
        <v>16</v>
      </c>
      <c r="P4032">
        <f t="shared" si="251"/>
        <v>66.67</v>
      </c>
      <c r="Q4032" s="12" t="s">
        <v>8315</v>
      </c>
      <c r="R4032" t="s">
        <v>8316</v>
      </c>
      <c r="S4032" s="14">
        <f t="shared" si="252"/>
        <v>42374.655081018514</v>
      </c>
      <c r="T4032" s="14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50"/>
        <v>0</v>
      </c>
      <c r="P4033">
        <f t="shared" si="251"/>
        <v>0</v>
      </c>
      <c r="Q4033" s="12" t="s">
        <v>8315</v>
      </c>
      <c r="R4033" t="s">
        <v>8316</v>
      </c>
      <c r="S4033" s="14">
        <f t="shared" si="252"/>
        <v>41941.585231481484</v>
      </c>
      <c r="T4033" s="14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4">ROUND(E4034/D4034*100,0)</f>
        <v>7</v>
      </c>
      <c r="P4034">
        <f t="shared" ref="P4034:P4097" si="255">IFERROR(ROUND(E4034/L4034,2),0)</f>
        <v>59</v>
      </c>
      <c r="Q4034" s="12" t="s">
        <v>8315</v>
      </c>
      <c r="R4034" t="s">
        <v>8316</v>
      </c>
      <c r="S4034" s="14">
        <f t="shared" si="252"/>
        <v>42293.809212962966</v>
      </c>
      <c r="T4034" s="14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4"/>
        <v>26</v>
      </c>
      <c r="P4035">
        <f t="shared" si="255"/>
        <v>65.34</v>
      </c>
      <c r="Q4035" s="12" t="s">
        <v>8315</v>
      </c>
      <c r="R4035" t="s">
        <v>8316</v>
      </c>
      <c r="S4035" s="14">
        <f t="shared" ref="S4035:S4098" si="256">(((J4035/60)/60)/24)+DATE(1970,1,1)</f>
        <v>42614.268796296295</v>
      </c>
      <c r="T4035" s="14">
        <f t="shared" ref="T4035:T4098" si="25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4"/>
        <v>1</v>
      </c>
      <c r="P4036">
        <f t="shared" si="255"/>
        <v>100</v>
      </c>
      <c r="Q4036" s="12" t="s">
        <v>8315</v>
      </c>
      <c r="R4036" t="s">
        <v>8316</v>
      </c>
      <c r="S4036" s="14">
        <f t="shared" si="256"/>
        <v>42067.947337962964</v>
      </c>
      <c r="T4036" s="14">
        <f t="shared" si="25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4"/>
        <v>37</v>
      </c>
      <c r="P4037">
        <f t="shared" si="255"/>
        <v>147.4</v>
      </c>
      <c r="Q4037" s="12" t="s">
        <v>8315</v>
      </c>
      <c r="R4037" t="s">
        <v>8316</v>
      </c>
      <c r="S4037" s="14">
        <f t="shared" si="256"/>
        <v>41903.882951388885</v>
      </c>
      <c r="T4037" s="14">
        <f t="shared" si="25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4"/>
        <v>47</v>
      </c>
      <c r="P4038">
        <f t="shared" si="255"/>
        <v>166.06</v>
      </c>
      <c r="Q4038" s="12" t="s">
        <v>8315</v>
      </c>
      <c r="R4038" t="s">
        <v>8316</v>
      </c>
      <c r="S4038" s="14">
        <f t="shared" si="256"/>
        <v>41804.937083333331</v>
      </c>
      <c r="T4038" s="14">
        <f t="shared" si="25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4"/>
        <v>11</v>
      </c>
      <c r="P4039">
        <f t="shared" si="255"/>
        <v>40</v>
      </c>
      <c r="Q4039" s="12" t="s">
        <v>8315</v>
      </c>
      <c r="R4039" t="s">
        <v>8316</v>
      </c>
      <c r="S4039" s="14">
        <f t="shared" si="256"/>
        <v>42497.070775462969</v>
      </c>
      <c r="T4039" s="14">
        <f t="shared" si="25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4"/>
        <v>12</v>
      </c>
      <c r="P4040">
        <f t="shared" si="255"/>
        <v>75.25</v>
      </c>
      <c r="Q4040" s="12" t="s">
        <v>8315</v>
      </c>
      <c r="R4040" t="s">
        <v>8316</v>
      </c>
      <c r="S4040" s="14">
        <f t="shared" si="256"/>
        <v>41869.798726851855</v>
      </c>
      <c r="T4040" s="14">
        <f t="shared" si="25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4"/>
        <v>60</v>
      </c>
      <c r="P4041">
        <f t="shared" si="255"/>
        <v>60</v>
      </c>
      <c r="Q4041" s="12" t="s">
        <v>8315</v>
      </c>
      <c r="R4041" t="s">
        <v>8316</v>
      </c>
      <c r="S4041" s="14">
        <f t="shared" si="256"/>
        <v>42305.670914351853</v>
      </c>
      <c r="T4041" s="14">
        <f t="shared" si="25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4"/>
        <v>31</v>
      </c>
      <c r="P4042">
        <f t="shared" si="255"/>
        <v>1250</v>
      </c>
      <c r="Q4042" s="12" t="s">
        <v>8315</v>
      </c>
      <c r="R4042" t="s">
        <v>8316</v>
      </c>
      <c r="S4042" s="14">
        <f t="shared" si="256"/>
        <v>42144.231527777782</v>
      </c>
      <c r="T4042" s="14">
        <f t="shared" si="25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4"/>
        <v>0</v>
      </c>
      <c r="P4043">
        <f t="shared" si="255"/>
        <v>10.5</v>
      </c>
      <c r="Q4043" s="12" t="s">
        <v>8315</v>
      </c>
      <c r="R4043" t="s">
        <v>8316</v>
      </c>
      <c r="S4043" s="14">
        <f t="shared" si="256"/>
        <v>42559.474004629628</v>
      </c>
      <c r="T4043" s="14">
        <f t="shared" si="25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4"/>
        <v>0</v>
      </c>
      <c r="P4044">
        <f t="shared" si="255"/>
        <v>7</v>
      </c>
      <c r="Q4044" s="12" t="s">
        <v>8315</v>
      </c>
      <c r="R4044" t="s">
        <v>8316</v>
      </c>
      <c r="S4044" s="14">
        <f t="shared" si="256"/>
        <v>41995.084074074075</v>
      </c>
      <c r="T4044" s="14">
        <f t="shared" si="25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4"/>
        <v>0</v>
      </c>
      <c r="P4045">
        <f t="shared" si="255"/>
        <v>0</v>
      </c>
      <c r="Q4045" s="12" t="s">
        <v>8315</v>
      </c>
      <c r="R4045" t="s">
        <v>8316</v>
      </c>
      <c r="S4045" s="14">
        <f t="shared" si="256"/>
        <v>41948.957465277781</v>
      </c>
      <c r="T4045" s="14">
        <f t="shared" si="25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4"/>
        <v>38</v>
      </c>
      <c r="P4046">
        <f t="shared" si="255"/>
        <v>56.25</v>
      </c>
      <c r="Q4046" s="12" t="s">
        <v>8315</v>
      </c>
      <c r="R4046" t="s">
        <v>8316</v>
      </c>
      <c r="S4046" s="14">
        <f t="shared" si="256"/>
        <v>42074.219699074078</v>
      </c>
      <c r="T4046" s="14">
        <f t="shared" si="25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4"/>
        <v>0</v>
      </c>
      <c r="P4047">
        <f t="shared" si="255"/>
        <v>1</v>
      </c>
      <c r="Q4047" s="12" t="s">
        <v>8315</v>
      </c>
      <c r="R4047" t="s">
        <v>8316</v>
      </c>
      <c r="S4047" s="14">
        <f t="shared" si="256"/>
        <v>41842.201261574075</v>
      </c>
      <c r="T4047" s="14">
        <f t="shared" si="25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4"/>
        <v>8</v>
      </c>
      <c r="P4048">
        <f t="shared" si="255"/>
        <v>38.33</v>
      </c>
      <c r="Q4048" s="12" t="s">
        <v>8315</v>
      </c>
      <c r="R4048" t="s">
        <v>8316</v>
      </c>
      <c r="S4048" s="14">
        <f t="shared" si="256"/>
        <v>41904.650578703702</v>
      </c>
      <c r="T4048" s="14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4"/>
        <v>2</v>
      </c>
      <c r="P4049">
        <f t="shared" si="255"/>
        <v>27.5</v>
      </c>
      <c r="Q4049" s="12" t="s">
        <v>8315</v>
      </c>
      <c r="R4049" t="s">
        <v>8316</v>
      </c>
      <c r="S4049" s="14">
        <f t="shared" si="256"/>
        <v>41991.022488425922</v>
      </c>
      <c r="T4049" s="14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4"/>
        <v>18</v>
      </c>
      <c r="P4050">
        <f t="shared" si="255"/>
        <v>32.979999999999997</v>
      </c>
      <c r="Q4050" s="12" t="s">
        <v>8315</v>
      </c>
      <c r="R4050" t="s">
        <v>8316</v>
      </c>
      <c r="S4050" s="14">
        <f t="shared" si="256"/>
        <v>42436.509108796294</v>
      </c>
      <c r="T4050" s="14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4"/>
        <v>0</v>
      </c>
      <c r="P4051">
        <f t="shared" si="255"/>
        <v>16</v>
      </c>
      <c r="Q4051" s="12" t="s">
        <v>8315</v>
      </c>
      <c r="R4051" t="s">
        <v>8316</v>
      </c>
      <c r="S4051" s="14">
        <f t="shared" si="256"/>
        <v>42169.958506944444</v>
      </c>
      <c r="T4051" s="14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4"/>
        <v>0</v>
      </c>
      <c r="P4052">
        <f t="shared" si="255"/>
        <v>1</v>
      </c>
      <c r="Q4052" s="12" t="s">
        <v>8315</v>
      </c>
      <c r="R4052" t="s">
        <v>8316</v>
      </c>
      <c r="S4052" s="14">
        <f t="shared" si="256"/>
        <v>41905.636469907404</v>
      </c>
      <c r="T4052" s="14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4"/>
        <v>0</v>
      </c>
      <c r="P4053">
        <f t="shared" si="255"/>
        <v>0</v>
      </c>
      <c r="Q4053" s="12" t="s">
        <v>8315</v>
      </c>
      <c r="R4053" t="s">
        <v>8316</v>
      </c>
      <c r="S4053" s="14">
        <f t="shared" si="256"/>
        <v>41761.810150462967</v>
      </c>
      <c r="T4053" s="14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4"/>
        <v>38</v>
      </c>
      <c r="P4054">
        <f t="shared" si="255"/>
        <v>86.62</v>
      </c>
      <c r="Q4054" s="12" t="s">
        <v>8315</v>
      </c>
      <c r="R4054" t="s">
        <v>8316</v>
      </c>
      <c r="S4054" s="14">
        <f t="shared" si="256"/>
        <v>41865.878657407404</v>
      </c>
      <c r="T4054" s="14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4"/>
        <v>22</v>
      </c>
      <c r="P4055">
        <f t="shared" si="255"/>
        <v>55</v>
      </c>
      <c r="Q4055" s="12" t="s">
        <v>8315</v>
      </c>
      <c r="R4055" t="s">
        <v>8316</v>
      </c>
      <c r="S4055" s="14">
        <f t="shared" si="256"/>
        <v>41928.690138888887</v>
      </c>
      <c r="T4055" s="14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4"/>
        <v>0</v>
      </c>
      <c r="P4056">
        <f t="shared" si="255"/>
        <v>0</v>
      </c>
      <c r="Q4056" s="12" t="s">
        <v>8315</v>
      </c>
      <c r="R4056" t="s">
        <v>8316</v>
      </c>
      <c r="S4056" s="14">
        <f t="shared" si="256"/>
        <v>42613.841261574074</v>
      </c>
      <c r="T4056" s="14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4"/>
        <v>18</v>
      </c>
      <c r="P4057">
        <f t="shared" si="255"/>
        <v>41.95</v>
      </c>
      <c r="Q4057" s="12" t="s">
        <v>8315</v>
      </c>
      <c r="R4057" t="s">
        <v>8316</v>
      </c>
      <c r="S4057" s="14">
        <f t="shared" si="256"/>
        <v>41779.648506944446</v>
      </c>
      <c r="T4057" s="14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4"/>
        <v>53</v>
      </c>
      <c r="P4058">
        <f t="shared" si="255"/>
        <v>88.33</v>
      </c>
      <c r="Q4058" s="12" t="s">
        <v>8315</v>
      </c>
      <c r="R4058" t="s">
        <v>8316</v>
      </c>
      <c r="S4058" s="14">
        <f t="shared" si="256"/>
        <v>42534.933321759265</v>
      </c>
      <c r="T4058" s="14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4"/>
        <v>22</v>
      </c>
      <c r="P4059">
        <f t="shared" si="255"/>
        <v>129.16999999999999</v>
      </c>
      <c r="Q4059" s="12" t="s">
        <v>8315</v>
      </c>
      <c r="R4059" t="s">
        <v>8316</v>
      </c>
      <c r="S4059" s="14">
        <f t="shared" si="256"/>
        <v>42310.968518518523</v>
      </c>
      <c r="T4059" s="14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4"/>
        <v>3</v>
      </c>
      <c r="P4060">
        <f t="shared" si="255"/>
        <v>23.75</v>
      </c>
      <c r="Q4060" s="12" t="s">
        <v>8315</v>
      </c>
      <c r="R4060" t="s">
        <v>8316</v>
      </c>
      <c r="S4060" s="14">
        <f t="shared" si="256"/>
        <v>42446.060694444444</v>
      </c>
      <c r="T4060" s="14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4"/>
        <v>3</v>
      </c>
      <c r="P4061">
        <f t="shared" si="255"/>
        <v>35.71</v>
      </c>
      <c r="Q4061" s="12" t="s">
        <v>8315</v>
      </c>
      <c r="R4061" t="s">
        <v>8316</v>
      </c>
      <c r="S4061" s="14">
        <f t="shared" si="256"/>
        <v>41866.640648148146</v>
      </c>
      <c r="T4061" s="14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4"/>
        <v>3</v>
      </c>
      <c r="P4062">
        <f t="shared" si="255"/>
        <v>57</v>
      </c>
      <c r="Q4062" s="12" t="s">
        <v>8315</v>
      </c>
      <c r="R4062" t="s">
        <v>8316</v>
      </c>
      <c r="S4062" s="14">
        <f t="shared" si="256"/>
        <v>41779.695092592592</v>
      </c>
      <c r="T4062" s="14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4"/>
        <v>0</v>
      </c>
      <c r="P4063">
        <f t="shared" si="255"/>
        <v>0</v>
      </c>
      <c r="Q4063" s="12" t="s">
        <v>8315</v>
      </c>
      <c r="R4063" t="s">
        <v>8316</v>
      </c>
      <c r="S4063" s="14">
        <f t="shared" si="256"/>
        <v>42421.141469907408</v>
      </c>
      <c r="T4063" s="14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4"/>
        <v>2</v>
      </c>
      <c r="P4064">
        <f t="shared" si="255"/>
        <v>163.33000000000001</v>
      </c>
      <c r="Q4064" s="12" t="s">
        <v>8315</v>
      </c>
      <c r="R4064" t="s">
        <v>8316</v>
      </c>
      <c r="S4064" s="14">
        <f t="shared" si="256"/>
        <v>42523.739212962959</v>
      </c>
      <c r="T4064" s="14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4"/>
        <v>1</v>
      </c>
      <c r="P4065">
        <f t="shared" si="255"/>
        <v>15</v>
      </c>
      <c r="Q4065" s="12" t="s">
        <v>8315</v>
      </c>
      <c r="R4065" t="s">
        <v>8316</v>
      </c>
      <c r="S4065" s="14">
        <f t="shared" si="256"/>
        <v>41787.681527777779</v>
      </c>
      <c r="T4065" s="14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4"/>
        <v>19</v>
      </c>
      <c r="P4066">
        <f t="shared" si="255"/>
        <v>64.17</v>
      </c>
      <c r="Q4066" s="12" t="s">
        <v>8315</v>
      </c>
      <c r="R4066" t="s">
        <v>8316</v>
      </c>
      <c r="S4066" s="14">
        <f t="shared" si="256"/>
        <v>42093.588263888887</v>
      </c>
      <c r="T4066" s="14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4"/>
        <v>1</v>
      </c>
      <c r="P4067">
        <f t="shared" si="255"/>
        <v>6.75</v>
      </c>
      <c r="Q4067" s="12" t="s">
        <v>8315</v>
      </c>
      <c r="R4067" t="s">
        <v>8316</v>
      </c>
      <c r="S4067" s="14">
        <f t="shared" si="256"/>
        <v>41833.951516203706</v>
      </c>
      <c r="T4067" s="14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4"/>
        <v>0</v>
      </c>
      <c r="P4068">
        <f t="shared" si="255"/>
        <v>25</v>
      </c>
      <c r="Q4068" s="12" t="s">
        <v>8315</v>
      </c>
      <c r="R4068" t="s">
        <v>8316</v>
      </c>
      <c r="S4068" s="14">
        <f t="shared" si="256"/>
        <v>42479.039212962962</v>
      </c>
      <c r="T4068" s="14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4"/>
        <v>61</v>
      </c>
      <c r="P4069">
        <f t="shared" si="255"/>
        <v>179.12</v>
      </c>
      <c r="Q4069" s="12" t="s">
        <v>8315</v>
      </c>
      <c r="R4069" t="s">
        <v>8316</v>
      </c>
      <c r="S4069" s="14">
        <f t="shared" si="256"/>
        <v>42235.117476851854</v>
      </c>
      <c r="T4069" s="14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4"/>
        <v>1</v>
      </c>
      <c r="P4070">
        <f t="shared" si="255"/>
        <v>34.950000000000003</v>
      </c>
      <c r="Q4070" s="12" t="s">
        <v>8315</v>
      </c>
      <c r="R4070" t="s">
        <v>8316</v>
      </c>
      <c r="S4070" s="14">
        <f t="shared" si="256"/>
        <v>42718.963599537034</v>
      </c>
      <c r="T4070" s="14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4"/>
        <v>34</v>
      </c>
      <c r="P4071">
        <f t="shared" si="255"/>
        <v>33.08</v>
      </c>
      <c r="Q4071" s="12" t="s">
        <v>8315</v>
      </c>
      <c r="R4071" t="s">
        <v>8316</v>
      </c>
      <c r="S4071" s="14">
        <f t="shared" si="256"/>
        <v>42022.661527777775</v>
      </c>
      <c r="T4071" s="14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4"/>
        <v>17</v>
      </c>
      <c r="P4072">
        <f t="shared" si="255"/>
        <v>27.5</v>
      </c>
      <c r="Q4072" s="12" t="s">
        <v>8315</v>
      </c>
      <c r="R4072" t="s">
        <v>8316</v>
      </c>
      <c r="S4072" s="14">
        <f t="shared" si="256"/>
        <v>42031.666898148149</v>
      </c>
      <c r="T4072" s="14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4"/>
        <v>0</v>
      </c>
      <c r="P4073">
        <f t="shared" si="255"/>
        <v>0</v>
      </c>
      <c r="Q4073" s="12" t="s">
        <v>8315</v>
      </c>
      <c r="R4073" t="s">
        <v>8316</v>
      </c>
      <c r="S4073" s="14">
        <f t="shared" si="256"/>
        <v>42700.804756944446</v>
      </c>
      <c r="T4073" s="14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4"/>
        <v>0</v>
      </c>
      <c r="P4074">
        <f t="shared" si="255"/>
        <v>2</v>
      </c>
      <c r="Q4074" s="12" t="s">
        <v>8315</v>
      </c>
      <c r="R4074" t="s">
        <v>8316</v>
      </c>
      <c r="S4074" s="14">
        <f t="shared" si="256"/>
        <v>41812.77443287037</v>
      </c>
      <c r="T4074" s="14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4"/>
        <v>1</v>
      </c>
      <c r="P4075">
        <f t="shared" si="255"/>
        <v>18.5</v>
      </c>
      <c r="Q4075" s="12" t="s">
        <v>8315</v>
      </c>
      <c r="R4075" t="s">
        <v>8316</v>
      </c>
      <c r="S4075" s="14">
        <f t="shared" si="256"/>
        <v>42078.34520833334</v>
      </c>
      <c r="T4075" s="14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4"/>
        <v>27</v>
      </c>
      <c r="P4076">
        <f t="shared" si="255"/>
        <v>35</v>
      </c>
      <c r="Q4076" s="12" t="s">
        <v>8315</v>
      </c>
      <c r="R4076" t="s">
        <v>8316</v>
      </c>
      <c r="S4076" s="14">
        <f t="shared" si="256"/>
        <v>42283.552951388891</v>
      </c>
      <c r="T4076" s="14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4"/>
        <v>29</v>
      </c>
      <c r="P4077">
        <f t="shared" si="255"/>
        <v>44.31</v>
      </c>
      <c r="Q4077" s="12" t="s">
        <v>8315</v>
      </c>
      <c r="R4077" t="s">
        <v>8316</v>
      </c>
      <c r="S4077" s="14">
        <f t="shared" si="256"/>
        <v>41779.045937499999</v>
      </c>
      <c r="T4077" s="14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4"/>
        <v>0</v>
      </c>
      <c r="P4078">
        <f t="shared" si="255"/>
        <v>0</v>
      </c>
      <c r="Q4078" s="12" t="s">
        <v>8315</v>
      </c>
      <c r="R4078" t="s">
        <v>8316</v>
      </c>
      <c r="S4078" s="14">
        <f t="shared" si="256"/>
        <v>41905.795706018522</v>
      </c>
      <c r="T4078" s="14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4"/>
        <v>9</v>
      </c>
      <c r="P4079">
        <f t="shared" si="255"/>
        <v>222.5</v>
      </c>
      <c r="Q4079" s="12" t="s">
        <v>8315</v>
      </c>
      <c r="R4079" t="s">
        <v>8316</v>
      </c>
      <c r="S4079" s="14">
        <f t="shared" si="256"/>
        <v>42695.7105787037</v>
      </c>
      <c r="T4079" s="14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4"/>
        <v>0</v>
      </c>
      <c r="P4080">
        <f t="shared" si="255"/>
        <v>0</v>
      </c>
      <c r="Q4080" s="12" t="s">
        <v>8315</v>
      </c>
      <c r="R4080" t="s">
        <v>8316</v>
      </c>
      <c r="S4080" s="14">
        <f t="shared" si="256"/>
        <v>42732.787523148145</v>
      </c>
      <c r="T4080" s="14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4"/>
        <v>0</v>
      </c>
      <c r="P4081">
        <f t="shared" si="255"/>
        <v>5</v>
      </c>
      <c r="Q4081" s="12" t="s">
        <v>8315</v>
      </c>
      <c r="R4081" t="s">
        <v>8316</v>
      </c>
      <c r="S4081" s="14">
        <f t="shared" si="256"/>
        <v>42510.938900462963</v>
      </c>
      <c r="T4081" s="14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4"/>
        <v>0</v>
      </c>
      <c r="P4082">
        <f t="shared" si="255"/>
        <v>0</v>
      </c>
      <c r="Q4082" s="12" t="s">
        <v>8315</v>
      </c>
      <c r="R4082" t="s">
        <v>8316</v>
      </c>
      <c r="S4082" s="14">
        <f t="shared" si="256"/>
        <v>42511.698101851856</v>
      </c>
      <c r="T4082" s="14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4"/>
        <v>16</v>
      </c>
      <c r="P4083">
        <f t="shared" si="255"/>
        <v>29.17</v>
      </c>
      <c r="Q4083" s="12" t="s">
        <v>8315</v>
      </c>
      <c r="R4083" t="s">
        <v>8316</v>
      </c>
      <c r="S4083" s="14">
        <f t="shared" si="256"/>
        <v>42041.581307870365</v>
      </c>
      <c r="T4083" s="14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4"/>
        <v>2</v>
      </c>
      <c r="P4084">
        <f t="shared" si="255"/>
        <v>1.5</v>
      </c>
      <c r="Q4084" s="12" t="s">
        <v>8315</v>
      </c>
      <c r="R4084" t="s">
        <v>8316</v>
      </c>
      <c r="S4084" s="14">
        <f t="shared" si="256"/>
        <v>42307.189270833333</v>
      </c>
      <c r="T4084" s="14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4"/>
        <v>22</v>
      </c>
      <c r="P4085">
        <f t="shared" si="255"/>
        <v>126.5</v>
      </c>
      <c r="Q4085" s="12" t="s">
        <v>8315</v>
      </c>
      <c r="R4085" t="s">
        <v>8316</v>
      </c>
      <c r="S4085" s="14">
        <f t="shared" si="256"/>
        <v>42353.761759259258</v>
      </c>
      <c r="T4085" s="14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4"/>
        <v>0</v>
      </c>
      <c r="P4086">
        <f t="shared" si="255"/>
        <v>10</v>
      </c>
      <c r="Q4086" s="12" t="s">
        <v>8315</v>
      </c>
      <c r="R4086" t="s">
        <v>8316</v>
      </c>
      <c r="S4086" s="14">
        <f t="shared" si="256"/>
        <v>42622.436412037037</v>
      </c>
      <c r="T4086" s="14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4"/>
        <v>0</v>
      </c>
      <c r="P4087">
        <f t="shared" si="255"/>
        <v>10</v>
      </c>
      <c r="Q4087" s="12" t="s">
        <v>8315</v>
      </c>
      <c r="R4087" t="s">
        <v>8316</v>
      </c>
      <c r="S4087" s="14">
        <f t="shared" si="256"/>
        <v>42058.603877314818</v>
      </c>
      <c r="T4087" s="14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4"/>
        <v>5</v>
      </c>
      <c r="P4088">
        <f t="shared" si="255"/>
        <v>9.4</v>
      </c>
      <c r="Q4088" s="12" t="s">
        <v>8315</v>
      </c>
      <c r="R4088" t="s">
        <v>8316</v>
      </c>
      <c r="S4088" s="14">
        <f t="shared" si="256"/>
        <v>42304.940960648149</v>
      </c>
      <c r="T4088" s="14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4"/>
        <v>0</v>
      </c>
      <c r="P4089">
        <f t="shared" si="255"/>
        <v>0</v>
      </c>
      <c r="Q4089" s="12" t="s">
        <v>8315</v>
      </c>
      <c r="R4089" t="s">
        <v>8316</v>
      </c>
      <c r="S4089" s="14">
        <f t="shared" si="256"/>
        <v>42538.742893518516</v>
      </c>
      <c r="T4089" s="14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4"/>
        <v>11</v>
      </c>
      <c r="P4090">
        <f t="shared" si="255"/>
        <v>72</v>
      </c>
      <c r="Q4090" s="12" t="s">
        <v>8315</v>
      </c>
      <c r="R4090" t="s">
        <v>8316</v>
      </c>
      <c r="S4090" s="14">
        <f t="shared" si="256"/>
        <v>41990.612546296295</v>
      </c>
      <c r="T4090" s="14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4"/>
        <v>5</v>
      </c>
      <c r="P4091">
        <f t="shared" si="255"/>
        <v>30</v>
      </c>
      <c r="Q4091" s="12" t="s">
        <v>8315</v>
      </c>
      <c r="R4091" t="s">
        <v>8316</v>
      </c>
      <c r="S4091" s="14">
        <f t="shared" si="256"/>
        <v>42122.732499999998</v>
      </c>
      <c r="T4091" s="14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4"/>
        <v>3</v>
      </c>
      <c r="P4092">
        <f t="shared" si="255"/>
        <v>10.67</v>
      </c>
      <c r="Q4092" s="12" t="s">
        <v>8315</v>
      </c>
      <c r="R4092" t="s">
        <v>8316</v>
      </c>
      <c r="S4092" s="14">
        <f t="shared" si="256"/>
        <v>42209.67288194444</v>
      </c>
      <c r="T4092" s="14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4"/>
        <v>13</v>
      </c>
      <c r="P4093">
        <f t="shared" si="255"/>
        <v>25.5</v>
      </c>
      <c r="Q4093" s="12" t="s">
        <v>8315</v>
      </c>
      <c r="R4093" t="s">
        <v>8316</v>
      </c>
      <c r="S4093" s="14">
        <f t="shared" si="256"/>
        <v>41990.506377314814</v>
      </c>
      <c r="T4093" s="14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4"/>
        <v>0</v>
      </c>
      <c r="P4094">
        <f t="shared" si="255"/>
        <v>20</v>
      </c>
      <c r="Q4094" s="12" t="s">
        <v>8315</v>
      </c>
      <c r="R4094" t="s">
        <v>8316</v>
      </c>
      <c r="S4094" s="14">
        <f t="shared" si="256"/>
        <v>42039.194988425923</v>
      </c>
      <c r="T4094" s="14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4"/>
        <v>2</v>
      </c>
      <c r="P4095">
        <f t="shared" si="255"/>
        <v>15</v>
      </c>
      <c r="Q4095" s="12" t="s">
        <v>8315</v>
      </c>
      <c r="R4095" t="s">
        <v>8316</v>
      </c>
      <c r="S4095" s="14">
        <f t="shared" si="256"/>
        <v>42178.815891203703</v>
      </c>
      <c r="T4095" s="14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4"/>
        <v>37</v>
      </c>
      <c r="P4096">
        <f t="shared" si="255"/>
        <v>91.25</v>
      </c>
      <c r="Q4096" s="12" t="s">
        <v>8315</v>
      </c>
      <c r="R4096" t="s">
        <v>8316</v>
      </c>
      <c r="S4096" s="14">
        <f t="shared" si="256"/>
        <v>41890.086805555555</v>
      </c>
      <c r="T4096" s="14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4"/>
        <v>3</v>
      </c>
      <c r="P4097">
        <f t="shared" si="255"/>
        <v>800</v>
      </c>
      <c r="Q4097" s="12" t="s">
        <v>8315</v>
      </c>
      <c r="R4097" t="s">
        <v>8316</v>
      </c>
      <c r="S4097" s="14">
        <f t="shared" si="256"/>
        <v>42693.031828703708</v>
      </c>
      <c r="T4097" s="14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8">ROUND(E4098/D4098*100,0)</f>
        <v>11</v>
      </c>
      <c r="P4098">
        <f t="shared" ref="P4098:P4115" si="259">IFERROR(ROUND(E4098/L4098,2),0)</f>
        <v>80</v>
      </c>
      <c r="Q4098" s="12" t="s">
        <v>8315</v>
      </c>
      <c r="R4098" t="s">
        <v>8316</v>
      </c>
      <c r="S4098" s="14">
        <f t="shared" si="256"/>
        <v>42750.530312499999</v>
      </c>
      <c r="T4098" s="14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8"/>
        <v>0</v>
      </c>
      <c r="P4099">
        <f t="shared" si="259"/>
        <v>0</v>
      </c>
      <c r="Q4099" s="12" t="s">
        <v>8315</v>
      </c>
      <c r="R4099" t="s">
        <v>8316</v>
      </c>
      <c r="S4099" s="14">
        <f t="shared" ref="S4099:S4115" si="260">(((J4099/60)/60)/24)+DATE(1970,1,1)</f>
        <v>42344.824502314819</v>
      </c>
      <c r="T4099" s="14">
        <f t="shared" ref="T4099:T4115" si="261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8"/>
        <v>0</v>
      </c>
      <c r="P4100">
        <f t="shared" si="259"/>
        <v>0</v>
      </c>
      <c r="Q4100" s="12" t="s">
        <v>8315</v>
      </c>
      <c r="R4100" t="s">
        <v>8316</v>
      </c>
      <c r="S4100" s="14">
        <f t="shared" si="260"/>
        <v>42495.722187499996</v>
      </c>
      <c r="T4100" s="14">
        <f t="shared" si="26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8"/>
        <v>1</v>
      </c>
      <c r="P4101">
        <f t="shared" si="259"/>
        <v>50</v>
      </c>
      <c r="Q4101" s="12" t="s">
        <v>8315</v>
      </c>
      <c r="R4101" t="s">
        <v>8316</v>
      </c>
      <c r="S4101" s="14">
        <f t="shared" si="260"/>
        <v>42570.850381944445</v>
      </c>
      <c r="T4101" s="14">
        <f t="shared" si="26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8"/>
        <v>0</v>
      </c>
      <c r="P4102">
        <f t="shared" si="259"/>
        <v>0</v>
      </c>
      <c r="Q4102" s="12" t="s">
        <v>8315</v>
      </c>
      <c r="R4102" t="s">
        <v>8316</v>
      </c>
      <c r="S4102" s="14">
        <f t="shared" si="260"/>
        <v>41927.124884259261</v>
      </c>
      <c r="T4102" s="14">
        <f t="shared" si="26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8"/>
        <v>0</v>
      </c>
      <c r="P4103">
        <f t="shared" si="259"/>
        <v>0</v>
      </c>
      <c r="Q4103" s="12" t="s">
        <v>8315</v>
      </c>
      <c r="R4103" t="s">
        <v>8316</v>
      </c>
      <c r="S4103" s="14">
        <f t="shared" si="260"/>
        <v>42730.903726851851</v>
      </c>
      <c r="T4103" s="14">
        <f t="shared" si="26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8"/>
        <v>27</v>
      </c>
      <c r="P4104">
        <f t="shared" si="259"/>
        <v>22.83</v>
      </c>
      <c r="Q4104" s="12" t="s">
        <v>8315</v>
      </c>
      <c r="R4104" t="s">
        <v>8316</v>
      </c>
      <c r="S4104" s="14">
        <f t="shared" si="260"/>
        <v>42475.848067129627</v>
      </c>
      <c r="T4104" s="14">
        <f t="shared" si="26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8"/>
        <v>10</v>
      </c>
      <c r="P4105">
        <f t="shared" si="259"/>
        <v>16.670000000000002</v>
      </c>
      <c r="Q4105" s="12" t="s">
        <v>8315</v>
      </c>
      <c r="R4105" t="s">
        <v>8316</v>
      </c>
      <c r="S4105" s="14">
        <f t="shared" si="260"/>
        <v>42188.83293981482</v>
      </c>
      <c r="T4105" s="14">
        <f t="shared" si="26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8"/>
        <v>21</v>
      </c>
      <c r="P4106">
        <f t="shared" si="259"/>
        <v>45.79</v>
      </c>
      <c r="Q4106" s="12" t="s">
        <v>8315</v>
      </c>
      <c r="R4106" t="s">
        <v>8316</v>
      </c>
      <c r="S4106" s="14">
        <f t="shared" si="260"/>
        <v>42640.278171296297</v>
      </c>
      <c r="T4106" s="14">
        <f t="shared" si="26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8"/>
        <v>7</v>
      </c>
      <c r="P4107">
        <f t="shared" si="259"/>
        <v>383.33</v>
      </c>
      <c r="Q4107" s="12" t="s">
        <v>8315</v>
      </c>
      <c r="R4107" t="s">
        <v>8316</v>
      </c>
      <c r="S4107" s="14">
        <f t="shared" si="260"/>
        <v>42697.010520833333</v>
      </c>
      <c r="T4107" s="14">
        <f t="shared" si="26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8"/>
        <v>71</v>
      </c>
      <c r="P4108">
        <f t="shared" si="259"/>
        <v>106.97</v>
      </c>
      <c r="Q4108" s="12" t="s">
        <v>8315</v>
      </c>
      <c r="R4108" t="s">
        <v>8316</v>
      </c>
      <c r="S4108" s="14">
        <f t="shared" si="260"/>
        <v>42053.049375000002</v>
      </c>
      <c r="T4108" s="14">
        <f t="shared" si="26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8"/>
        <v>2</v>
      </c>
      <c r="P4109">
        <f t="shared" si="259"/>
        <v>10.25</v>
      </c>
      <c r="Q4109" s="12" t="s">
        <v>8315</v>
      </c>
      <c r="R4109" t="s">
        <v>8316</v>
      </c>
      <c r="S4109" s="14">
        <f t="shared" si="260"/>
        <v>41883.916678240741</v>
      </c>
      <c r="T4109" s="14">
        <f t="shared" si="26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8"/>
        <v>2</v>
      </c>
      <c r="P4110">
        <f t="shared" si="259"/>
        <v>59</v>
      </c>
      <c r="Q4110" s="12" t="s">
        <v>8315</v>
      </c>
      <c r="R4110" t="s">
        <v>8316</v>
      </c>
      <c r="S4110" s="14">
        <f t="shared" si="260"/>
        <v>42767.031678240746</v>
      </c>
      <c r="T4110" s="14">
        <f t="shared" si="26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8"/>
        <v>0</v>
      </c>
      <c r="P4111">
        <f t="shared" si="259"/>
        <v>0</v>
      </c>
      <c r="Q4111" s="12" t="s">
        <v>8315</v>
      </c>
      <c r="R4111" t="s">
        <v>8316</v>
      </c>
      <c r="S4111" s="14">
        <f t="shared" si="260"/>
        <v>42307.539398148147</v>
      </c>
      <c r="T4111" s="14">
        <f t="shared" si="26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8"/>
        <v>29</v>
      </c>
      <c r="P4112">
        <f t="shared" si="259"/>
        <v>14.33</v>
      </c>
      <c r="Q4112" s="12" t="s">
        <v>8315</v>
      </c>
      <c r="R4112" t="s">
        <v>8316</v>
      </c>
      <c r="S4112" s="14">
        <f t="shared" si="260"/>
        <v>42512.626747685179</v>
      </c>
      <c r="T4112" s="14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8"/>
        <v>3</v>
      </c>
      <c r="P4113">
        <f t="shared" si="259"/>
        <v>15.67</v>
      </c>
      <c r="Q4113" s="12" t="s">
        <v>8315</v>
      </c>
      <c r="R4113" t="s">
        <v>8316</v>
      </c>
      <c r="S4113" s="14">
        <f t="shared" si="260"/>
        <v>42029.135879629626</v>
      </c>
      <c r="T4113" s="14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8"/>
        <v>0</v>
      </c>
      <c r="P4114">
        <f t="shared" si="259"/>
        <v>1</v>
      </c>
      <c r="Q4114" s="12" t="s">
        <v>8315</v>
      </c>
      <c r="R4114" t="s">
        <v>8316</v>
      </c>
      <c r="S4114" s="14">
        <f t="shared" si="260"/>
        <v>42400.946597222224</v>
      </c>
      <c r="T4114" s="14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8"/>
        <v>0</v>
      </c>
      <c r="P4115">
        <f t="shared" si="259"/>
        <v>1</v>
      </c>
      <c r="Q4115" s="12" t="s">
        <v>8315</v>
      </c>
      <c r="R4115" t="s">
        <v>8316</v>
      </c>
      <c r="S4115" s="14">
        <f t="shared" si="260"/>
        <v>42358.573182870372</v>
      </c>
      <c r="T4115" s="14">
        <f t="shared" si="261"/>
        <v>42377.273611111115</v>
      </c>
    </row>
  </sheetData>
  <autoFilter ref="A1:U1" xr:uid="{8182A7AA-D9E3-4F5E-8F03-5987DFC14E58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8A8C4-0007-4FE0-A4C0-1C2A964548F3}">
  <dimension ref="A2:E19"/>
  <sheetViews>
    <sheetView workbookViewId="0">
      <selection activeCell="H23" sqref="H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7.28515625" bestFit="1" customWidth="1"/>
    <col min="12" max="12" width="23" bestFit="1" customWidth="1"/>
    <col min="13" max="13" width="24" bestFit="1" customWidth="1"/>
    <col min="14" max="14" width="4.28515625" bestFit="1" customWidth="1"/>
    <col min="15" max="15" width="10" bestFit="1" customWidth="1"/>
    <col min="16" max="16" width="7.28515625" bestFit="1" customWidth="1"/>
    <col min="17" max="17" width="23" bestFit="1" customWidth="1"/>
    <col min="18" max="19" width="24" bestFit="1" customWidth="1"/>
  </cols>
  <sheetData>
    <row r="2" spans="1:5" x14ac:dyDescent="0.25">
      <c r="A2" s="15" t="s">
        <v>8363</v>
      </c>
      <c r="B2" t="s">
        <v>8315</v>
      </c>
    </row>
    <row r="3" spans="1:5" x14ac:dyDescent="0.25">
      <c r="A3" s="15" t="s">
        <v>8362</v>
      </c>
      <c r="B3" t="s">
        <v>8364</v>
      </c>
    </row>
    <row r="5" spans="1:5" x14ac:dyDescent="0.25">
      <c r="A5" s="15" t="s">
        <v>8379</v>
      </c>
      <c r="B5" s="15" t="s">
        <v>8380</v>
      </c>
    </row>
    <row r="6" spans="1:5" x14ac:dyDescent="0.25">
      <c r="A6" s="15" t="s">
        <v>8365</v>
      </c>
      <c r="B6" t="s">
        <v>8218</v>
      </c>
      <c r="C6" t="s">
        <v>8220</v>
      </c>
      <c r="D6" t="s">
        <v>8219</v>
      </c>
      <c r="E6" t="s">
        <v>8366</v>
      </c>
    </row>
    <row r="7" spans="1:5" x14ac:dyDescent="0.25">
      <c r="A7" s="16" t="s">
        <v>8373</v>
      </c>
      <c r="B7" s="17">
        <v>56</v>
      </c>
      <c r="C7" s="17">
        <v>33</v>
      </c>
      <c r="D7" s="17">
        <v>7</v>
      </c>
      <c r="E7" s="17">
        <v>96</v>
      </c>
    </row>
    <row r="8" spans="1:5" x14ac:dyDescent="0.25">
      <c r="A8" s="16" t="s">
        <v>8374</v>
      </c>
      <c r="B8" s="17">
        <v>71</v>
      </c>
      <c r="C8" s="17">
        <v>39</v>
      </c>
      <c r="D8" s="17">
        <v>3</v>
      </c>
      <c r="E8" s="17">
        <v>113</v>
      </c>
    </row>
    <row r="9" spans="1:5" x14ac:dyDescent="0.25">
      <c r="A9" s="16" t="s">
        <v>8375</v>
      </c>
      <c r="B9" s="17">
        <v>56</v>
      </c>
      <c r="C9" s="17">
        <v>33</v>
      </c>
      <c r="D9" s="17">
        <v>3</v>
      </c>
      <c r="E9" s="17">
        <v>92</v>
      </c>
    </row>
    <row r="10" spans="1:5" x14ac:dyDescent="0.25">
      <c r="A10" s="16" t="s">
        <v>8376</v>
      </c>
      <c r="B10" s="17">
        <v>71</v>
      </c>
      <c r="C10" s="17">
        <v>40</v>
      </c>
      <c r="D10" s="17">
        <v>2</v>
      </c>
      <c r="E10" s="17">
        <v>113</v>
      </c>
    </row>
    <row r="11" spans="1:5" x14ac:dyDescent="0.25">
      <c r="A11" s="16" t="s">
        <v>8367</v>
      </c>
      <c r="B11" s="17">
        <v>111</v>
      </c>
      <c r="C11" s="17">
        <v>52</v>
      </c>
      <c r="D11" s="17">
        <v>3</v>
      </c>
      <c r="E11" s="17">
        <v>166</v>
      </c>
    </row>
    <row r="12" spans="1:5" x14ac:dyDescent="0.25">
      <c r="A12" s="16" t="s">
        <v>8377</v>
      </c>
      <c r="B12" s="17">
        <v>100</v>
      </c>
      <c r="C12" s="17">
        <v>49</v>
      </c>
      <c r="D12" s="17">
        <v>4</v>
      </c>
      <c r="E12" s="17">
        <v>153</v>
      </c>
    </row>
    <row r="13" spans="1:5" x14ac:dyDescent="0.25">
      <c r="A13" s="16" t="s">
        <v>8368</v>
      </c>
      <c r="B13" s="17">
        <v>87</v>
      </c>
      <c r="C13" s="17">
        <v>50</v>
      </c>
      <c r="D13" s="17">
        <v>1</v>
      </c>
      <c r="E13" s="17">
        <v>138</v>
      </c>
    </row>
    <row r="14" spans="1:5" x14ac:dyDescent="0.25">
      <c r="A14" s="16" t="s">
        <v>8369</v>
      </c>
      <c r="B14" s="17">
        <v>72</v>
      </c>
      <c r="C14" s="17">
        <v>47</v>
      </c>
      <c r="D14" s="17">
        <v>4</v>
      </c>
      <c r="E14" s="17">
        <v>123</v>
      </c>
    </row>
    <row r="15" spans="1:5" x14ac:dyDescent="0.25">
      <c r="A15" s="16" t="s">
        <v>8370</v>
      </c>
      <c r="B15" s="17">
        <v>59</v>
      </c>
      <c r="C15" s="17">
        <v>34</v>
      </c>
      <c r="D15" s="17">
        <v>4</v>
      </c>
      <c r="E15" s="17">
        <v>97</v>
      </c>
    </row>
    <row r="16" spans="1:5" x14ac:dyDescent="0.25">
      <c r="A16" s="16" t="s">
        <v>8371</v>
      </c>
      <c r="B16" s="17">
        <v>65</v>
      </c>
      <c r="C16" s="17">
        <v>50</v>
      </c>
      <c r="D16" s="17"/>
      <c r="E16" s="17">
        <v>115</v>
      </c>
    </row>
    <row r="17" spans="1:5" x14ac:dyDescent="0.25">
      <c r="A17" s="16" t="s">
        <v>8372</v>
      </c>
      <c r="B17" s="17">
        <v>54</v>
      </c>
      <c r="C17" s="17">
        <v>31</v>
      </c>
      <c r="D17" s="17">
        <v>3</v>
      </c>
      <c r="E17" s="17">
        <v>88</v>
      </c>
    </row>
    <row r="18" spans="1:5" x14ac:dyDescent="0.25">
      <c r="A18" s="16" t="s">
        <v>8378</v>
      </c>
      <c r="B18" s="17">
        <v>37</v>
      </c>
      <c r="C18" s="17">
        <v>35</v>
      </c>
      <c r="D18" s="17">
        <v>3</v>
      </c>
      <c r="E18" s="17">
        <v>75</v>
      </c>
    </row>
    <row r="19" spans="1:5" x14ac:dyDescent="0.25">
      <c r="A19" s="16" t="s">
        <v>8366</v>
      </c>
      <c r="B19" s="17">
        <v>839</v>
      </c>
      <c r="C19" s="17">
        <v>493</v>
      </c>
      <c r="D19" s="17">
        <v>37</v>
      </c>
      <c r="E19" s="17">
        <v>1369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87186-C366-4DB6-BA47-969D996B1A47}">
  <dimension ref="A1:H14"/>
  <sheetViews>
    <sheetView tabSelected="1" workbookViewId="0">
      <selection activeCell="J13" sqref="J13"/>
    </sheetView>
  </sheetViews>
  <sheetFormatPr defaultRowHeight="15" x14ac:dyDescent="0.25"/>
  <cols>
    <col min="1" max="1" width="17.85546875" bestFit="1" customWidth="1"/>
    <col min="2" max="2" width="30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8401</v>
      </c>
      <c r="G1" t="s">
        <v>8386</v>
      </c>
      <c r="H1" t="s">
        <v>8387</v>
      </c>
    </row>
    <row r="2" spans="1:8" x14ac:dyDescent="0.25">
      <c r="A2" t="s">
        <v>8388</v>
      </c>
      <c r="B2">
        <f>COUNTIFS('Source Data'!F:F,"successful",'Source Data'!$D:$D,"&lt;1000",'Source Data'!$R:$R,"plays")</f>
        <v>141</v>
      </c>
      <c r="C2">
        <f>COUNTIFS('Source Data'!F:F,"failed",'Source Data'!$D:$D,"&lt;1000",'Source Data'!$R:$R,"plays")</f>
        <v>45</v>
      </c>
      <c r="D2">
        <f>COUNTIFS('Source Data'!H:H,"successful",'Source Data'!$D:$D,"&lt;1000",'Source Data'!$R:$R,"plays")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v>0</v>
      </c>
    </row>
    <row r="3" spans="1:8" x14ac:dyDescent="0.25">
      <c r="A3" t="s">
        <v>8389</v>
      </c>
      <c r="B3">
        <f>COUNTIFS('Source Data'!F:F,"successful",'Source Data'!$D:$D,"&gt;=1000",'Source Data'!D:D,"&lt;=4999",'Source Data'!$R:$R,"plays")</f>
        <v>388</v>
      </c>
      <c r="C3">
        <f>COUNTIFS('Source Data'!F:F,"failed",'Source Data'!$D:$D,"&gt;=1000",'Source Data'!D:D,"&lt;=4999",'Source Data'!$R:$R,"plays")</f>
        <v>146</v>
      </c>
      <c r="D3">
        <f>COUNTIFS('Source Data'!H:H,"successful",'Source Data'!$D:$D,"&lt;1000",'Source Data'!$R:$R,"plays")</f>
        <v>0</v>
      </c>
      <c r="E3">
        <f t="shared" ref="E3:E14" si="0">SUM(B3:D3)</f>
        <v>534</v>
      </c>
      <c r="F3" s="18">
        <f t="shared" ref="F3:F14" si="1">B3/E3</f>
        <v>0.72659176029962547</v>
      </c>
      <c r="G3" s="18">
        <f t="shared" ref="G3:G14" si="2">C3/E3</f>
        <v>0.27340823970037453</v>
      </c>
      <c r="H3" s="18">
        <v>0</v>
      </c>
    </row>
    <row r="4" spans="1:8" x14ac:dyDescent="0.25">
      <c r="A4" t="s">
        <v>8390</v>
      </c>
      <c r="B4">
        <f>COUNTIFS('Source Data'!F:F,"successful",'Source Data'!$D:$D,"&gt;=5000",'Source Data'!D:D,"&lt;=9999",'Source Data'!$R:$R,"plays")</f>
        <v>93</v>
      </c>
      <c r="C4">
        <f>COUNTIFS('Source Data'!F:F,"failed",'Source Data'!$D:$D,"&gt;=5000",'Source Data'!D:D,"&lt;=9999",'Source Data'!$R:$R,"plays")</f>
        <v>76</v>
      </c>
      <c r="D4">
        <f>COUNTIFS('Source Data'!H:H,"successful",'Source Data'!$D:$D,"&lt;1000",'Source Data'!$R:$R,"plays")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v>0</v>
      </c>
    </row>
    <row r="5" spans="1:8" x14ac:dyDescent="0.25">
      <c r="A5" t="s">
        <v>8391</v>
      </c>
      <c r="B5">
        <f>COUNTIFS('Source Data'!F:F,"successful",'Source Data'!$D:$D,"&gt;=10000",'Source Data'!D:D,"&lt;=14999",'Source Data'!$R:$R,"plays")</f>
        <v>39</v>
      </c>
      <c r="C5">
        <f>COUNTIFS('Source Data'!F:F,"failed",'Source Data'!$D:$D,"&gt;=10000",'Source Data'!D:D,"&lt;=14999",'Source Data'!$R:$R,"plays")</f>
        <v>33</v>
      </c>
      <c r="D5">
        <f>COUNTIFS('Source Data'!H:H,"successful",'Source Data'!$D:$D,"&lt;1000",'Source Data'!$R:$R,"plays")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v>0</v>
      </c>
    </row>
    <row r="6" spans="1:8" x14ac:dyDescent="0.25">
      <c r="A6" t="s">
        <v>8392</v>
      </c>
      <c r="B6">
        <f>COUNTIFS('Source Data'!F:F,"successful",'Source Data'!$D:$D,"&gt;=15000",'Source Data'!D:D,"&lt;=19999",'Source Data'!$R:$R,"plays")</f>
        <v>12</v>
      </c>
      <c r="C6">
        <f>COUNTIFS('Source Data'!F:F,"failed",'Source Data'!$D:$D,"&gt;=15000",'Source Data'!D:D,"&lt;=19999",'Source Data'!$R:$R,"plays")</f>
        <v>12</v>
      </c>
      <c r="D6">
        <f>COUNTIFS('Source Data'!H:H,"successful",'Source Data'!$D:$D,"&lt;1000",'Source Data'!$R:$R,"plays")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v>0</v>
      </c>
    </row>
    <row r="7" spans="1:8" x14ac:dyDescent="0.25">
      <c r="A7" t="s">
        <v>8393</v>
      </c>
      <c r="B7">
        <f>COUNTIFS('Source Data'!F:F,"successful",'Source Data'!$D:$D,"&gt;=20000",'Source Data'!D:D,"&lt;=24999",'Source Data'!$R:$R,"plays")</f>
        <v>9</v>
      </c>
      <c r="C7">
        <f>COUNTIFS('Source Data'!F:F,"failed",'Source Data'!$D:$D,"&gt;=20000",'Source Data'!D:D,"&lt;=24999",'Source Data'!$R:$R,"plays")</f>
        <v>11</v>
      </c>
      <c r="D7">
        <f>COUNTIFS('Source Data'!H:H,"successful",'Source Data'!$D:$D,"&lt;1000",'Source Data'!$R:$R,"plays")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v>0</v>
      </c>
    </row>
    <row r="8" spans="1:8" x14ac:dyDescent="0.25">
      <c r="A8" t="s">
        <v>8394</v>
      </c>
      <c r="B8">
        <f>COUNTIFS('Source Data'!F:F,"successful",'Source Data'!$D:$D,"&gt;=25000",'Source Data'!D:D,"&lt;=29999",'Source Data'!$R:$R,"plays")</f>
        <v>1</v>
      </c>
      <c r="C8">
        <f>COUNTIFS('Source Data'!F:F,"failed",'Source Data'!$D:$D,"&gt;=25000",'Source Data'!D:D,"&lt;=29999",'Source Data'!$R:$R,"plays")</f>
        <v>4</v>
      </c>
      <c r="D8">
        <f>COUNTIFS('Source Data'!H:H,"successful",'Source Data'!$D:$D,"&lt;1000",'Source Data'!$R:$R,"plays")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v>0</v>
      </c>
    </row>
    <row r="9" spans="1:8" x14ac:dyDescent="0.25">
      <c r="A9" t="s">
        <v>8395</v>
      </c>
      <c r="B9">
        <f>COUNTIFS('Source Data'!F:F,"successful",'Source Data'!$D:$D,"&gt;=30000",'Source Data'!D:D,"&lt;=34999",'Source Data'!$R:$R,"plays")</f>
        <v>3</v>
      </c>
      <c r="C9">
        <f>COUNTIFS('Source Data'!F:F,"failed",'Source Data'!$D:$D,"&gt;=30000",'Source Data'!D:D,"&lt;=34999",'Source Data'!$R:$R,"plays")</f>
        <v>8</v>
      </c>
      <c r="D9">
        <f>COUNTIFS('Source Data'!H:H,"successful",'Source Data'!$D:$D,"&lt;1000",'Source Data'!$R:$R,"plays")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v>0</v>
      </c>
    </row>
    <row r="10" spans="1:8" x14ac:dyDescent="0.25">
      <c r="A10" t="s">
        <v>8399</v>
      </c>
      <c r="B10">
        <f>COUNTIFS('Source Data'!F:F,"successful",'Source Data'!$D:$D,"&gt;=35000",'Source Data'!D:D,"&lt;=39999",'Source Data'!$R:$R,"plays")</f>
        <v>4</v>
      </c>
      <c r="C10">
        <f>COUNTIFS('Source Data'!F:F,"failed",'Source Data'!$D:$D,"&gt;=35000",'Source Data'!D:D,"&lt;=39999",'Source Data'!$R:$R,"plays")</f>
        <v>2</v>
      </c>
      <c r="D10">
        <f>COUNTIFS('Source Data'!H:H,"successful",'Source Data'!$D:$D,"&lt;1000",'Source Data'!$R:$R,"plays")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v>0</v>
      </c>
    </row>
    <row r="11" spans="1:8" x14ac:dyDescent="0.25">
      <c r="A11" t="s">
        <v>8396</v>
      </c>
      <c r="B11">
        <f>COUNTIFS('Source Data'!F:F,"successful",'Source Data'!$D:$D,"&gt;=40000",'Source Data'!D:D,"&lt;=44999",'Source Data'!$R:$R,"plays")</f>
        <v>2</v>
      </c>
      <c r="C11">
        <f>COUNTIFS('Source Data'!F:F,"failed",'Source Data'!$D:$D,"&gt;=40000",'Source Data'!D:D,"&lt;=44999",'Source Data'!$R:$R,"plays")</f>
        <v>1</v>
      </c>
      <c r="D11">
        <f>COUNTIFS('Source Data'!H:H,"successful",'Source Data'!$D:$D,"&lt;1000",'Source Data'!$R:$R,"plays")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v>0</v>
      </c>
    </row>
    <row r="12" spans="1:8" x14ac:dyDescent="0.25">
      <c r="A12" t="s">
        <v>8397</v>
      </c>
      <c r="B12">
        <f>COUNTIFS('Source Data'!F:F,"successful",'Source Data'!$D:$D,"&gt;=45000",'Source Data'!D:D,"&lt;=49999",'Source Data'!$R:$R,"plays")</f>
        <v>0</v>
      </c>
      <c r="C12">
        <f>COUNTIFS('Source Data'!F:F,"failed",'Source Data'!$D:$D,"&gt;=45000",'Source Data'!D:D,"&lt;=49999",'Source Data'!$R:$R,"plays")</f>
        <v>1</v>
      </c>
      <c r="D12">
        <f>COUNTIFS('Source Data'!H:H,"successful",'Source Data'!$D:$D,"&lt;1000",'Source Data'!$R:$R,"plays")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v>0</v>
      </c>
    </row>
    <row r="13" spans="1:8" x14ac:dyDescent="0.25">
      <c r="A13" t="s">
        <v>8398</v>
      </c>
      <c r="B13">
        <f>COUNTIFS('Source Data'!F:F,"successful",'Source Data'!$D:$D,"&gt;=50000",'Source Data'!$R:$R,"plays")</f>
        <v>2</v>
      </c>
      <c r="C13">
        <f>COUNTIFS('Source Data'!F:F,"failed",'Source Data'!$D:$D,"&gt;=50000",'Source Data'!$R:$R,"plays")</f>
        <v>14</v>
      </c>
      <c r="D13">
        <f>COUNTIFS('Source Data'!H:H,"successful",'Source Data'!$D:$D,"&lt;1000",'Source Data'!$R:$R,"plays")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v>0</v>
      </c>
    </row>
    <row r="14" spans="1:8" x14ac:dyDescent="0.25">
      <c r="A14" t="s">
        <v>8400</v>
      </c>
      <c r="B14">
        <f>SUM(B2:B13)</f>
        <v>694</v>
      </c>
      <c r="C14">
        <f>SUM(C2:C13)</f>
        <v>353</v>
      </c>
      <c r="D14">
        <f>COUNTIFS('Source Data'!H:H,"successful",'Source Data'!$D:$D,"&lt;1000",'Source Data'!$R:$R,"plays")</f>
        <v>0</v>
      </c>
      <c r="E14">
        <f t="shared" si="0"/>
        <v>1047</v>
      </c>
      <c r="F14" s="18">
        <f t="shared" si="1"/>
        <v>0.6628462273161414</v>
      </c>
      <c r="G14" s="18">
        <f t="shared" si="2"/>
        <v>0.33715377268385865</v>
      </c>
      <c r="H14" s="18">
        <v>0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F151-E802-4DB9-9D0A-27E0538BA83B}">
  <dimension ref="A1:F6"/>
  <sheetViews>
    <sheetView workbookViewId="0">
      <selection activeCell="B36" sqref="B36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  <col min="8" max="8" width="12.28515625" bestFit="1" customWidth="1"/>
    <col min="9" max="16" width="11" bestFit="1" customWidth="1"/>
    <col min="17" max="17" width="9.7109375" bestFit="1" customWidth="1"/>
    <col min="18" max="20" width="7" bestFit="1" customWidth="1"/>
    <col min="21" max="21" width="8.140625" bestFit="1" customWidth="1"/>
    <col min="22" max="29" width="11" bestFit="1" customWidth="1"/>
    <col min="30" max="30" width="13" bestFit="1" customWidth="1"/>
    <col min="31" max="31" width="8" bestFit="1" customWidth="1"/>
    <col min="32" max="32" width="10.42578125" bestFit="1" customWidth="1"/>
    <col min="33" max="33" width="10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8379</v>
      </c>
      <c r="B3" s="15" t="s">
        <v>8380</v>
      </c>
    </row>
    <row r="4" spans="1:6" x14ac:dyDescent="0.25">
      <c r="A4" s="15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5">
      <c r="A5" s="16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6" t="s">
        <v>8366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pageSetup orientation="portrait" horizontalDpi="90" verticalDpi="9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C0387-DD98-4614-AC15-D6DC4B6FCAB8}">
  <dimension ref="A2:F18"/>
  <sheetViews>
    <sheetView topLeftCell="A4" workbookViewId="0">
      <selection activeCell="B21" sqref="B21"/>
    </sheetView>
  </sheetViews>
  <sheetFormatPr defaultColWidth="11.42578125" defaultRowHeight="15" x14ac:dyDescent="0.25"/>
  <cols>
    <col min="1" max="1" width="15.7109375" bestFit="1" customWidth="1"/>
    <col min="2" max="2" width="14.85546875" bestFit="1" customWidth="1"/>
    <col min="3" max="3" width="5.42578125" bestFit="1" customWidth="1"/>
    <col min="4" max="4" width="4" bestFit="1" customWidth="1"/>
    <col min="5" max="5" width="8.85546875" bestFit="1" customWidth="1"/>
    <col min="6" max="7" width="10" bestFit="1" customWidth="1"/>
  </cols>
  <sheetData>
    <row r="2" spans="1:6" x14ac:dyDescent="0.25">
      <c r="A2" s="15" t="s">
        <v>8358</v>
      </c>
      <c r="B2" t="s">
        <v>8315</v>
      </c>
    </row>
    <row r="4" spans="1:6" x14ac:dyDescent="0.25">
      <c r="A4" s="15" t="s">
        <v>8379</v>
      </c>
      <c r="B4" s="15" t="s">
        <v>8380</v>
      </c>
    </row>
    <row r="5" spans="1:6" x14ac:dyDescent="0.25">
      <c r="A5" s="15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</row>
    <row r="6" spans="1:6" x14ac:dyDescent="0.25">
      <c r="A6" s="16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6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6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6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6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6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6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6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6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6" t="s">
        <v>8371</v>
      </c>
      <c r="C15">
        <v>50</v>
      </c>
      <c r="E15">
        <v>65</v>
      </c>
      <c r="F15">
        <v>115</v>
      </c>
    </row>
    <row r="16" spans="1:6" x14ac:dyDescent="0.25">
      <c r="A16" s="16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6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6" t="s">
        <v>8366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pageSetup orientation="portrait" horizontalDpi="90" verticalDpi="9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Source Data</vt:lpstr>
      <vt:lpstr>Theater Outcomes by Launch Date</vt:lpstr>
      <vt:lpstr>Outcomes Based on Goals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Tavizon</cp:lastModifiedBy>
  <dcterms:created xsi:type="dcterms:W3CDTF">2017-04-20T15:17:24Z</dcterms:created>
  <dcterms:modified xsi:type="dcterms:W3CDTF">2021-08-29T17:38:55Z</dcterms:modified>
</cp:coreProperties>
</file>