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41xite/Nextcloud/Project_III/"/>
    </mc:Choice>
  </mc:AlternateContent>
  <xr:revisionPtr revIDLastSave="0" documentId="13_ncr:1_{1607ABA2-459C-1045-83A3-8458E25FA356}" xr6:coauthVersionLast="36" xr6:coauthVersionMax="36" xr10:uidLastSave="{00000000-0000-0000-0000-000000000000}"/>
  <bookViews>
    <workbookView xWindow="4040" yWindow="2900" windowWidth="32280" windowHeight="17540" xr2:uid="{34878865-4762-7445-A855-8085FF1DDD42}"/>
  </bookViews>
  <sheets>
    <sheet name="Overview" sheetId="1" r:id="rId1"/>
    <sheet name="ColumnNames" sheetId="3" r:id="rId2"/>
    <sheet name="Measures" sheetId="2" r:id="rId3"/>
    <sheet name="Forest and tree estimate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127" i="1" l="1"/>
  <c r="J127" i="1" s="1"/>
  <c r="J123" i="1"/>
  <c r="J122" i="1"/>
  <c r="J125" i="1"/>
  <c r="J126" i="1"/>
  <c r="J124" i="1"/>
  <c r="J88" i="1"/>
  <c r="J121" i="1"/>
  <c r="B117" i="1"/>
  <c r="J117" i="1" s="1"/>
  <c r="J120" i="1"/>
  <c r="J109" i="1"/>
  <c r="J103" i="1"/>
  <c r="J97" i="1"/>
  <c r="J93" i="1" l="1"/>
  <c r="J92" i="1"/>
  <c r="J91" i="1"/>
  <c r="J90" i="1"/>
  <c r="J89" i="1"/>
  <c r="J87" i="1" l="1"/>
  <c r="J86" i="1"/>
  <c r="J85" i="1"/>
  <c r="J84" i="1"/>
  <c r="J83" i="1"/>
  <c r="J80" i="1"/>
  <c r="J81" i="1"/>
  <c r="J82" i="1"/>
  <c r="J79" i="1"/>
  <c r="B78" i="1" l="1"/>
  <c r="B77" i="1"/>
  <c r="B76" i="1"/>
  <c r="B75" i="1"/>
  <c r="B74" i="1"/>
  <c r="B73" i="1"/>
  <c r="B70" i="1" l="1"/>
  <c r="B69" i="1"/>
  <c r="B68" i="1"/>
  <c r="B67" i="1"/>
  <c r="B66" i="1"/>
  <c r="J65" i="1"/>
  <c r="J64" i="1"/>
  <c r="J59" i="1"/>
  <c r="J60" i="1"/>
  <c r="J61" i="1"/>
  <c r="J62" i="1"/>
  <c r="J58" i="1"/>
</calcChain>
</file>

<file path=xl/sharedStrings.xml><?xml version="1.0" encoding="utf-8"?>
<sst xmlns="http://schemas.openxmlformats.org/spreadsheetml/2006/main" count="969" uniqueCount="287">
  <si>
    <t>1/h</t>
  </si>
  <si>
    <t>original_unit</t>
  </si>
  <si>
    <t>original_estimate</t>
  </si>
  <si>
    <t>organism</t>
  </si>
  <si>
    <t>treatment</t>
  </si>
  <si>
    <t>n_treatment</t>
  </si>
  <si>
    <t>reference</t>
  </si>
  <si>
    <t>Degerman2012</t>
  </si>
  <si>
    <t>converted_estimate</t>
  </si>
  <si>
    <t>converted_unit</t>
  </si>
  <si>
    <t>scope</t>
  </si>
  <si>
    <t>Bacterioplankton from the Baltic Sea</t>
  </si>
  <si>
    <t>original_measure</t>
  </si>
  <si>
    <t>Bakterioplankton in freshwater reservoir</t>
  </si>
  <si>
    <t>unified_measure</t>
  </si>
  <si>
    <t>IGR</t>
  </si>
  <si>
    <t>Class of organisms (e.g. microbes, phytoplankton,..)</t>
  </si>
  <si>
    <t>Estimate of growth rate as it appears in the publication</t>
  </si>
  <si>
    <t>Unit of growth rate as it appears in the publication</t>
  </si>
  <si>
    <t>How growth rate was measured, as it appears in the publication</t>
  </si>
  <si>
    <t>Unified name for growth rate measure (based on Lugert2016)</t>
  </si>
  <si>
    <t>Publication reference</t>
  </si>
  <si>
    <t>Estimate of growth rate converted to unified unit</t>
  </si>
  <si>
    <t>Unified unit (1/d)</t>
  </si>
  <si>
    <t>Number of data points / samples going into the estimate</t>
  </si>
  <si>
    <t>Scope of the publication (e.g. marine bakterioplankton)</t>
  </si>
  <si>
    <t>If multiple estimates occur in the same publication, how do they differ? (e.g. different sampling locations, different time points,..)</t>
  </si>
  <si>
    <t>Piwosz2018</t>
  </si>
  <si>
    <t>1/d</t>
  </si>
  <si>
    <t>long-term rate in bacterivore-free treatment</t>
  </si>
  <si>
    <t>initial rate in bacterivore-free treatment</t>
  </si>
  <si>
    <t>Lankiewicz2016</t>
  </si>
  <si>
    <t>Marine single species in culture</t>
  </si>
  <si>
    <t xml:space="preserve">exponential phase, Ca. P. </t>
  </si>
  <si>
    <t xml:space="preserve">stationary phase, Ca. P. </t>
  </si>
  <si>
    <t>exponential phase, SAR92</t>
  </si>
  <si>
    <t>exponential phase, R. pomer</t>
  </si>
  <si>
    <t>exponential phase, MED152</t>
  </si>
  <si>
    <t>Carrero2006</t>
  </si>
  <si>
    <t>Bacterioplankton community</t>
  </si>
  <si>
    <t>Disturbance interval 14 days</t>
  </si>
  <si>
    <t>Disturbance interval 1 day</t>
  </si>
  <si>
    <t>Growth rate on day 90</t>
  </si>
  <si>
    <t>Community growth in response to nutrient pulses in an estuary</t>
  </si>
  <si>
    <t>Growth rate defined by Redalje1996, corresponds to a kind of relative growth rate (should estimate change of biomass over biomass, but is estimated specifically for phytoplankton from phosphate)</t>
  </si>
  <si>
    <t>Ornolfsdottir2004</t>
  </si>
  <si>
    <t>Nutrient addition</t>
  </si>
  <si>
    <t>Control</t>
  </si>
  <si>
    <t>No nutrient addition (BothNoAdd)</t>
  </si>
  <si>
    <t>Sherman2016</t>
  </si>
  <si>
    <t>Estimation based on dilution method (Landry1992), ie solving for growth rate by sampling at multiple dilutions and assuming exponential growth</t>
  </si>
  <si>
    <t>unclear</t>
  </si>
  <si>
    <t>Compilation of growth rates</t>
  </si>
  <si>
    <t>Marine phytoplankton Sargasso Sea</t>
  </si>
  <si>
    <t>Pigment labeling method (Goericke1993)</t>
  </si>
  <si>
    <t>Goericke1998</t>
  </si>
  <si>
    <t>Cyanobacteria in winter</t>
  </si>
  <si>
    <t>Prymnesiophytes and pelagophytes at the surface</t>
  </si>
  <si>
    <t>Roman2000</t>
  </si>
  <si>
    <t>Marine Zooplankton</t>
  </si>
  <si>
    <t>Average community growth</t>
  </si>
  <si>
    <t>Estimate of instantaneous growth (g) according to Hirst and Sheader 1997</t>
  </si>
  <si>
    <t>Average community growth at ambient temperature</t>
  </si>
  <si>
    <t>Mass-specific growth rate</t>
  </si>
  <si>
    <t>McConville2017</t>
  </si>
  <si>
    <t>Average community growth at 15°C</t>
  </si>
  <si>
    <t>Periphyton in streams</t>
  </si>
  <si>
    <t>Fit to exponential growth model</t>
  </si>
  <si>
    <t>Incremental growth rate</t>
  </si>
  <si>
    <t>Schmidt2019</t>
  </si>
  <si>
    <t>High nutrient</t>
  </si>
  <si>
    <t>Low nutrient</t>
  </si>
  <si>
    <t>Chl a NP&lt;200</t>
  </si>
  <si>
    <t>Chl a NP&gt;1</t>
  </si>
  <si>
    <t>AFDM NP&lt;200</t>
  </si>
  <si>
    <t>AFDM NP&gt;1</t>
  </si>
  <si>
    <t>﻿14 temperate, submerged freshwater macrophytes were</t>
  </si>
  <si>
    <t>Nielsen1991</t>
  </si>
  <si>
    <t>Slowest of the 14 species</t>
  </si>
  <si>
    <t>Fastest of the 14 species</t>
  </si>
  <si>
    <t>Notes</t>
  </si>
  <si>
    <t>There are 12 more estimates that I could transfer here!</t>
  </si>
  <si>
    <t>%/d</t>
  </si>
  <si>
    <t>Specific growth rate</t>
  </si>
  <si>
    <t>They say the unit is %change/day??</t>
  </si>
  <si>
    <t>Reddy1984</t>
  </si>
  <si>
    <t>Water hyazinth</t>
  </si>
  <si>
    <t>Single species of aquatic macrophytes</t>
  </si>
  <si>
    <t>Water lettuce</t>
  </si>
  <si>
    <t>Pennywort</t>
  </si>
  <si>
    <t>Corresponds to RGR but without the times 100, so RGR/100</t>
  </si>
  <si>
    <t>Mud crabs in laboratory</t>
  </si>
  <si>
    <t>Dark</t>
  </si>
  <si>
    <t>Different</t>
  </si>
  <si>
    <t>Hastuti2018</t>
  </si>
  <si>
    <r>
      <t xml:space="preserve">Equation: SGR = (Wt/W0 -1)^(1/t) * 100, </t>
    </r>
    <r>
      <rPr>
        <sz val="12"/>
        <color rgb="FFFF0000"/>
        <rFont val="Calibri (Body)_x0000_"/>
      </rPr>
      <t>is this conversion feasible??</t>
    </r>
  </si>
  <si>
    <t>Instataneous growth rate in percent/day</t>
  </si>
  <si>
    <t>IGR*100</t>
  </si>
  <si>
    <t>Equation: ln W2 - ln W1 / t2-t1 *100</t>
  </si>
  <si>
    <t>Selective breeding versus control (nonselective breeding) of laboratory shrimp</t>
  </si>
  <si>
    <t>Generation 0</t>
  </si>
  <si>
    <t>Generation 1</t>
  </si>
  <si>
    <t>Generation 2</t>
  </si>
  <si>
    <t>Generation 3</t>
  </si>
  <si>
    <t>Generation 4</t>
  </si>
  <si>
    <t>﻿Andriantahina2013</t>
  </si>
  <si>
    <t>﻿SGRn = lnWn −lnW0 ∕n×100</t>
  </si>
  <si>
    <t>Powell2019</t>
  </si>
  <si>
    <t>﻿15 production lots of Pacific whiteleg shrimp grown under commercial conditions from</t>
  </si>
  <si>
    <t>NaN</t>
  </si>
  <si>
    <t>Data not available</t>
  </si>
  <si>
    <t xml:space="preserve">﻿Specific growth rate = In W2 - In W1 / t x 100 </t>
  </si>
  <si>
    <t>Bhatnagar2010</t>
  </si>
  <si>
    <t>Indian culture fish in wild and managed ponds</t>
  </si>
  <si>
    <t>Wild ponds</t>
  </si>
  <si>
    <t>Managed ponds</t>
  </si>
  <si>
    <t>﻿Zaikov2008</t>
  </si>
  <si>
    <t>Culture fish (wels)</t>
  </si>
  <si>
    <t>Tank 1</t>
  </si>
  <si>
    <t>Tank 2</t>
  </si>
  <si>
    <t>Tank 3</t>
  </si>
  <si>
    <t>Tank 4</t>
  </si>
  <si>
    <t>Calculated based on data from publication</t>
  </si>
  <si>
    <t>Morin1994</t>
  </si>
  <si>
    <t>Lotic insect larvae</t>
  </si>
  <si>
    <t>Instantaneous growth rate</t>
  </si>
  <si>
    <t>Visually determined average</t>
  </si>
  <si>
    <t>Instantaneous relative growth rate</t>
  </si>
  <si>
    <t>Tammaru2007</t>
  </si>
  <si>
    <t>Fastest growing larvae</t>
  </si>
  <si>
    <t>Slowest growing larvae</t>
  </si>
  <si>
    <t>There are 9 more estimates that I could use</t>
  </si>
  <si>
    <t>Insect larvae</t>
  </si>
  <si>
    <t>Vendl2018</t>
  </si>
  <si>
    <t>Scarab beetle larvae (four species)</t>
  </si>
  <si>
    <t>Self-calculated</t>
  </si>
  <si>
    <t>D.micans, Instar I/II, Males</t>
  </si>
  <si>
    <t>There are more species, instars and data on females. Calculated based on Tables 2 and 3</t>
  </si>
  <si>
    <t>D.micans, Instar II/III, Males</t>
  </si>
  <si>
    <t>E.gralli, Instar I/II, Males</t>
  </si>
  <si>
    <t>E.gralli, Instar II/III, Males</t>
  </si>
  <si>
    <t>O. pantherina, II/III, Males</t>
  </si>
  <si>
    <t>X. gideon, II/III, Males</t>
  </si>
  <si>
    <t>IGR*2.303</t>
  </si>
  <si>
    <t>Growth rate</t>
  </si>
  <si>
    <t>Maximum growth rate</t>
  </si>
  <si>
    <t>DONT KNOW HOW TO CONVERT FROM HOURS TO DAYS! Else i could just divide by 2.303 to get the right estimate</t>
  </si>
  <si>
    <t>Redalje: ln(1-Pt/Cp) / t</t>
  </si>
  <si>
    <t>microbes</t>
  </si>
  <si>
    <t>phytoplankton</t>
  </si>
  <si>
    <t>zooplankton</t>
  </si>
  <si>
    <t>periphyton</t>
  </si>
  <si>
    <t>macrophytes</t>
  </si>
  <si>
    <t>crabs</t>
  </si>
  <si>
    <t>shrimp</t>
  </si>
  <si>
    <t>fish</t>
  </si>
  <si>
    <t>insects</t>
  </si>
  <si>
    <t>macroinvertebrates</t>
  </si>
  <si>
    <t>mg/mg d</t>
  </si>
  <si>
    <t>Benke1986</t>
  </si>
  <si>
    <t>Stenomena spp.</t>
  </si>
  <si>
    <t>Mayflies in subtropical rivers</t>
  </si>
  <si>
    <t>Ramirez2006</t>
  </si>
  <si>
    <t>Chironomid assemblages in streams</t>
  </si>
  <si>
    <t>Arboleda &gt;4mm</t>
  </si>
  <si>
    <t>Arboleda 2-4mm</t>
  </si>
  <si>
    <t>Arboleda &lt;2mm</t>
  </si>
  <si>
    <t>There are more species available</t>
  </si>
  <si>
    <t>g/g d</t>
  </si>
  <si>
    <t>Relative growth rate (RGR)</t>
  </si>
  <si>
    <t>Almeida1999</t>
  </si>
  <si>
    <t>Herbaceous asteracean species (perennials, annuals and biennials)</t>
  </si>
  <si>
    <t>There are 18 more species available</t>
  </si>
  <si>
    <t>Achillea</t>
  </si>
  <si>
    <t>Erigeron</t>
  </si>
  <si>
    <t>Cichorium</t>
  </si>
  <si>
    <t>Arctium</t>
  </si>
  <si>
    <t>Centaurea</t>
  </si>
  <si>
    <t>maize</t>
  </si>
  <si>
    <t>wheat</t>
  </si>
  <si>
    <t>soybean</t>
  </si>
  <si>
    <t>barley</t>
  </si>
  <si>
    <t>cotton</t>
  </si>
  <si>
    <t>oat</t>
  </si>
  <si>
    <t>rice</t>
  </si>
  <si>
    <t>Using the equation by Poorter and Garnier 1999</t>
  </si>
  <si>
    <t>﻿Senadheera2009</t>
  </si>
  <si>
    <t>FL</t>
  </si>
  <si>
    <t>Rice seedlings respond to salt</t>
  </si>
  <si>
    <t>IR</t>
  </si>
  <si>
    <t>day 21-42</t>
  </si>
  <si>
    <t>day 42-63</t>
  </si>
  <si>
    <t>Temperature responses of rice and wheat</t>
  </si>
  <si>
    <t>Nagai2009</t>
  </si>
  <si>
    <t>control</t>
  </si>
  <si>
    <t>Rice seedlings response to MC</t>
  </si>
  <si>
    <t>Gu2020</t>
  </si>
  <si>
    <t>Late-succession grasses</t>
  </si>
  <si>
    <t>Mid-succession grasses</t>
  </si>
  <si>
    <t>Relative growth rate of total plant biomass</t>
  </si>
  <si>
    <t>Levang2003</t>
  </si>
  <si>
    <t>Growth rate of 55 USA Great Plain species</t>
  </si>
  <si>
    <t>Houghton2013</t>
  </si>
  <si>
    <t>woody</t>
  </si>
  <si>
    <t>Graminoids (grasses)</t>
  </si>
  <si>
    <t>Forbs (herbs)</t>
  </si>
  <si>
    <t>Shrubs</t>
  </si>
  <si>
    <t>Trees</t>
  </si>
  <si>
    <t>forbs</t>
  </si>
  <si>
    <t>grasses</t>
  </si>
  <si>
    <t>Price1999</t>
  </si>
  <si>
    <t>21/10°</t>
  </si>
  <si>
    <t>32/21°</t>
  </si>
  <si>
    <t>38/27°</t>
  </si>
  <si>
    <t>Growth analysis</t>
  </si>
  <si>
    <t>There are some more species here</t>
  </si>
  <si>
    <t>g DW/d</t>
  </si>
  <si>
    <t>Shoot RGR well-watered</t>
  </si>
  <si>
    <t>Soil drought effects on Zea mays</t>
  </si>
  <si>
    <t>Xie2019</t>
  </si>
  <si>
    <t>Liang2020</t>
  </si>
  <si>
    <t>Acid rain stress comparison rice and soybean</t>
  </si>
  <si>
    <t>Exposure control</t>
  </si>
  <si>
    <t>%</t>
  </si>
  <si>
    <t>Comparison of four row crops</t>
  </si>
  <si>
    <t>Kukal2019</t>
  </si>
  <si>
    <t>Max growth rate SS</t>
  </si>
  <si>
    <t>Max growth rate LS</t>
  </si>
  <si>
    <t>Max growth rate</t>
  </si>
  <si>
    <t>Comparison of hordeum species</t>
  </si>
  <si>
    <t>Medini2019</t>
  </si>
  <si>
    <t>H. vulgaris control, shoot</t>
  </si>
  <si>
    <t>Control of two barley cultivars</t>
  </si>
  <si>
    <t>Salt stress in Egyptian barley</t>
  </si>
  <si>
    <t>Elsawy2018</t>
  </si>
  <si>
    <t>Rahnama2019</t>
  </si>
  <si>
    <t>Eigth wheat cultivars salt stress</t>
  </si>
  <si>
    <t>kg/kg d</t>
  </si>
  <si>
    <t>Control average of eight cultivars</t>
  </si>
  <si>
    <t>Control after 10 days</t>
  </si>
  <si>
    <t>Salt stress in barley</t>
  </si>
  <si>
    <t>Hessini2015</t>
  </si>
  <si>
    <t>Deiss2014</t>
  </si>
  <si>
    <t>Influence of nutrients close by on oat in Brazil</t>
  </si>
  <si>
    <t>Mean in control 21 days after emergence</t>
  </si>
  <si>
    <t>Maximum (harvest day 1-2), 2006</t>
  </si>
  <si>
    <t>Maximum (harvest day 1-2), 2007</t>
  </si>
  <si>
    <t>Comparison to chick pea</t>
  </si>
  <si>
    <t>Neugschwandtner2013</t>
  </si>
  <si>
    <t>Average of the three cultivars, controls</t>
  </si>
  <si>
    <t>Phosphorus effect on oat</t>
  </si>
  <si>
    <t>Peltonen2006</t>
  </si>
  <si>
    <t>sorghum</t>
  </si>
  <si>
    <t>Marine phytoplankton growth and carbon cycling</t>
  </si>
  <si>
    <t>Calbet2004</t>
  </si>
  <si>
    <t>Oceanic</t>
  </si>
  <si>
    <t>Coastal</t>
  </si>
  <si>
    <t>Estuarine</t>
  </si>
  <si>
    <t>Tropical</t>
  </si>
  <si>
    <t>Temperate</t>
  </si>
  <si>
    <t>Polar</t>
  </si>
  <si>
    <t>Average growth of species Paracalanus at 20°C</t>
  </si>
  <si>
    <t>Paracalanus individuals</t>
  </si>
  <si>
    <t>Liang1997</t>
  </si>
  <si>
    <t>Light treatment</t>
  </si>
  <si>
    <t>Periphyton growth and light availability</t>
  </si>
  <si>
    <t>Net biomass-specific growth rate</t>
  </si>
  <si>
    <t>Hill2008</t>
  </si>
  <si>
    <t>Periphyton growth in a stream mesocosm</t>
  </si>
  <si>
    <t>Ahn2013</t>
  </si>
  <si>
    <t>Water from MW1, tile surface</t>
  </si>
  <si>
    <t>Water from HR, tile surface</t>
  </si>
  <si>
    <t>Water from BFW, tile surface</t>
  </si>
  <si>
    <t>Water from MW1, concrete</t>
  </si>
  <si>
    <t>Water from HR, concrete</t>
  </si>
  <si>
    <t>Water from BFW, concrete</t>
  </si>
  <si>
    <t>Water from MW1, pebble</t>
  </si>
  <si>
    <t>Water from HR, pebble</t>
  </si>
  <si>
    <t>Water from BFW, pebble</t>
  </si>
  <si>
    <t>Phytoplankton from Danish fjord</t>
  </si>
  <si>
    <t>Mohlenberg1995</t>
  </si>
  <si>
    <t>March</t>
  </si>
  <si>
    <t>June</t>
  </si>
  <si>
    <t>y-1</t>
  </si>
  <si>
    <t>Growth rate of Hawaiian forest (Inman2014)</t>
  </si>
  <si>
    <t>d-1</t>
  </si>
  <si>
    <t>Slope of linear regression ln cumulated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</si>
</sst>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sz val="12"/>
      <color rgb="FFFF0000"/>
      <name val="Calibri"/>
      <family val="2"/>
      <scheme val="minor"/>
    </font>
    <font>
      <sz val="12"/>
      <color theme="1"/>
      <name val="Calibri (Body)_x0000_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1" fillId="0" borderId="0" xfId="0" applyFont="1"/>
    <xf numFmtId="0" fontId="2" fillId="0" borderId="0" xfId="0" applyFont="1"/>
    <xf numFmtId="17" fontId="0" fillId="0" borderId="0" xfId="0" applyNumberFormat="1" applyAlignment="1">
      <alignment horizontal="left"/>
    </xf>
    <xf numFmtId="17" fontId="2" fillId="0" borderId="0" xfId="0" applyNumberFormat="1" applyFon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5</xdr:col>
      <xdr:colOff>736600</xdr:colOff>
      <xdr:row>17</xdr:row>
      <xdr:rowOff>194271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5FA8D4-1228-0545-81AC-C2A033317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4864100" cy="30390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165101</xdr:rowOff>
    </xdr:from>
    <xdr:to>
      <xdr:col>5</xdr:col>
      <xdr:colOff>673100</xdr:colOff>
      <xdr:row>20</xdr:row>
      <xdr:rowOff>88445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B393C3-9C77-0F40-A394-521956085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16301"/>
          <a:ext cx="4800600" cy="736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55971-16E1-6641-81D5-C4D272703C5E}">
  <dimension ref="A1:L127"/>
  <sheetViews>
    <sheetView tabSelected="1" workbookViewId="0">
      <pane ySplit="1" topLeftCell="A25" activePane="bottomLeft" state="frozen"/>
      <selection pane="bottomLeft" activeCell="G53" sqref="G53"/>
    </sheetView>
  </sheetViews>
  <sheetFormatPr baseColWidth="10" defaultRowHeight="16"/>
  <cols>
    <col min="1" max="1" width="19.33203125" customWidth="1"/>
    <col min="2" max="2" width="15.33203125" customWidth="1"/>
    <col min="3" max="3" width="11.5" customWidth="1"/>
    <col min="4" max="4" width="34.33203125" customWidth="1"/>
    <col min="5" max="5" width="36.6640625" customWidth="1"/>
    <col min="7" max="7" width="45.5" customWidth="1"/>
    <col min="8" max="8" width="17.6640625" customWidth="1"/>
    <col min="9" max="9" width="21.6640625" customWidth="1"/>
    <col min="10" max="10" width="18.33203125" customWidth="1"/>
    <col min="11" max="11" width="14" customWidth="1"/>
    <col min="12" max="12" width="83.6640625" customWidth="1"/>
  </cols>
  <sheetData>
    <row r="1" spans="1:12" s="2" customFormat="1">
      <c r="A1" s="2" t="s">
        <v>3</v>
      </c>
      <c r="B1" s="2" t="s">
        <v>2</v>
      </c>
      <c r="C1" s="2" t="s">
        <v>1</v>
      </c>
      <c r="D1" s="2" t="s">
        <v>4</v>
      </c>
      <c r="E1" s="2" t="s">
        <v>10</v>
      </c>
      <c r="F1" s="2" t="s">
        <v>5</v>
      </c>
      <c r="G1" s="2" t="s">
        <v>12</v>
      </c>
      <c r="H1" s="2" t="s">
        <v>14</v>
      </c>
      <c r="I1" s="2" t="s">
        <v>6</v>
      </c>
      <c r="J1" s="2" t="s">
        <v>8</v>
      </c>
      <c r="K1" s="2" t="s">
        <v>9</v>
      </c>
      <c r="L1" s="2" t="s">
        <v>80</v>
      </c>
    </row>
    <row r="2" spans="1:12">
      <c r="A2" t="s">
        <v>148</v>
      </c>
      <c r="B2">
        <v>2.5000000000000001E-2</v>
      </c>
      <c r="C2" t="s">
        <v>0</v>
      </c>
      <c r="D2" s="4">
        <v>39417</v>
      </c>
      <c r="E2" s="1" t="s">
        <v>11</v>
      </c>
      <c r="F2">
        <v>3</v>
      </c>
      <c r="G2" t="s">
        <v>144</v>
      </c>
      <c r="H2" t="s">
        <v>143</v>
      </c>
      <c r="I2" t="s">
        <v>7</v>
      </c>
      <c r="L2" s="8" t="s">
        <v>146</v>
      </c>
    </row>
    <row r="3" spans="1:12">
      <c r="A3" t="s">
        <v>148</v>
      </c>
      <c r="B3">
        <v>1.2999999999999999E-2</v>
      </c>
      <c r="C3" t="s">
        <v>0</v>
      </c>
      <c r="D3" s="4">
        <v>39569</v>
      </c>
      <c r="E3" s="1" t="s">
        <v>11</v>
      </c>
      <c r="F3">
        <v>3</v>
      </c>
      <c r="G3" t="s">
        <v>144</v>
      </c>
      <c r="H3" t="s">
        <v>143</v>
      </c>
      <c r="I3" t="s">
        <v>7</v>
      </c>
    </row>
    <row r="4" spans="1:12">
      <c r="A4" t="s">
        <v>148</v>
      </c>
      <c r="B4">
        <v>7.0000000000000001E-3</v>
      </c>
      <c r="C4" t="s">
        <v>0</v>
      </c>
      <c r="D4" s="4">
        <v>39783</v>
      </c>
      <c r="E4" s="1" t="s">
        <v>11</v>
      </c>
      <c r="F4">
        <v>3</v>
      </c>
      <c r="G4" t="s">
        <v>144</v>
      </c>
      <c r="H4" t="s">
        <v>143</v>
      </c>
      <c r="I4" t="s">
        <v>7</v>
      </c>
    </row>
    <row r="5" spans="1:12">
      <c r="A5" t="s">
        <v>148</v>
      </c>
      <c r="B5" s="12">
        <v>1.1200000000000001</v>
      </c>
      <c r="C5" s="12" t="s">
        <v>28</v>
      </c>
      <c r="D5" t="s">
        <v>30</v>
      </c>
      <c r="E5" s="1" t="s">
        <v>13</v>
      </c>
      <c r="F5">
        <v>319</v>
      </c>
      <c r="G5" t="s">
        <v>83</v>
      </c>
      <c r="H5" t="s">
        <v>15</v>
      </c>
      <c r="I5" t="s">
        <v>27</v>
      </c>
    </row>
    <row r="6" spans="1:12">
      <c r="A6" t="s">
        <v>148</v>
      </c>
      <c r="B6">
        <v>0.88</v>
      </c>
      <c r="C6" t="s">
        <v>28</v>
      </c>
      <c r="D6" t="s">
        <v>29</v>
      </c>
      <c r="E6" s="1" t="s">
        <v>13</v>
      </c>
      <c r="F6">
        <v>319</v>
      </c>
      <c r="G6" t="s">
        <v>83</v>
      </c>
      <c r="H6" t="s">
        <v>15</v>
      </c>
      <c r="I6" t="s">
        <v>27</v>
      </c>
    </row>
    <row r="7" spans="1:12">
      <c r="A7" t="s">
        <v>148</v>
      </c>
      <c r="B7">
        <v>0.4</v>
      </c>
      <c r="C7" t="s">
        <v>28</v>
      </c>
      <c r="D7" t="s">
        <v>33</v>
      </c>
      <c r="E7" s="1" t="s">
        <v>32</v>
      </c>
      <c r="F7">
        <v>3</v>
      </c>
      <c r="G7" t="s">
        <v>145</v>
      </c>
      <c r="H7" t="s">
        <v>15</v>
      </c>
      <c r="I7" t="s">
        <v>31</v>
      </c>
      <c r="L7" t="s">
        <v>90</v>
      </c>
    </row>
    <row r="8" spans="1:12">
      <c r="A8" t="s">
        <v>148</v>
      </c>
      <c r="B8">
        <v>1</v>
      </c>
      <c r="C8" t="s">
        <v>28</v>
      </c>
      <c r="D8" t="s">
        <v>35</v>
      </c>
      <c r="E8" s="1" t="s">
        <v>32</v>
      </c>
      <c r="F8">
        <v>3</v>
      </c>
      <c r="G8" t="s">
        <v>145</v>
      </c>
      <c r="H8" t="s">
        <v>15</v>
      </c>
      <c r="I8" t="s">
        <v>31</v>
      </c>
    </row>
    <row r="9" spans="1:12">
      <c r="A9" t="s">
        <v>148</v>
      </c>
      <c r="B9">
        <v>2.1</v>
      </c>
      <c r="C9" t="s">
        <v>28</v>
      </c>
      <c r="D9" t="s">
        <v>36</v>
      </c>
      <c r="E9" s="1" t="s">
        <v>32</v>
      </c>
      <c r="F9">
        <v>3</v>
      </c>
      <c r="G9" t="s">
        <v>145</v>
      </c>
      <c r="H9" t="s">
        <v>15</v>
      </c>
      <c r="I9" t="s">
        <v>31</v>
      </c>
    </row>
    <row r="10" spans="1:12">
      <c r="A10" t="s">
        <v>148</v>
      </c>
      <c r="B10" s="11">
        <v>6.2</v>
      </c>
      <c r="C10" s="11" t="s">
        <v>28</v>
      </c>
      <c r="D10" t="s">
        <v>37</v>
      </c>
      <c r="E10" s="1" t="s">
        <v>32</v>
      </c>
      <c r="F10">
        <v>3</v>
      </c>
      <c r="G10" t="s">
        <v>145</v>
      </c>
      <c r="H10" t="s">
        <v>15</v>
      </c>
      <c r="I10" t="s">
        <v>31</v>
      </c>
    </row>
    <row r="11" spans="1:12">
      <c r="A11" t="s">
        <v>148</v>
      </c>
      <c r="B11">
        <v>0.06</v>
      </c>
      <c r="C11" t="s">
        <v>28</v>
      </c>
      <c r="D11" t="s">
        <v>34</v>
      </c>
      <c r="E11" s="1" t="s">
        <v>32</v>
      </c>
      <c r="F11">
        <v>3</v>
      </c>
      <c r="G11" t="s">
        <v>145</v>
      </c>
      <c r="H11" t="s">
        <v>15</v>
      </c>
      <c r="I11" t="s">
        <v>31</v>
      </c>
    </row>
    <row r="12" spans="1:12">
      <c r="A12" t="s">
        <v>148</v>
      </c>
      <c r="B12">
        <v>0.2</v>
      </c>
      <c r="C12" t="s">
        <v>28</v>
      </c>
      <c r="D12" t="s">
        <v>34</v>
      </c>
      <c r="E12" s="1" t="s">
        <v>32</v>
      </c>
      <c r="F12">
        <v>3</v>
      </c>
      <c r="G12" t="s">
        <v>145</v>
      </c>
      <c r="H12" t="s">
        <v>15</v>
      </c>
      <c r="I12" t="s">
        <v>31</v>
      </c>
    </row>
    <row r="13" spans="1:12">
      <c r="A13" t="s">
        <v>148</v>
      </c>
      <c r="B13">
        <v>0.3</v>
      </c>
      <c r="C13" t="s">
        <v>28</v>
      </c>
      <c r="D13" t="s">
        <v>34</v>
      </c>
      <c r="E13" s="1" t="s">
        <v>32</v>
      </c>
      <c r="F13">
        <v>3</v>
      </c>
      <c r="G13" t="s">
        <v>145</v>
      </c>
      <c r="H13" t="s">
        <v>15</v>
      </c>
      <c r="I13" t="s">
        <v>31</v>
      </c>
    </row>
    <row r="14" spans="1:12">
      <c r="A14" t="s">
        <v>148</v>
      </c>
      <c r="B14">
        <v>1.5</v>
      </c>
      <c r="C14" t="s">
        <v>28</v>
      </c>
      <c r="D14" t="s">
        <v>34</v>
      </c>
      <c r="E14" s="1" t="s">
        <v>32</v>
      </c>
      <c r="F14">
        <v>3</v>
      </c>
      <c r="G14" t="s">
        <v>145</v>
      </c>
      <c r="H14" t="s">
        <v>15</v>
      </c>
      <c r="I14" t="s">
        <v>31</v>
      </c>
    </row>
    <row r="15" spans="1:12">
      <c r="A15" t="s">
        <v>148</v>
      </c>
      <c r="B15">
        <v>0.5</v>
      </c>
      <c r="C15" t="s">
        <v>0</v>
      </c>
      <c r="D15" t="s">
        <v>40</v>
      </c>
      <c r="E15" s="1" t="s">
        <v>39</v>
      </c>
      <c r="F15">
        <v>3</v>
      </c>
      <c r="G15" t="s">
        <v>42</v>
      </c>
      <c r="H15" t="s">
        <v>15</v>
      </c>
      <c r="I15" t="s">
        <v>38</v>
      </c>
    </row>
    <row r="16" spans="1:12">
      <c r="A16" t="s">
        <v>148</v>
      </c>
      <c r="B16">
        <v>0.15</v>
      </c>
      <c r="C16" t="s">
        <v>0</v>
      </c>
      <c r="D16" t="s">
        <v>41</v>
      </c>
      <c r="E16" s="1" t="s">
        <v>39</v>
      </c>
      <c r="F16">
        <v>3</v>
      </c>
      <c r="G16" t="s">
        <v>42</v>
      </c>
      <c r="H16" t="s">
        <v>15</v>
      </c>
      <c r="I16" t="s">
        <v>38</v>
      </c>
    </row>
    <row r="17" spans="1:12">
      <c r="A17" t="s">
        <v>149</v>
      </c>
      <c r="B17">
        <v>1</v>
      </c>
      <c r="C17" t="s">
        <v>28</v>
      </c>
      <c r="D17" t="s">
        <v>46</v>
      </c>
      <c r="E17" s="1" t="s">
        <v>43</v>
      </c>
      <c r="F17">
        <v>3</v>
      </c>
      <c r="G17" t="s">
        <v>44</v>
      </c>
      <c r="H17" t="s">
        <v>51</v>
      </c>
      <c r="I17" t="s">
        <v>45</v>
      </c>
      <c r="L17" s="8" t="s">
        <v>147</v>
      </c>
    </row>
    <row r="18" spans="1:12">
      <c r="A18" t="s">
        <v>149</v>
      </c>
      <c r="B18">
        <v>0.55000000000000004</v>
      </c>
      <c r="C18" t="s">
        <v>28</v>
      </c>
      <c r="D18" t="s">
        <v>47</v>
      </c>
      <c r="E18" s="1" t="s">
        <v>43</v>
      </c>
      <c r="F18">
        <v>3</v>
      </c>
      <c r="G18" t="s">
        <v>44</v>
      </c>
      <c r="H18" t="s">
        <v>51</v>
      </c>
      <c r="I18" t="s">
        <v>45</v>
      </c>
    </row>
    <row r="19" spans="1:12">
      <c r="A19" t="s">
        <v>149</v>
      </c>
      <c r="B19">
        <v>0.94</v>
      </c>
      <c r="C19" t="s">
        <v>28</v>
      </c>
      <c r="D19" t="s">
        <v>46</v>
      </c>
      <c r="E19" s="1" t="s">
        <v>52</v>
      </c>
      <c r="F19">
        <v>835</v>
      </c>
      <c r="G19" t="s">
        <v>50</v>
      </c>
      <c r="H19" t="s">
        <v>51</v>
      </c>
      <c r="I19" t="s">
        <v>49</v>
      </c>
    </row>
    <row r="20" spans="1:12">
      <c r="A20" t="s">
        <v>149</v>
      </c>
      <c r="B20">
        <v>0.65</v>
      </c>
      <c r="C20" t="s">
        <v>28</v>
      </c>
      <c r="D20" t="s">
        <v>48</v>
      </c>
      <c r="E20" s="1" t="s">
        <v>52</v>
      </c>
      <c r="F20">
        <v>835</v>
      </c>
      <c r="G20" t="s">
        <v>50</v>
      </c>
      <c r="H20" t="s">
        <v>51</v>
      </c>
      <c r="I20" t="s">
        <v>49</v>
      </c>
    </row>
    <row r="21" spans="1:12">
      <c r="A21" t="s">
        <v>149</v>
      </c>
      <c r="B21">
        <v>0.6</v>
      </c>
      <c r="C21" t="s">
        <v>28</v>
      </c>
      <c r="D21" t="s">
        <v>56</v>
      </c>
      <c r="E21" s="1" t="s">
        <v>53</v>
      </c>
      <c r="G21" t="s">
        <v>54</v>
      </c>
      <c r="H21" t="s">
        <v>51</v>
      </c>
      <c r="I21" t="s">
        <v>55</v>
      </c>
    </row>
    <row r="22" spans="1:12">
      <c r="A22" t="s">
        <v>149</v>
      </c>
      <c r="B22">
        <v>0.35</v>
      </c>
      <c r="C22" t="s">
        <v>28</v>
      </c>
      <c r="D22" t="s">
        <v>56</v>
      </c>
      <c r="E22" s="1" t="s">
        <v>53</v>
      </c>
      <c r="G22" t="s">
        <v>54</v>
      </c>
      <c r="H22" t="s">
        <v>51</v>
      </c>
      <c r="I22" t="s">
        <v>55</v>
      </c>
    </row>
    <row r="23" spans="1:12">
      <c r="A23" t="s">
        <v>149</v>
      </c>
      <c r="B23" s="3">
        <v>0.4</v>
      </c>
      <c r="C23" s="3" t="s">
        <v>28</v>
      </c>
      <c r="D23" s="3" t="s">
        <v>57</v>
      </c>
      <c r="E23" s="5" t="s">
        <v>53</v>
      </c>
      <c r="F23" s="5"/>
      <c r="G23" s="3" t="s">
        <v>54</v>
      </c>
      <c r="H23" s="3" t="s">
        <v>51</v>
      </c>
      <c r="I23" s="3" t="s">
        <v>55</v>
      </c>
    </row>
    <row r="24" spans="1:12">
      <c r="A24" t="s">
        <v>149</v>
      </c>
      <c r="B24" s="3">
        <v>0.59</v>
      </c>
      <c r="C24" s="3" t="s">
        <v>28</v>
      </c>
      <c r="D24" s="3" t="s">
        <v>255</v>
      </c>
      <c r="E24" s="5" t="s">
        <v>253</v>
      </c>
      <c r="F24" s="5"/>
      <c r="G24" s="3" t="s">
        <v>125</v>
      </c>
      <c r="H24" s="3" t="s">
        <v>15</v>
      </c>
      <c r="I24" s="3" t="s">
        <v>254</v>
      </c>
    </row>
    <row r="25" spans="1:12">
      <c r="A25" t="s">
        <v>149</v>
      </c>
      <c r="B25" s="3">
        <v>0.67</v>
      </c>
      <c r="C25" s="3" t="s">
        <v>28</v>
      </c>
      <c r="D25" s="3" t="s">
        <v>256</v>
      </c>
      <c r="E25" s="5" t="s">
        <v>253</v>
      </c>
      <c r="F25" s="5"/>
      <c r="G25" s="3" t="s">
        <v>125</v>
      </c>
      <c r="H25" s="3" t="s">
        <v>15</v>
      </c>
      <c r="I25" s="3" t="s">
        <v>254</v>
      </c>
    </row>
    <row r="26" spans="1:12">
      <c r="A26" t="s">
        <v>149</v>
      </c>
      <c r="B26" s="3">
        <v>0.97</v>
      </c>
      <c r="C26" s="3" t="s">
        <v>28</v>
      </c>
      <c r="D26" s="3" t="s">
        <v>257</v>
      </c>
      <c r="E26" s="5" t="s">
        <v>253</v>
      </c>
      <c r="F26" s="5"/>
      <c r="G26" s="3" t="s">
        <v>125</v>
      </c>
      <c r="H26" s="3" t="s">
        <v>15</v>
      </c>
      <c r="I26" s="3" t="s">
        <v>254</v>
      </c>
    </row>
    <row r="27" spans="1:12">
      <c r="A27" t="s">
        <v>149</v>
      </c>
      <c r="B27" s="3">
        <v>0.72</v>
      </c>
      <c r="C27" s="3" t="s">
        <v>28</v>
      </c>
      <c r="D27" s="3" t="s">
        <v>258</v>
      </c>
      <c r="E27" s="5" t="s">
        <v>253</v>
      </c>
      <c r="F27" s="5"/>
      <c r="G27" s="3" t="s">
        <v>125</v>
      </c>
      <c r="H27" s="3" t="s">
        <v>15</v>
      </c>
      <c r="I27" s="3" t="s">
        <v>254</v>
      </c>
    </row>
    <row r="28" spans="1:12">
      <c r="A28" t="s">
        <v>149</v>
      </c>
      <c r="B28" s="3">
        <v>0.69</v>
      </c>
      <c r="C28" s="3" t="s">
        <v>28</v>
      </c>
      <c r="D28" s="3" t="s">
        <v>259</v>
      </c>
      <c r="E28" s="5" t="s">
        <v>253</v>
      </c>
      <c r="F28" s="5"/>
      <c r="G28" s="3" t="s">
        <v>125</v>
      </c>
      <c r="H28" s="3" t="s">
        <v>15</v>
      </c>
      <c r="I28" s="3" t="s">
        <v>254</v>
      </c>
    </row>
    <row r="29" spans="1:12">
      <c r="A29" s="3" t="s">
        <v>149</v>
      </c>
      <c r="B29" s="3">
        <v>0.44</v>
      </c>
      <c r="C29" s="3" t="s">
        <v>28</v>
      </c>
      <c r="D29" s="3" t="s">
        <v>260</v>
      </c>
      <c r="E29" s="5" t="s">
        <v>253</v>
      </c>
      <c r="F29" s="5"/>
      <c r="G29" s="3" t="s">
        <v>125</v>
      </c>
      <c r="H29" s="3" t="s">
        <v>15</v>
      </c>
      <c r="I29" s="3" t="s">
        <v>254</v>
      </c>
    </row>
    <row r="30" spans="1:12">
      <c r="A30" s="3" t="s">
        <v>149</v>
      </c>
      <c r="B30" s="3">
        <v>0.4</v>
      </c>
      <c r="C30" s="3" t="s">
        <v>28</v>
      </c>
      <c r="D30" s="3" t="s">
        <v>281</v>
      </c>
      <c r="E30" s="5" t="s">
        <v>279</v>
      </c>
      <c r="F30" s="5"/>
      <c r="G30" s="3" t="s">
        <v>125</v>
      </c>
      <c r="H30" s="3" t="s">
        <v>15</v>
      </c>
      <c r="I30" s="3" t="s">
        <v>280</v>
      </c>
    </row>
    <row r="31" spans="1:12">
      <c r="A31" s="3" t="s">
        <v>149</v>
      </c>
      <c r="B31" s="3">
        <v>0.6</v>
      </c>
      <c r="C31" s="3" t="s">
        <v>28</v>
      </c>
      <c r="D31" s="3" t="s">
        <v>282</v>
      </c>
      <c r="E31" s="5" t="s">
        <v>279</v>
      </c>
      <c r="F31" s="5"/>
      <c r="G31" s="3" t="s">
        <v>125</v>
      </c>
      <c r="H31" s="3" t="s">
        <v>15</v>
      </c>
      <c r="I31" s="3" t="s">
        <v>280</v>
      </c>
    </row>
    <row r="32" spans="1:12">
      <c r="A32" t="s">
        <v>150</v>
      </c>
      <c r="B32">
        <v>0.12</v>
      </c>
      <c r="C32" t="s">
        <v>28</v>
      </c>
      <c r="D32" t="s">
        <v>60</v>
      </c>
      <c r="E32" s="1" t="s">
        <v>59</v>
      </c>
      <c r="G32" t="s">
        <v>61</v>
      </c>
      <c r="H32" t="s">
        <v>51</v>
      </c>
      <c r="I32" t="s">
        <v>58</v>
      </c>
    </row>
    <row r="33" spans="1:9">
      <c r="A33" t="s">
        <v>150</v>
      </c>
      <c r="B33">
        <v>0.22</v>
      </c>
      <c r="C33" t="s">
        <v>28</v>
      </c>
      <c r="D33" t="s">
        <v>62</v>
      </c>
      <c r="E33" s="1" t="s">
        <v>59</v>
      </c>
      <c r="F33">
        <v>560</v>
      </c>
      <c r="G33" t="s">
        <v>63</v>
      </c>
      <c r="H33" t="s">
        <v>15</v>
      </c>
      <c r="I33" t="s">
        <v>64</v>
      </c>
    </row>
    <row r="34" spans="1:9">
      <c r="A34" t="s">
        <v>150</v>
      </c>
      <c r="B34">
        <v>0.16</v>
      </c>
      <c r="C34" t="s">
        <v>28</v>
      </c>
      <c r="D34" t="s">
        <v>65</v>
      </c>
      <c r="E34" s="1" t="s">
        <v>59</v>
      </c>
      <c r="F34">
        <v>560</v>
      </c>
      <c r="G34" t="s">
        <v>63</v>
      </c>
      <c r="H34" t="s">
        <v>15</v>
      </c>
      <c r="I34" t="s">
        <v>64</v>
      </c>
    </row>
    <row r="35" spans="1:9">
      <c r="A35" t="s">
        <v>150</v>
      </c>
      <c r="B35">
        <v>0.2</v>
      </c>
      <c r="C35" t="s">
        <v>28</v>
      </c>
      <c r="D35" t="s">
        <v>261</v>
      </c>
      <c r="E35" s="1" t="s">
        <v>262</v>
      </c>
      <c r="G35" t="s">
        <v>125</v>
      </c>
      <c r="H35" t="s">
        <v>15</v>
      </c>
      <c r="I35" t="s">
        <v>263</v>
      </c>
    </row>
    <row r="36" spans="1:9">
      <c r="A36" t="s">
        <v>151</v>
      </c>
      <c r="B36">
        <v>0.6</v>
      </c>
      <c r="C36" t="s">
        <v>28</v>
      </c>
      <c r="D36" t="s">
        <v>70</v>
      </c>
      <c r="E36" s="1" t="s">
        <v>66</v>
      </c>
      <c r="G36" t="s">
        <v>67</v>
      </c>
      <c r="H36" t="s">
        <v>51</v>
      </c>
      <c r="I36" t="s">
        <v>69</v>
      </c>
    </row>
    <row r="37" spans="1:9">
      <c r="A37" t="s">
        <v>151</v>
      </c>
      <c r="B37">
        <v>0.3</v>
      </c>
      <c r="C37" t="s">
        <v>28</v>
      </c>
      <c r="D37" t="s">
        <v>71</v>
      </c>
      <c r="E37" s="1" t="s">
        <v>66</v>
      </c>
      <c r="G37" t="s">
        <v>67</v>
      </c>
      <c r="H37" t="s">
        <v>51</v>
      </c>
      <c r="I37" t="s">
        <v>69</v>
      </c>
    </row>
    <row r="38" spans="1:9">
      <c r="A38" t="s">
        <v>151</v>
      </c>
      <c r="B38">
        <v>0.97</v>
      </c>
      <c r="C38" t="s">
        <v>28</v>
      </c>
      <c r="D38" t="s">
        <v>72</v>
      </c>
      <c r="E38" s="1" t="s">
        <v>66</v>
      </c>
      <c r="G38" t="s">
        <v>68</v>
      </c>
      <c r="H38" t="s">
        <v>15</v>
      </c>
      <c r="I38" t="s">
        <v>69</v>
      </c>
    </row>
    <row r="39" spans="1:9">
      <c r="A39" t="s">
        <v>151</v>
      </c>
      <c r="B39">
        <v>0.31</v>
      </c>
      <c r="C39" t="s">
        <v>28</v>
      </c>
      <c r="D39" t="s">
        <v>73</v>
      </c>
      <c r="E39" s="1" t="s">
        <v>66</v>
      </c>
      <c r="G39" t="s">
        <v>68</v>
      </c>
      <c r="H39" t="s">
        <v>15</v>
      </c>
      <c r="I39" t="s">
        <v>69</v>
      </c>
    </row>
    <row r="40" spans="1:9">
      <c r="A40" t="s">
        <v>151</v>
      </c>
      <c r="B40">
        <v>0.34</v>
      </c>
      <c r="C40" t="s">
        <v>28</v>
      </c>
      <c r="D40" t="s">
        <v>74</v>
      </c>
      <c r="E40" s="1" t="s">
        <v>66</v>
      </c>
      <c r="G40" t="s">
        <v>68</v>
      </c>
      <c r="H40" t="s">
        <v>15</v>
      </c>
      <c r="I40" t="s">
        <v>69</v>
      </c>
    </row>
    <row r="41" spans="1:9">
      <c r="A41" t="s">
        <v>151</v>
      </c>
      <c r="B41">
        <v>0.26</v>
      </c>
      <c r="C41" t="s">
        <v>28</v>
      </c>
      <c r="D41" t="s">
        <v>75</v>
      </c>
      <c r="E41" s="1" t="s">
        <v>66</v>
      </c>
      <c r="G41" t="s">
        <v>68</v>
      </c>
      <c r="H41" t="s">
        <v>15</v>
      </c>
      <c r="I41" t="s">
        <v>69</v>
      </c>
    </row>
    <row r="42" spans="1:9">
      <c r="A42" t="s">
        <v>151</v>
      </c>
      <c r="B42">
        <v>0.35</v>
      </c>
      <c r="C42" t="s">
        <v>28</v>
      </c>
      <c r="D42" t="s">
        <v>264</v>
      </c>
      <c r="E42" s="1" t="s">
        <v>265</v>
      </c>
      <c r="G42" t="s">
        <v>266</v>
      </c>
      <c r="H42" t="s">
        <v>51</v>
      </c>
      <c r="I42" t="s">
        <v>267</v>
      </c>
    </row>
    <row r="43" spans="1:9">
      <c r="A43" t="s">
        <v>151</v>
      </c>
      <c r="B43">
        <v>0.38</v>
      </c>
      <c r="C43" t="s">
        <v>28</v>
      </c>
      <c r="D43" t="s">
        <v>270</v>
      </c>
      <c r="E43" s="1" t="s">
        <v>268</v>
      </c>
      <c r="G43" t="s">
        <v>125</v>
      </c>
      <c r="H43" t="s">
        <v>15</v>
      </c>
      <c r="I43" t="s">
        <v>269</v>
      </c>
    </row>
    <row r="44" spans="1:9">
      <c r="A44" t="s">
        <v>151</v>
      </c>
      <c r="B44">
        <v>0.4</v>
      </c>
      <c r="C44" t="s">
        <v>28</v>
      </c>
      <c r="D44" t="s">
        <v>273</v>
      </c>
      <c r="E44" s="1" t="s">
        <v>268</v>
      </c>
      <c r="G44" t="s">
        <v>125</v>
      </c>
      <c r="H44" t="s">
        <v>15</v>
      </c>
      <c r="I44" t="s">
        <v>269</v>
      </c>
    </row>
    <row r="45" spans="1:9">
      <c r="A45" t="s">
        <v>151</v>
      </c>
      <c r="B45">
        <v>0.49</v>
      </c>
      <c r="C45" t="s">
        <v>28</v>
      </c>
      <c r="D45" t="s">
        <v>276</v>
      </c>
      <c r="E45" s="1" t="s">
        <v>268</v>
      </c>
      <c r="G45" t="s">
        <v>125</v>
      </c>
      <c r="H45" t="s">
        <v>15</v>
      </c>
      <c r="I45" t="s">
        <v>269</v>
      </c>
    </row>
    <row r="46" spans="1:9">
      <c r="A46" t="s">
        <v>151</v>
      </c>
      <c r="B46">
        <v>0.25</v>
      </c>
      <c r="C46" t="s">
        <v>28</v>
      </c>
      <c r="D46" t="s">
        <v>271</v>
      </c>
      <c r="E46" s="1" t="s">
        <v>268</v>
      </c>
      <c r="G46" t="s">
        <v>125</v>
      </c>
      <c r="H46" t="s">
        <v>15</v>
      </c>
      <c r="I46" t="s">
        <v>269</v>
      </c>
    </row>
    <row r="47" spans="1:9">
      <c r="A47" t="s">
        <v>151</v>
      </c>
      <c r="B47">
        <v>0.22</v>
      </c>
      <c r="C47" t="s">
        <v>28</v>
      </c>
      <c r="D47" t="s">
        <v>274</v>
      </c>
      <c r="E47" s="1" t="s">
        <v>268</v>
      </c>
      <c r="G47" t="s">
        <v>125</v>
      </c>
      <c r="H47" t="s">
        <v>15</v>
      </c>
      <c r="I47" t="s">
        <v>269</v>
      </c>
    </row>
    <row r="48" spans="1:9">
      <c r="A48" t="s">
        <v>151</v>
      </c>
      <c r="B48">
        <v>0.43</v>
      </c>
      <c r="C48" t="s">
        <v>28</v>
      </c>
      <c r="D48" t="s">
        <v>277</v>
      </c>
      <c r="E48" s="1" t="s">
        <v>268</v>
      </c>
      <c r="G48" t="s">
        <v>125</v>
      </c>
      <c r="H48" t="s">
        <v>15</v>
      </c>
      <c r="I48" t="s">
        <v>269</v>
      </c>
    </row>
    <row r="49" spans="1:12">
      <c r="A49" t="s">
        <v>151</v>
      </c>
      <c r="B49">
        <v>0.18</v>
      </c>
      <c r="C49" t="s">
        <v>28</v>
      </c>
      <c r="D49" t="s">
        <v>272</v>
      </c>
      <c r="E49" s="1" t="s">
        <v>268</v>
      </c>
      <c r="G49" t="s">
        <v>125</v>
      </c>
      <c r="H49" t="s">
        <v>15</v>
      </c>
      <c r="I49" t="s">
        <v>269</v>
      </c>
    </row>
    <row r="50" spans="1:12">
      <c r="A50" t="s">
        <v>151</v>
      </c>
      <c r="B50">
        <v>0.18</v>
      </c>
      <c r="C50" t="s">
        <v>28</v>
      </c>
      <c r="D50" t="s">
        <v>275</v>
      </c>
      <c r="E50" s="1" t="s">
        <v>268</v>
      </c>
      <c r="G50" t="s">
        <v>125</v>
      </c>
      <c r="H50" t="s">
        <v>15</v>
      </c>
      <c r="I50" t="s">
        <v>269</v>
      </c>
    </row>
    <row r="51" spans="1:12">
      <c r="A51" t="s">
        <v>151</v>
      </c>
      <c r="B51">
        <v>0.32</v>
      </c>
      <c r="C51" t="s">
        <v>28</v>
      </c>
      <c r="D51" t="s">
        <v>278</v>
      </c>
      <c r="E51" s="1" t="s">
        <v>268</v>
      </c>
      <c r="G51" t="s">
        <v>125</v>
      </c>
      <c r="H51" t="s">
        <v>15</v>
      </c>
      <c r="I51" t="s">
        <v>269</v>
      </c>
    </row>
    <row r="52" spans="1:12">
      <c r="A52" t="s">
        <v>152</v>
      </c>
      <c r="B52" s="11">
        <v>7.0000000000000001E-3</v>
      </c>
      <c r="C52" s="11" t="s">
        <v>28</v>
      </c>
      <c r="D52" t="s">
        <v>78</v>
      </c>
      <c r="E52" t="s">
        <v>76</v>
      </c>
      <c r="F52">
        <v>10</v>
      </c>
      <c r="G52" t="s">
        <v>286</v>
      </c>
      <c r="H52" t="s">
        <v>15</v>
      </c>
      <c r="I52" t="s">
        <v>77</v>
      </c>
    </row>
    <row r="53" spans="1:12">
      <c r="A53" t="s">
        <v>152</v>
      </c>
      <c r="B53">
        <v>0.109</v>
      </c>
      <c r="C53" t="s">
        <v>28</v>
      </c>
      <c r="D53" t="s">
        <v>79</v>
      </c>
      <c r="E53" t="s">
        <v>76</v>
      </c>
      <c r="F53">
        <v>10</v>
      </c>
      <c r="G53" t="s">
        <v>286</v>
      </c>
      <c r="H53" t="s">
        <v>15</v>
      </c>
      <c r="I53" t="s">
        <v>77</v>
      </c>
      <c r="L53" t="s">
        <v>81</v>
      </c>
    </row>
    <row r="54" spans="1:12">
      <c r="A54" t="s">
        <v>152</v>
      </c>
      <c r="B54">
        <v>0.06</v>
      </c>
      <c r="C54" t="s">
        <v>28</v>
      </c>
      <c r="D54" t="s">
        <v>86</v>
      </c>
      <c r="E54" s="1" t="s">
        <v>87</v>
      </c>
      <c r="F54">
        <v>1</v>
      </c>
      <c r="G54" t="s">
        <v>83</v>
      </c>
      <c r="H54" t="s">
        <v>15</v>
      </c>
      <c r="I54" t="s">
        <v>85</v>
      </c>
      <c r="L54" s="6" t="s">
        <v>84</v>
      </c>
    </row>
    <row r="55" spans="1:12">
      <c r="A55" t="s">
        <v>152</v>
      </c>
      <c r="B55">
        <v>0.18</v>
      </c>
      <c r="C55" t="s">
        <v>28</v>
      </c>
      <c r="D55" t="s">
        <v>88</v>
      </c>
      <c r="E55" s="1" t="s">
        <v>87</v>
      </c>
      <c r="F55">
        <v>1</v>
      </c>
      <c r="G55" t="s">
        <v>83</v>
      </c>
      <c r="H55" t="s">
        <v>15</v>
      </c>
      <c r="I55" t="s">
        <v>85</v>
      </c>
    </row>
    <row r="56" spans="1:12">
      <c r="A56" t="s">
        <v>152</v>
      </c>
      <c r="B56">
        <v>0.04</v>
      </c>
      <c r="C56" t="s">
        <v>28</v>
      </c>
      <c r="D56" t="s">
        <v>89</v>
      </c>
      <c r="E56" s="1" t="s">
        <v>87</v>
      </c>
      <c r="F56">
        <v>1</v>
      </c>
      <c r="G56" t="s">
        <v>83</v>
      </c>
      <c r="H56" t="s">
        <v>15</v>
      </c>
      <c r="I56" t="s">
        <v>85</v>
      </c>
    </row>
    <row r="57" spans="1:12">
      <c r="A57" t="s">
        <v>153</v>
      </c>
      <c r="B57">
        <v>0.44</v>
      </c>
      <c r="C57" t="s">
        <v>82</v>
      </c>
      <c r="D57" t="s">
        <v>92</v>
      </c>
      <c r="E57" s="1" t="s">
        <v>91</v>
      </c>
      <c r="F57">
        <v>3</v>
      </c>
      <c r="G57" t="s">
        <v>83</v>
      </c>
      <c r="H57" t="s">
        <v>93</v>
      </c>
      <c r="I57" t="s">
        <v>94</v>
      </c>
      <c r="J57">
        <v>4.4000000000000003E-3</v>
      </c>
      <c r="K57" t="s">
        <v>28</v>
      </c>
      <c r="L57" t="s">
        <v>95</v>
      </c>
    </row>
    <row r="58" spans="1:12">
      <c r="A58" t="s">
        <v>154</v>
      </c>
      <c r="B58">
        <v>0.48</v>
      </c>
      <c r="C58" t="s">
        <v>82</v>
      </c>
      <c r="D58" t="s">
        <v>100</v>
      </c>
      <c r="E58" s="1" t="s">
        <v>99</v>
      </c>
      <c r="G58" t="s">
        <v>96</v>
      </c>
      <c r="H58" t="s">
        <v>97</v>
      </c>
      <c r="I58" t="s">
        <v>105</v>
      </c>
      <c r="J58">
        <f>B58/100</f>
        <v>4.7999999999999996E-3</v>
      </c>
      <c r="K58" t="s">
        <v>28</v>
      </c>
      <c r="L58" t="s">
        <v>98</v>
      </c>
    </row>
    <row r="59" spans="1:12">
      <c r="A59" t="s">
        <v>154</v>
      </c>
      <c r="B59">
        <v>0.4</v>
      </c>
      <c r="C59" t="s">
        <v>82</v>
      </c>
      <c r="D59" t="s">
        <v>101</v>
      </c>
      <c r="E59" s="1" t="s">
        <v>99</v>
      </c>
      <c r="G59" t="s">
        <v>96</v>
      </c>
      <c r="H59" t="s">
        <v>97</v>
      </c>
      <c r="I59" t="s">
        <v>105</v>
      </c>
      <c r="J59">
        <f t="shared" ref="J59:J65" si="0">B59/100</f>
        <v>4.0000000000000001E-3</v>
      </c>
      <c r="K59" t="s">
        <v>28</v>
      </c>
    </row>
    <row r="60" spans="1:12">
      <c r="A60" t="s">
        <v>154</v>
      </c>
      <c r="B60">
        <v>0.34</v>
      </c>
      <c r="C60" t="s">
        <v>82</v>
      </c>
      <c r="D60" t="s">
        <v>102</v>
      </c>
      <c r="E60" s="1" t="s">
        <v>99</v>
      </c>
      <c r="G60" t="s">
        <v>96</v>
      </c>
      <c r="H60" t="s">
        <v>97</v>
      </c>
      <c r="I60" t="s">
        <v>105</v>
      </c>
      <c r="J60">
        <f t="shared" si="0"/>
        <v>3.4000000000000002E-3</v>
      </c>
      <c r="K60" t="s">
        <v>28</v>
      </c>
    </row>
    <row r="61" spans="1:12">
      <c r="A61" t="s">
        <v>154</v>
      </c>
      <c r="B61">
        <v>0.31</v>
      </c>
      <c r="C61" t="s">
        <v>82</v>
      </c>
      <c r="D61" t="s">
        <v>103</v>
      </c>
      <c r="E61" s="1" t="s">
        <v>99</v>
      </c>
      <c r="G61" t="s">
        <v>96</v>
      </c>
      <c r="H61" t="s">
        <v>97</v>
      </c>
      <c r="I61" t="s">
        <v>105</v>
      </c>
      <c r="J61">
        <f t="shared" si="0"/>
        <v>3.0999999999999999E-3</v>
      </c>
      <c r="K61" t="s">
        <v>28</v>
      </c>
    </row>
    <row r="62" spans="1:12">
      <c r="A62" t="s">
        <v>154</v>
      </c>
      <c r="B62">
        <v>0.28000000000000003</v>
      </c>
      <c r="C62" t="s">
        <v>82</v>
      </c>
      <c r="D62" t="s">
        <v>104</v>
      </c>
      <c r="E62" s="1" t="s">
        <v>99</v>
      </c>
      <c r="G62" t="s">
        <v>96</v>
      </c>
      <c r="H62" t="s">
        <v>97</v>
      </c>
      <c r="I62" t="s">
        <v>105</v>
      </c>
      <c r="J62">
        <f t="shared" si="0"/>
        <v>2.8000000000000004E-3</v>
      </c>
      <c r="K62" t="s">
        <v>28</v>
      </c>
    </row>
    <row r="63" spans="1:12">
      <c r="A63" t="s">
        <v>154</v>
      </c>
      <c r="B63" t="s">
        <v>109</v>
      </c>
      <c r="C63" t="s">
        <v>82</v>
      </c>
      <c r="D63" t="s">
        <v>110</v>
      </c>
      <c r="E63" t="s">
        <v>108</v>
      </c>
      <c r="F63">
        <v>329</v>
      </c>
      <c r="G63" t="s">
        <v>83</v>
      </c>
      <c r="H63" t="s">
        <v>97</v>
      </c>
      <c r="I63" t="s">
        <v>107</v>
      </c>
      <c r="L63" t="s">
        <v>106</v>
      </c>
    </row>
    <row r="64" spans="1:12">
      <c r="A64" t="s">
        <v>155</v>
      </c>
      <c r="B64">
        <v>2</v>
      </c>
      <c r="C64" t="s">
        <v>82</v>
      </c>
      <c r="D64" t="s">
        <v>114</v>
      </c>
      <c r="E64" s="1" t="s">
        <v>113</v>
      </c>
      <c r="F64">
        <v>7</v>
      </c>
      <c r="G64" t="s">
        <v>83</v>
      </c>
      <c r="H64" t="s">
        <v>97</v>
      </c>
      <c r="I64" t="s">
        <v>112</v>
      </c>
      <c r="J64">
        <f t="shared" si="0"/>
        <v>0.02</v>
      </c>
      <c r="K64" t="s">
        <v>28</v>
      </c>
      <c r="L64" t="s">
        <v>111</v>
      </c>
    </row>
    <row r="65" spans="1:12">
      <c r="A65" t="s">
        <v>155</v>
      </c>
      <c r="B65">
        <v>2.5</v>
      </c>
      <c r="C65" t="s">
        <v>82</v>
      </c>
      <c r="D65" t="s">
        <v>115</v>
      </c>
      <c r="E65" s="1" t="s">
        <v>113</v>
      </c>
      <c r="F65">
        <v>7</v>
      </c>
      <c r="G65" t="s">
        <v>83</v>
      </c>
      <c r="H65" t="s">
        <v>97</v>
      </c>
      <c r="I65" t="s">
        <v>112</v>
      </c>
      <c r="J65">
        <f t="shared" si="0"/>
        <v>2.5000000000000001E-2</v>
      </c>
      <c r="K65" t="s">
        <v>28</v>
      </c>
    </row>
    <row r="66" spans="1:12">
      <c r="A66" t="s">
        <v>155</v>
      </c>
      <c r="B66" s="7">
        <f>(LN(103.6)-LN(79.64))/30</f>
        <v>8.7673616876462173E-3</v>
      </c>
      <c r="C66" t="s">
        <v>28</v>
      </c>
      <c r="D66" t="s">
        <v>118</v>
      </c>
      <c r="E66" s="1" t="s">
        <v>117</v>
      </c>
      <c r="F66">
        <v>4</v>
      </c>
      <c r="G66" t="s">
        <v>83</v>
      </c>
      <c r="H66" t="s">
        <v>15</v>
      </c>
      <c r="I66" t="s">
        <v>116</v>
      </c>
      <c r="L66" t="s">
        <v>122</v>
      </c>
    </row>
    <row r="67" spans="1:12">
      <c r="A67" t="s">
        <v>155</v>
      </c>
      <c r="B67" s="7">
        <f>(LN(107)-LN(80.09))/30</f>
        <v>9.6559277375438228E-3</v>
      </c>
      <c r="C67" t="s">
        <v>28</v>
      </c>
      <c r="D67" t="s">
        <v>119</v>
      </c>
      <c r="E67" s="1" t="s">
        <v>117</v>
      </c>
      <c r="F67">
        <v>4</v>
      </c>
      <c r="G67" t="s">
        <v>83</v>
      </c>
      <c r="H67" t="s">
        <v>15</v>
      </c>
      <c r="I67" t="s">
        <v>116</v>
      </c>
    </row>
    <row r="68" spans="1:12">
      <c r="A68" t="s">
        <v>155</v>
      </c>
      <c r="B68" s="13">
        <f>(LN(48.77)-LN(40.71))/30</f>
        <v>6.0213869069024517E-3</v>
      </c>
      <c r="C68" s="12" t="s">
        <v>28</v>
      </c>
      <c r="D68" t="s">
        <v>120</v>
      </c>
      <c r="E68" s="1" t="s">
        <v>117</v>
      </c>
      <c r="F68">
        <v>4</v>
      </c>
      <c r="G68" t="s">
        <v>83</v>
      </c>
      <c r="H68" t="s">
        <v>15</v>
      </c>
      <c r="I68" t="s">
        <v>116</v>
      </c>
    </row>
    <row r="69" spans="1:12">
      <c r="A69" t="s">
        <v>155</v>
      </c>
      <c r="B69" s="7">
        <f>(LN(50.34)-LN(39.28))/30</f>
        <v>8.2694835406968235E-3</v>
      </c>
      <c r="C69" t="s">
        <v>28</v>
      </c>
      <c r="D69" t="s">
        <v>121</v>
      </c>
      <c r="E69" s="1" t="s">
        <v>117</v>
      </c>
      <c r="F69">
        <v>4</v>
      </c>
      <c r="G69" t="s">
        <v>83</v>
      </c>
      <c r="H69" t="s">
        <v>15</v>
      </c>
      <c r="I69" t="s">
        <v>116</v>
      </c>
    </row>
    <row r="70" spans="1:12">
      <c r="A70" t="s">
        <v>156</v>
      </c>
      <c r="B70" s="7">
        <f>10^(-1.75)</f>
        <v>1.7782794100389226E-2</v>
      </c>
      <c r="C70" t="s">
        <v>28</v>
      </c>
      <c r="D70" t="s">
        <v>126</v>
      </c>
      <c r="E70" s="1" t="s">
        <v>124</v>
      </c>
      <c r="F70">
        <v>579</v>
      </c>
      <c r="G70" t="s">
        <v>125</v>
      </c>
      <c r="H70" t="s">
        <v>15</v>
      </c>
      <c r="I70" t="s">
        <v>123</v>
      </c>
    </row>
    <row r="71" spans="1:12">
      <c r="A71" t="s">
        <v>156</v>
      </c>
      <c r="B71">
        <v>0.18</v>
      </c>
      <c r="C71" t="s">
        <v>28</v>
      </c>
      <c r="D71" t="s">
        <v>129</v>
      </c>
      <c r="E71" s="1" t="s">
        <v>132</v>
      </c>
      <c r="F71">
        <v>100</v>
      </c>
      <c r="G71" t="s">
        <v>127</v>
      </c>
      <c r="H71" t="s">
        <v>15</v>
      </c>
      <c r="I71" t="s">
        <v>128</v>
      </c>
      <c r="L71" t="s">
        <v>131</v>
      </c>
    </row>
    <row r="72" spans="1:12">
      <c r="A72" t="s">
        <v>156</v>
      </c>
      <c r="B72">
        <v>0.64</v>
      </c>
      <c r="C72" t="s">
        <v>28</v>
      </c>
      <c r="D72" t="s">
        <v>130</v>
      </c>
      <c r="E72" s="1" t="s">
        <v>132</v>
      </c>
      <c r="F72">
        <v>100</v>
      </c>
      <c r="G72" t="s">
        <v>127</v>
      </c>
      <c r="H72" t="s">
        <v>15</v>
      </c>
      <c r="I72" t="s">
        <v>128</v>
      </c>
    </row>
    <row r="73" spans="1:12">
      <c r="A73" t="s">
        <v>156</v>
      </c>
      <c r="B73" s="7">
        <f>(LN(479.4)-LN(39.26))/44.78</f>
        <v>5.5880507663063177E-2</v>
      </c>
      <c r="C73" t="s">
        <v>28</v>
      </c>
      <c r="D73" t="s">
        <v>136</v>
      </c>
      <c r="E73" s="1" t="s">
        <v>134</v>
      </c>
      <c r="G73" t="s">
        <v>135</v>
      </c>
      <c r="H73" t="s">
        <v>15</v>
      </c>
      <c r="I73" t="s">
        <v>133</v>
      </c>
      <c r="L73" t="s">
        <v>137</v>
      </c>
    </row>
    <row r="74" spans="1:12">
      <c r="A74" t="s">
        <v>156</v>
      </c>
      <c r="B74" s="7">
        <f>(LN(3468)-LN(479.4))/48.41</f>
        <v>4.0875811111343696E-2</v>
      </c>
      <c r="C74" t="s">
        <v>28</v>
      </c>
      <c r="D74" t="s">
        <v>138</v>
      </c>
      <c r="E74" s="1" t="s">
        <v>134</v>
      </c>
      <c r="G74" t="s">
        <v>135</v>
      </c>
      <c r="H74" t="s">
        <v>15</v>
      </c>
      <c r="I74" t="s">
        <v>133</v>
      </c>
    </row>
    <row r="75" spans="1:12">
      <c r="A75" t="s">
        <v>156</v>
      </c>
      <c r="B75" s="7">
        <f>(LN(158)-LN(13.26))/19.57</f>
        <v>0.12661436117880687</v>
      </c>
      <c r="C75" t="s">
        <v>28</v>
      </c>
      <c r="D75" t="s">
        <v>139</v>
      </c>
      <c r="E75" s="1" t="s">
        <v>134</v>
      </c>
      <c r="G75" t="s">
        <v>135</v>
      </c>
      <c r="H75" t="s">
        <v>15</v>
      </c>
      <c r="I75" t="s">
        <v>133</v>
      </c>
    </row>
    <row r="76" spans="1:12">
      <c r="A76" t="s">
        <v>156</v>
      </c>
      <c r="B76" s="7">
        <f>(LN(1229)-LN(158))/31.52</f>
        <v>6.5081252428269912E-2</v>
      </c>
      <c r="C76" t="s">
        <v>28</v>
      </c>
      <c r="D76" t="s">
        <v>140</v>
      </c>
      <c r="E76" s="1" t="s">
        <v>134</v>
      </c>
      <c r="G76" t="s">
        <v>135</v>
      </c>
      <c r="H76" t="s">
        <v>15</v>
      </c>
      <c r="I76" t="s">
        <v>133</v>
      </c>
    </row>
    <row r="77" spans="1:12">
      <c r="A77" t="s">
        <v>156</v>
      </c>
      <c r="B77" s="7">
        <f>(LN(21052)-LN(4055))/35.88</f>
        <v>4.5904260867451391E-2</v>
      </c>
      <c r="C77" t="s">
        <v>28</v>
      </c>
      <c r="D77" t="s">
        <v>142</v>
      </c>
      <c r="E77" s="1" t="s">
        <v>134</v>
      </c>
      <c r="G77" t="s">
        <v>135</v>
      </c>
      <c r="H77" t="s">
        <v>15</v>
      </c>
      <c r="I77" t="s">
        <v>133</v>
      </c>
    </row>
    <row r="78" spans="1:12">
      <c r="A78" t="s">
        <v>156</v>
      </c>
      <c r="B78" s="7">
        <f>(LN(451)-LN(98.44))/14.8</f>
        <v>0.10283919689052859</v>
      </c>
      <c r="C78" t="s">
        <v>28</v>
      </c>
      <c r="D78" t="s">
        <v>141</v>
      </c>
      <c r="E78" s="1" t="s">
        <v>134</v>
      </c>
      <c r="G78" t="s">
        <v>135</v>
      </c>
      <c r="H78" t="s">
        <v>15</v>
      </c>
      <c r="I78" t="s">
        <v>133</v>
      </c>
    </row>
    <row r="79" spans="1:12">
      <c r="A79" t="s">
        <v>157</v>
      </c>
      <c r="B79">
        <v>0.11600000000000001</v>
      </c>
      <c r="C79" t="s">
        <v>158</v>
      </c>
      <c r="D79" t="s">
        <v>160</v>
      </c>
      <c r="E79" t="s">
        <v>161</v>
      </c>
      <c r="F79">
        <v>153</v>
      </c>
      <c r="G79" t="s">
        <v>125</v>
      </c>
      <c r="H79" t="s">
        <v>15</v>
      </c>
      <c r="I79" t="s">
        <v>159</v>
      </c>
      <c r="J79">
        <f>B79</f>
        <v>0.11600000000000001</v>
      </c>
      <c r="K79" t="s">
        <v>28</v>
      </c>
    </row>
    <row r="80" spans="1:12">
      <c r="A80" t="s">
        <v>157</v>
      </c>
      <c r="B80">
        <v>0.56499999999999995</v>
      </c>
      <c r="C80" t="s">
        <v>158</v>
      </c>
      <c r="D80" t="s">
        <v>166</v>
      </c>
      <c r="E80" s="1" t="s">
        <v>163</v>
      </c>
      <c r="F80">
        <v>4</v>
      </c>
      <c r="G80" t="s">
        <v>125</v>
      </c>
      <c r="H80" t="s">
        <v>15</v>
      </c>
      <c r="I80" t="s">
        <v>162</v>
      </c>
      <c r="J80">
        <f t="shared" ref="J80:J82" si="1">B80</f>
        <v>0.56499999999999995</v>
      </c>
      <c r="K80" t="s">
        <v>28</v>
      </c>
      <c r="L80" t="s">
        <v>167</v>
      </c>
    </row>
    <row r="81" spans="1:12">
      <c r="A81" t="s">
        <v>157</v>
      </c>
      <c r="B81">
        <v>0.377</v>
      </c>
      <c r="C81" t="s">
        <v>158</v>
      </c>
      <c r="D81" t="s">
        <v>165</v>
      </c>
      <c r="E81" s="1" t="s">
        <v>163</v>
      </c>
      <c r="F81">
        <v>4</v>
      </c>
      <c r="G81" t="s">
        <v>125</v>
      </c>
      <c r="H81" t="s">
        <v>15</v>
      </c>
      <c r="I81" t="s">
        <v>162</v>
      </c>
      <c r="J81">
        <f t="shared" si="1"/>
        <v>0.377</v>
      </c>
      <c r="K81" t="s">
        <v>28</v>
      </c>
    </row>
    <row r="82" spans="1:12">
      <c r="A82" t="s">
        <v>157</v>
      </c>
      <c r="B82">
        <v>0.11899999999999999</v>
      </c>
      <c r="C82" t="s">
        <v>158</v>
      </c>
      <c r="D82" t="s">
        <v>164</v>
      </c>
      <c r="E82" s="1" t="s">
        <v>163</v>
      </c>
      <c r="F82">
        <v>4</v>
      </c>
      <c r="G82" t="s">
        <v>125</v>
      </c>
      <c r="H82" t="s">
        <v>15</v>
      </c>
      <c r="I82" t="s">
        <v>162</v>
      </c>
      <c r="J82">
        <f t="shared" si="1"/>
        <v>0.11899999999999999</v>
      </c>
      <c r="K82" t="s">
        <v>28</v>
      </c>
    </row>
    <row r="83" spans="1:12">
      <c r="A83" t="s">
        <v>208</v>
      </c>
      <c r="B83">
        <v>0.17499999999999999</v>
      </c>
      <c r="C83" t="s">
        <v>168</v>
      </c>
      <c r="D83" t="s">
        <v>173</v>
      </c>
      <c r="E83" s="1" t="s">
        <v>171</v>
      </c>
      <c r="F83">
        <v>15</v>
      </c>
      <c r="G83" t="s">
        <v>169</v>
      </c>
      <c r="H83" t="s">
        <v>15</v>
      </c>
      <c r="I83" t="s">
        <v>170</v>
      </c>
      <c r="J83">
        <f t="shared" ref="J83:J93" si="2">B83</f>
        <v>0.17499999999999999</v>
      </c>
      <c r="K83" t="s">
        <v>28</v>
      </c>
      <c r="L83" t="s">
        <v>172</v>
      </c>
    </row>
    <row r="84" spans="1:12">
      <c r="A84" t="s">
        <v>208</v>
      </c>
      <c r="B84">
        <v>0.65</v>
      </c>
      <c r="C84" t="s">
        <v>168</v>
      </c>
      <c r="D84" t="s">
        <v>174</v>
      </c>
      <c r="E84" s="1" t="s">
        <v>171</v>
      </c>
      <c r="F84">
        <v>15</v>
      </c>
      <c r="G84" t="s">
        <v>169</v>
      </c>
      <c r="H84" t="s">
        <v>15</v>
      </c>
      <c r="I84" t="s">
        <v>170</v>
      </c>
      <c r="J84">
        <f t="shared" si="2"/>
        <v>0.65</v>
      </c>
      <c r="K84" t="s">
        <v>28</v>
      </c>
    </row>
    <row r="85" spans="1:12">
      <c r="A85" t="s">
        <v>208</v>
      </c>
      <c r="B85">
        <v>0.14099999999999999</v>
      </c>
      <c r="C85" t="s">
        <v>168</v>
      </c>
      <c r="D85" t="s">
        <v>175</v>
      </c>
      <c r="E85" s="1" t="s">
        <v>171</v>
      </c>
      <c r="F85">
        <v>15</v>
      </c>
      <c r="G85" t="s">
        <v>169</v>
      </c>
      <c r="H85" t="s">
        <v>15</v>
      </c>
      <c r="I85" t="s">
        <v>170</v>
      </c>
      <c r="J85">
        <f t="shared" si="2"/>
        <v>0.14099999999999999</v>
      </c>
      <c r="K85" t="s">
        <v>28</v>
      </c>
    </row>
    <row r="86" spans="1:12">
      <c r="A86" t="s">
        <v>208</v>
      </c>
      <c r="B86">
        <v>0.11</v>
      </c>
      <c r="C86" t="s">
        <v>168</v>
      </c>
      <c r="D86" t="s">
        <v>176</v>
      </c>
      <c r="E86" s="1" t="s">
        <v>171</v>
      </c>
      <c r="F86">
        <v>15</v>
      </c>
      <c r="G86" t="s">
        <v>169</v>
      </c>
      <c r="H86" t="s">
        <v>15</v>
      </c>
      <c r="I86" t="s">
        <v>170</v>
      </c>
      <c r="J86">
        <f t="shared" si="2"/>
        <v>0.11</v>
      </c>
      <c r="K86" t="s">
        <v>28</v>
      </c>
    </row>
    <row r="87" spans="1:12">
      <c r="A87" t="s">
        <v>208</v>
      </c>
      <c r="B87">
        <v>0.152</v>
      </c>
      <c r="C87" t="s">
        <v>168</v>
      </c>
      <c r="D87" t="s">
        <v>177</v>
      </c>
      <c r="E87" s="1" t="s">
        <v>171</v>
      </c>
      <c r="F87">
        <v>15</v>
      </c>
      <c r="G87" t="s">
        <v>169</v>
      </c>
      <c r="H87" t="s">
        <v>15</v>
      </c>
      <c r="I87" t="s">
        <v>170</v>
      </c>
      <c r="J87">
        <f t="shared" si="2"/>
        <v>0.152</v>
      </c>
      <c r="K87" t="s">
        <v>28</v>
      </c>
    </row>
    <row r="88" spans="1:12">
      <c r="A88" t="s">
        <v>208</v>
      </c>
      <c r="B88">
        <v>0.16</v>
      </c>
      <c r="C88" t="s">
        <v>168</v>
      </c>
      <c r="D88" s="1" t="s">
        <v>205</v>
      </c>
      <c r="E88" t="s">
        <v>52</v>
      </c>
      <c r="G88" t="s">
        <v>169</v>
      </c>
      <c r="H88" t="s">
        <v>15</v>
      </c>
      <c r="I88" t="s">
        <v>202</v>
      </c>
      <c r="J88">
        <f t="shared" ref="J88" si="3">B88</f>
        <v>0.16</v>
      </c>
      <c r="K88" t="s">
        <v>28</v>
      </c>
    </row>
    <row r="89" spans="1:12">
      <c r="A89" t="s">
        <v>209</v>
      </c>
      <c r="B89">
        <v>0.13</v>
      </c>
      <c r="C89" t="s">
        <v>168</v>
      </c>
      <c r="D89" t="s">
        <v>198</v>
      </c>
      <c r="E89" s="1" t="s">
        <v>201</v>
      </c>
      <c r="G89" t="s">
        <v>199</v>
      </c>
      <c r="H89" t="s">
        <v>15</v>
      </c>
      <c r="I89" t="s">
        <v>200</v>
      </c>
      <c r="J89">
        <f t="shared" si="2"/>
        <v>0.13</v>
      </c>
      <c r="K89" t="s">
        <v>28</v>
      </c>
    </row>
    <row r="90" spans="1:12">
      <c r="A90" t="s">
        <v>209</v>
      </c>
      <c r="B90">
        <v>0.1</v>
      </c>
      <c r="C90" t="s">
        <v>168</v>
      </c>
      <c r="D90" t="s">
        <v>197</v>
      </c>
      <c r="E90" s="1" t="s">
        <v>201</v>
      </c>
      <c r="G90" t="s">
        <v>199</v>
      </c>
      <c r="H90" t="s">
        <v>15</v>
      </c>
      <c r="I90" t="s">
        <v>200</v>
      </c>
      <c r="J90">
        <f t="shared" si="2"/>
        <v>0.1</v>
      </c>
      <c r="K90" t="s">
        <v>28</v>
      </c>
    </row>
    <row r="91" spans="1:12">
      <c r="A91" t="s">
        <v>209</v>
      </c>
      <c r="B91">
        <v>0.15</v>
      </c>
      <c r="C91" t="s">
        <v>168</v>
      </c>
      <c r="D91" s="1" t="s">
        <v>204</v>
      </c>
      <c r="E91" t="s">
        <v>52</v>
      </c>
      <c r="G91" t="s">
        <v>169</v>
      </c>
      <c r="H91" t="s">
        <v>15</v>
      </c>
      <c r="I91" t="s">
        <v>202</v>
      </c>
      <c r="J91">
        <f t="shared" si="2"/>
        <v>0.15</v>
      </c>
      <c r="K91" t="s">
        <v>28</v>
      </c>
    </row>
    <row r="92" spans="1:12">
      <c r="A92" t="s">
        <v>203</v>
      </c>
      <c r="B92">
        <v>7.5999999999999998E-2</v>
      </c>
      <c r="C92" t="s">
        <v>168</v>
      </c>
      <c r="D92" s="1" t="s">
        <v>206</v>
      </c>
      <c r="E92" t="s">
        <v>52</v>
      </c>
      <c r="G92" t="s">
        <v>169</v>
      </c>
      <c r="H92" t="s">
        <v>15</v>
      </c>
      <c r="I92" t="s">
        <v>202</v>
      </c>
      <c r="J92">
        <f t="shared" si="2"/>
        <v>7.5999999999999998E-2</v>
      </c>
      <c r="K92" t="s">
        <v>28</v>
      </c>
    </row>
    <row r="93" spans="1:12">
      <c r="A93" t="s">
        <v>203</v>
      </c>
      <c r="B93">
        <v>4.8000000000000001E-2</v>
      </c>
      <c r="C93" t="s">
        <v>168</v>
      </c>
      <c r="D93" s="1" t="s">
        <v>207</v>
      </c>
      <c r="E93" t="s">
        <v>52</v>
      </c>
      <c r="G93" t="s">
        <v>169</v>
      </c>
      <c r="H93" t="s">
        <v>15</v>
      </c>
      <c r="I93" t="s">
        <v>202</v>
      </c>
      <c r="J93">
        <f t="shared" si="2"/>
        <v>4.8000000000000001E-2</v>
      </c>
      <c r="K93" t="s">
        <v>28</v>
      </c>
    </row>
    <row r="94" spans="1:12">
      <c r="A94" s="9" t="s">
        <v>178</v>
      </c>
      <c r="B94">
        <v>9.6000000000000002E-2</v>
      </c>
      <c r="C94" t="s">
        <v>28</v>
      </c>
      <c r="D94" s="1" t="s">
        <v>211</v>
      </c>
      <c r="E94" t="s">
        <v>214</v>
      </c>
      <c r="G94" t="s">
        <v>169</v>
      </c>
      <c r="H94" t="s">
        <v>15</v>
      </c>
      <c r="I94" t="s">
        <v>210</v>
      </c>
      <c r="L94" t="s">
        <v>215</v>
      </c>
    </row>
    <row r="95" spans="1:12">
      <c r="A95" s="9" t="s">
        <v>178</v>
      </c>
      <c r="B95">
        <v>0.255</v>
      </c>
      <c r="C95" t="s">
        <v>28</v>
      </c>
      <c r="D95" s="1" t="s">
        <v>212</v>
      </c>
      <c r="E95" t="s">
        <v>214</v>
      </c>
      <c r="G95" t="s">
        <v>169</v>
      </c>
      <c r="H95" t="s">
        <v>15</v>
      </c>
      <c r="I95" t="s">
        <v>210</v>
      </c>
    </row>
    <row r="96" spans="1:12">
      <c r="A96" s="9" t="s">
        <v>178</v>
      </c>
      <c r="B96">
        <v>0.17799999999999999</v>
      </c>
      <c r="C96" t="s">
        <v>28</v>
      </c>
      <c r="D96" s="1" t="s">
        <v>213</v>
      </c>
      <c r="E96" t="s">
        <v>214</v>
      </c>
      <c r="G96" t="s">
        <v>169</v>
      </c>
      <c r="H96" t="s">
        <v>15</v>
      </c>
      <c r="I96" t="s">
        <v>210</v>
      </c>
    </row>
    <row r="97" spans="1:12">
      <c r="A97" s="9" t="s">
        <v>178</v>
      </c>
      <c r="B97">
        <v>0.15</v>
      </c>
      <c r="C97" t="s">
        <v>216</v>
      </c>
      <c r="D97" s="1" t="s">
        <v>217</v>
      </c>
      <c r="E97" t="s">
        <v>218</v>
      </c>
      <c r="G97" t="s">
        <v>169</v>
      </c>
      <c r="H97" t="s">
        <v>15</v>
      </c>
      <c r="I97" t="s">
        <v>219</v>
      </c>
      <c r="J97">
        <f>B97</f>
        <v>0.15</v>
      </c>
      <c r="K97" t="s">
        <v>28</v>
      </c>
    </row>
    <row r="98" spans="1:12">
      <c r="A98" s="9" t="s">
        <v>178</v>
      </c>
      <c r="B98">
        <v>0.29099999999999998</v>
      </c>
      <c r="C98" t="s">
        <v>28</v>
      </c>
      <c r="D98" t="s">
        <v>226</v>
      </c>
      <c r="E98" t="s">
        <v>224</v>
      </c>
      <c r="G98" t="s">
        <v>169</v>
      </c>
      <c r="H98" t="s">
        <v>15</v>
      </c>
      <c r="I98" t="s">
        <v>225</v>
      </c>
    </row>
    <row r="99" spans="1:12">
      <c r="A99" s="9" t="s">
        <v>178</v>
      </c>
      <c r="B99">
        <v>0.24399999999999999</v>
      </c>
      <c r="C99" t="s">
        <v>28</v>
      </c>
      <c r="D99" t="s">
        <v>227</v>
      </c>
      <c r="E99" t="s">
        <v>224</v>
      </c>
      <c r="G99" t="s">
        <v>169</v>
      </c>
      <c r="H99" t="s">
        <v>15</v>
      </c>
      <c r="I99" t="s">
        <v>225</v>
      </c>
    </row>
    <row r="100" spans="1:12">
      <c r="A100" s="9" t="s">
        <v>180</v>
      </c>
      <c r="B100">
        <v>0.108</v>
      </c>
      <c r="C100" t="s">
        <v>28</v>
      </c>
      <c r="D100" s="1" t="s">
        <v>211</v>
      </c>
      <c r="E100" t="s">
        <v>214</v>
      </c>
      <c r="G100" t="s">
        <v>169</v>
      </c>
      <c r="H100" t="s">
        <v>15</v>
      </c>
      <c r="I100" t="s">
        <v>210</v>
      </c>
    </row>
    <row r="101" spans="1:12">
      <c r="A101" s="9" t="s">
        <v>180</v>
      </c>
      <c r="B101">
        <v>0.20200000000000001</v>
      </c>
      <c r="C101" t="s">
        <v>28</v>
      </c>
      <c r="D101" s="1" t="s">
        <v>212</v>
      </c>
      <c r="E101" t="s">
        <v>214</v>
      </c>
      <c r="G101" t="s">
        <v>169</v>
      </c>
      <c r="H101" t="s">
        <v>15</v>
      </c>
      <c r="I101" t="s">
        <v>210</v>
      </c>
    </row>
    <row r="102" spans="1:12">
      <c r="A102" s="9" t="s">
        <v>180</v>
      </c>
      <c r="B102">
        <v>0.16500000000000001</v>
      </c>
      <c r="C102" t="s">
        <v>28</v>
      </c>
      <c r="D102" s="1" t="s">
        <v>213</v>
      </c>
      <c r="E102" t="s">
        <v>214</v>
      </c>
      <c r="G102" t="s">
        <v>169</v>
      </c>
      <c r="H102" t="s">
        <v>15</v>
      </c>
      <c r="I102" t="s">
        <v>210</v>
      </c>
    </row>
    <row r="103" spans="1:12">
      <c r="A103" s="9" t="s">
        <v>180</v>
      </c>
      <c r="B103">
        <v>0.17699999999999999</v>
      </c>
      <c r="C103" t="s">
        <v>223</v>
      </c>
      <c r="D103" s="1" t="s">
        <v>222</v>
      </c>
      <c r="E103" t="s">
        <v>221</v>
      </c>
      <c r="G103" t="s">
        <v>169</v>
      </c>
      <c r="H103" t="s">
        <v>15</v>
      </c>
      <c r="I103" t="s">
        <v>220</v>
      </c>
      <c r="J103">
        <f>B103</f>
        <v>0.17699999999999999</v>
      </c>
      <c r="K103" t="s">
        <v>28</v>
      </c>
    </row>
    <row r="104" spans="1:12">
      <c r="A104" s="9" t="s">
        <v>180</v>
      </c>
      <c r="B104">
        <v>0.16900000000000001</v>
      </c>
      <c r="C104" t="s">
        <v>28</v>
      </c>
      <c r="D104" t="s">
        <v>228</v>
      </c>
      <c r="E104" t="s">
        <v>224</v>
      </c>
      <c r="G104" t="s">
        <v>169</v>
      </c>
      <c r="H104" t="s">
        <v>15</v>
      </c>
      <c r="I104" t="s">
        <v>225</v>
      </c>
    </row>
    <row r="105" spans="1:12">
      <c r="A105" s="9" t="s">
        <v>252</v>
      </c>
      <c r="B105">
        <v>0.28399999999999997</v>
      </c>
      <c r="C105" t="s">
        <v>28</v>
      </c>
      <c r="D105" t="s">
        <v>228</v>
      </c>
      <c r="E105" t="s">
        <v>224</v>
      </c>
      <c r="G105" t="s">
        <v>169</v>
      </c>
      <c r="H105" t="s">
        <v>15</v>
      </c>
      <c r="I105" t="s">
        <v>225</v>
      </c>
    </row>
    <row r="106" spans="1:12">
      <c r="A106" s="9" t="s">
        <v>182</v>
      </c>
      <c r="B106">
        <v>8.5999999999999993E-2</v>
      </c>
      <c r="C106" t="s">
        <v>28</v>
      </c>
      <c r="D106" s="1" t="s">
        <v>211</v>
      </c>
      <c r="E106" t="s">
        <v>214</v>
      </c>
      <c r="G106" t="s">
        <v>169</v>
      </c>
      <c r="H106" t="s">
        <v>15</v>
      </c>
      <c r="I106" t="s">
        <v>210</v>
      </c>
    </row>
    <row r="107" spans="1:12">
      <c r="A107" s="9" t="s">
        <v>182</v>
      </c>
      <c r="B107">
        <v>0.20599999999999999</v>
      </c>
      <c r="C107" t="s">
        <v>28</v>
      </c>
      <c r="D107" s="1" t="s">
        <v>212</v>
      </c>
      <c r="E107" t="s">
        <v>214</v>
      </c>
      <c r="G107" t="s">
        <v>169</v>
      </c>
      <c r="H107" t="s">
        <v>15</v>
      </c>
      <c r="I107" t="s">
        <v>210</v>
      </c>
    </row>
    <row r="108" spans="1:12">
      <c r="A108" s="9" t="s">
        <v>182</v>
      </c>
      <c r="B108">
        <v>0.188</v>
      </c>
      <c r="C108" t="s">
        <v>28</v>
      </c>
      <c r="D108" s="1" t="s">
        <v>213</v>
      </c>
      <c r="E108" t="s">
        <v>214</v>
      </c>
      <c r="G108" t="s">
        <v>169</v>
      </c>
      <c r="H108" t="s">
        <v>15</v>
      </c>
      <c r="I108" t="s">
        <v>210</v>
      </c>
    </row>
    <row r="109" spans="1:12">
      <c r="A109" s="9" t="s">
        <v>184</v>
      </c>
      <c r="B109">
        <v>0.11</v>
      </c>
      <c r="C109" t="s">
        <v>223</v>
      </c>
      <c r="D109" s="1" t="s">
        <v>222</v>
      </c>
      <c r="E109" t="s">
        <v>221</v>
      </c>
      <c r="G109" t="s">
        <v>169</v>
      </c>
      <c r="H109" t="s">
        <v>15</v>
      </c>
      <c r="I109" t="s">
        <v>220</v>
      </c>
      <c r="J109">
        <f>B109</f>
        <v>0.11</v>
      </c>
      <c r="K109" t="s">
        <v>28</v>
      </c>
    </row>
    <row r="110" spans="1:12">
      <c r="A110" s="9" t="s">
        <v>184</v>
      </c>
      <c r="B110">
        <v>0.28000000000000003</v>
      </c>
      <c r="C110" t="s">
        <v>28</v>
      </c>
      <c r="D110" t="s">
        <v>187</v>
      </c>
      <c r="E110" t="s">
        <v>188</v>
      </c>
      <c r="F110">
        <v>3</v>
      </c>
      <c r="G110" t="s">
        <v>169</v>
      </c>
      <c r="H110" t="s">
        <v>15</v>
      </c>
      <c r="I110" t="s">
        <v>186</v>
      </c>
      <c r="L110" t="s">
        <v>185</v>
      </c>
    </row>
    <row r="111" spans="1:12">
      <c r="A111" s="9" t="s">
        <v>184</v>
      </c>
      <c r="B111">
        <v>0.27</v>
      </c>
      <c r="C111" t="s">
        <v>28</v>
      </c>
      <c r="D111" t="s">
        <v>189</v>
      </c>
      <c r="E111" t="s">
        <v>188</v>
      </c>
      <c r="F111">
        <v>3</v>
      </c>
      <c r="G111" t="s">
        <v>169</v>
      </c>
      <c r="H111" t="s">
        <v>15</v>
      </c>
      <c r="I111" t="s">
        <v>186</v>
      </c>
    </row>
    <row r="112" spans="1:12">
      <c r="A112" s="9" t="s">
        <v>184</v>
      </c>
      <c r="B112">
        <v>0.125</v>
      </c>
      <c r="C112" t="s">
        <v>28</v>
      </c>
      <c r="D112" t="s">
        <v>190</v>
      </c>
      <c r="E112" t="s">
        <v>192</v>
      </c>
      <c r="G112" t="s">
        <v>169</v>
      </c>
      <c r="H112" t="s">
        <v>15</v>
      </c>
      <c r="I112" t="s">
        <v>193</v>
      </c>
    </row>
    <row r="113" spans="1:11">
      <c r="A113" s="9" t="s">
        <v>184</v>
      </c>
      <c r="B113">
        <v>0.12</v>
      </c>
      <c r="C113" t="s">
        <v>28</v>
      </c>
      <c r="D113" t="s">
        <v>191</v>
      </c>
      <c r="E113" t="s">
        <v>192</v>
      </c>
      <c r="G113" t="s">
        <v>169</v>
      </c>
      <c r="H113" t="s">
        <v>15</v>
      </c>
      <c r="I113" t="s">
        <v>193</v>
      </c>
    </row>
    <row r="114" spans="1:11">
      <c r="A114" s="9" t="s">
        <v>184</v>
      </c>
      <c r="B114">
        <v>0.08</v>
      </c>
      <c r="C114" t="s">
        <v>28</v>
      </c>
      <c r="D114" t="s">
        <v>194</v>
      </c>
      <c r="E114" t="s">
        <v>195</v>
      </c>
      <c r="G114" t="s">
        <v>169</v>
      </c>
      <c r="H114" t="s">
        <v>15</v>
      </c>
      <c r="I114" t="s">
        <v>196</v>
      </c>
    </row>
    <row r="115" spans="1:11">
      <c r="A115" s="9" t="s">
        <v>179</v>
      </c>
      <c r="B115">
        <v>0.17</v>
      </c>
      <c r="C115" t="s">
        <v>28</v>
      </c>
      <c r="D115" t="s">
        <v>190</v>
      </c>
      <c r="E115" t="s">
        <v>192</v>
      </c>
      <c r="G115" t="s">
        <v>169</v>
      </c>
      <c r="H115" t="s">
        <v>15</v>
      </c>
      <c r="I115" t="s">
        <v>193</v>
      </c>
    </row>
    <row r="116" spans="1:11">
      <c r="A116" s="9" t="s">
        <v>179</v>
      </c>
      <c r="B116">
        <v>0.16</v>
      </c>
      <c r="C116" t="s">
        <v>28</v>
      </c>
      <c r="D116" t="s">
        <v>191</v>
      </c>
      <c r="E116" t="s">
        <v>192</v>
      </c>
      <c r="G116" t="s">
        <v>169</v>
      </c>
      <c r="H116" t="s">
        <v>15</v>
      </c>
      <c r="I116" t="s">
        <v>193</v>
      </c>
    </row>
    <row r="117" spans="1:11">
      <c r="A117" s="9" t="s">
        <v>179</v>
      </c>
      <c r="B117">
        <f>AVERAGE(0.157, 0.155, 0.147, 0.152, 0.179, 0.168, 0.153, 0.165)</f>
        <v>0.1595</v>
      </c>
      <c r="C117" t="s">
        <v>237</v>
      </c>
      <c r="D117" t="s">
        <v>238</v>
      </c>
      <c r="E117" t="s">
        <v>236</v>
      </c>
      <c r="F117">
        <v>8</v>
      </c>
      <c r="G117" t="s">
        <v>169</v>
      </c>
      <c r="H117" t="s">
        <v>15</v>
      </c>
      <c r="I117" t="s">
        <v>235</v>
      </c>
      <c r="J117">
        <f>B117</f>
        <v>0.1595</v>
      </c>
      <c r="K117" t="s">
        <v>28</v>
      </c>
    </row>
    <row r="118" spans="1:11">
      <c r="A118" s="9" t="s">
        <v>179</v>
      </c>
      <c r="B118">
        <v>0.14000000000000001</v>
      </c>
      <c r="C118" t="s">
        <v>28</v>
      </c>
      <c r="D118" t="s">
        <v>228</v>
      </c>
      <c r="E118" t="s">
        <v>224</v>
      </c>
      <c r="G118" t="s">
        <v>169</v>
      </c>
      <c r="H118" t="s">
        <v>15</v>
      </c>
      <c r="I118" t="s">
        <v>225</v>
      </c>
    </row>
    <row r="119" spans="1:11">
      <c r="A119" s="10" t="s">
        <v>181</v>
      </c>
      <c r="B119">
        <v>0.122</v>
      </c>
      <c r="C119" t="s">
        <v>28</v>
      </c>
      <c r="D119" t="s">
        <v>231</v>
      </c>
      <c r="E119" t="s">
        <v>229</v>
      </c>
      <c r="G119" t="s">
        <v>169</v>
      </c>
      <c r="H119" t="s">
        <v>15</v>
      </c>
      <c r="I119" t="s">
        <v>230</v>
      </c>
    </row>
    <row r="120" spans="1:11">
      <c r="A120" s="9" t="s">
        <v>181</v>
      </c>
      <c r="B120">
        <v>0.2</v>
      </c>
      <c r="C120" t="s">
        <v>168</v>
      </c>
      <c r="D120" t="s">
        <v>232</v>
      </c>
      <c r="E120" t="s">
        <v>233</v>
      </c>
      <c r="F120">
        <v>2</v>
      </c>
      <c r="G120" t="s">
        <v>169</v>
      </c>
      <c r="H120" t="s">
        <v>15</v>
      </c>
      <c r="I120" t="s">
        <v>234</v>
      </c>
      <c r="J120">
        <f>B120</f>
        <v>0.2</v>
      </c>
      <c r="K120" t="s">
        <v>28</v>
      </c>
    </row>
    <row r="121" spans="1:11">
      <c r="A121" s="9" t="s">
        <v>181</v>
      </c>
      <c r="B121">
        <v>0.09</v>
      </c>
      <c r="C121" t="s">
        <v>237</v>
      </c>
      <c r="D121" t="s">
        <v>239</v>
      </c>
      <c r="E121" t="s">
        <v>240</v>
      </c>
      <c r="F121">
        <v>5</v>
      </c>
      <c r="G121" t="s">
        <v>169</v>
      </c>
      <c r="H121" t="s">
        <v>15</v>
      </c>
      <c r="I121" t="s">
        <v>241</v>
      </c>
      <c r="J121">
        <f>B121</f>
        <v>0.09</v>
      </c>
      <c r="K121" t="s">
        <v>28</v>
      </c>
    </row>
    <row r="122" spans="1:11">
      <c r="A122" s="9" t="s">
        <v>181</v>
      </c>
      <c r="B122">
        <v>0.08</v>
      </c>
      <c r="C122" t="s">
        <v>168</v>
      </c>
      <c r="D122" t="s">
        <v>245</v>
      </c>
      <c r="E122" t="s">
        <v>247</v>
      </c>
      <c r="G122" t="s">
        <v>169</v>
      </c>
      <c r="H122" t="s">
        <v>15</v>
      </c>
      <c r="I122" t="s">
        <v>248</v>
      </c>
      <c r="J122">
        <f t="shared" ref="J122:J123" si="4">B122</f>
        <v>0.08</v>
      </c>
      <c r="K122" t="s">
        <v>28</v>
      </c>
    </row>
    <row r="123" spans="1:11">
      <c r="A123" s="9" t="s">
        <v>181</v>
      </c>
      <c r="B123">
        <v>0.11</v>
      </c>
      <c r="C123" t="s">
        <v>168</v>
      </c>
      <c r="D123" t="s">
        <v>246</v>
      </c>
      <c r="E123" t="s">
        <v>247</v>
      </c>
      <c r="G123" t="s">
        <v>169</v>
      </c>
      <c r="H123" t="s">
        <v>15</v>
      </c>
      <c r="I123" t="s">
        <v>248</v>
      </c>
      <c r="J123">
        <f t="shared" si="4"/>
        <v>0.11</v>
      </c>
      <c r="K123" t="s">
        <v>28</v>
      </c>
    </row>
    <row r="124" spans="1:11">
      <c r="A124" s="9" t="s">
        <v>183</v>
      </c>
      <c r="B124">
        <v>0.14000000000000001</v>
      </c>
      <c r="C124" t="s">
        <v>158</v>
      </c>
      <c r="D124" t="s">
        <v>244</v>
      </c>
      <c r="E124" t="s">
        <v>243</v>
      </c>
      <c r="G124" t="s">
        <v>169</v>
      </c>
      <c r="H124" t="s">
        <v>15</v>
      </c>
      <c r="I124" t="s">
        <v>242</v>
      </c>
      <c r="J124">
        <f>B124</f>
        <v>0.14000000000000001</v>
      </c>
      <c r="K124" t="s">
        <v>28</v>
      </c>
    </row>
    <row r="125" spans="1:11">
      <c r="A125" s="9" t="s">
        <v>183</v>
      </c>
      <c r="B125">
        <v>5.5E-2</v>
      </c>
      <c r="C125" t="s">
        <v>168</v>
      </c>
      <c r="D125" t="s">
        <v>245</v>
      </c>
      <c r="E125" t="s">
        <v>247</v>
      </c>
      <c r="G125" t="s">
        <v>169</v>
      </c>
      <c r="H125" t="s">
        <v>15</v>
      </c>
      <c r="I125" t="s">
        <v>248</v>
      </c>
      <c r="J125">
        <f t="shared" ref="J125:J126" si="5">B125</f>
        <v>5.5E-2</v>
      </c>
      <c r="K125" t="s">
        <v>28</v>
      </c>
    </row>
    <row r="126" spans="1:11">
      <c r="A126" s="9" t="s">
        <v>183</v>
      </c>
      <c r="B126">
        <v>0.13</v>
      </c>
      <c r="C126" t="s">
        <v>168</v>
      </c>
      <c r="D126" t="s">
        <v>246</v>
      </c>
      <c r="E126" t="s">
        <v>247</v>
      </c>
      <c r="G126" t="s">
        <v>169</v>
      </c>
      <c r="H126" t="s">
        <v>15</v>
      </c>
      <c r="I126" t="s">
        <v>248</v>
      </c>
      <c r="J126">
        <f t="shared" si="5"/>
        <v>0.13</v>
      </c>
      <c r="K126" t="s">
        <v>28</v>
      </c>
    </row>
    <row r="127" spans="1:11">
      <c r="A127" s="9" t="s">
        <v>183</v>
      </c>
      <c r="B127">
        <f>(0.121+0.104+0.124)/3</f>
        <v>0.11633333333333333</v>
      </c>
      <c r="C127" t="s">
        <v>158</v>
      </c>
      <c r="D127" t="s">
        <v>249</v>
      </c>
      <c r="E127" t="s">
        <v>250</v>
      </c>
      <c r="G127" t="s">
        <v>169</v>
      </c>
      <c r="H127" t="s">
        <v>15</v>
      </c>
      <c r="I127" t="s">
        <v>251</v>
      </c>
      <c r="J127">
        <f t="shared" ref="J127" si="6">B127</f>
        <v>0.11633333333333333</v>
      </c>
      <c r="K12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6A6E4-3747-C140-B1F0-81390533FBAB}">
  <dimension ref="A2:B12"/>
  <sheetViews>
    <sheetView workbookViewId="0">
      <selection activeCell="C18" sqref="C18"/>
    </sheetView>
  </sheetViews>
  <sheetFormatPr baseColWidth="10" defaultRowHeight="16"/>
  <cols>
    <col min="1" max="1" width="19" customWidth="1"/>
    <col min="2" max="2" width="30.33203125" customWidth="1"/>
  </cols>
  <sheetData>
    <row r="2" spans="1:2">
      <c r="A2" s="2" t="s">
        <v>3</v>
      </c>
      <c r="B2" t="s">
        <v>16</v>
      </c>
    </row>
    <row r="3" spans="1:2">
      <c r="A3" s="2" t="s">
        <v>2</v>
      </c>
      <c r="B3" t="s">
        <v>17</v>
      </c>
    </row>
    <row r="4" spans="1:2">
      <c r="A4" s="2" t="s">
        <v>1</v>
      </c>
      <c r="B4" t="s">
        <v>18</v>
      </c>
    </row>
    <row r="5" spans="1:2">
      <c r="A5" s="2" t="s">
        <v>4</v>
      </c>
      <c r="B5" t="s">
        <v>26</v>
      </c>
    </row>
    <row r="6" spans="1:2">
      <c r="A6" s="2" t="s">
        <v>10</v>
      </c>
      <c r="B6" t="s">
        <v>25</v>
      </c>
    </row>
    <row r="7" spans="1:2">
      <c r="A7" s="2" t="s">
        <v>5</v>
      </c>
      <c r="B7" t="s">
        <v>24</v>
      </c>
    </row>
    <row r="8" spans="1:2">
      <c r="A8" s="2" t="s">
        <v>12</v>
      </c>
      <c r="B8" s="3" t="s">
        <v>19</v>
      </c>
    </row>
    <row r="9" spans="1:2">
      <c r="A9" s="2" t="s">
        <v>14</v>
      </c>
      <c r="B9" t="s">
        <v>20</v>
      </c>
    </row>
    <row r="10" spans="1:2">
      <c r="A10" s="2" t="s">
        <v>6</v>
      </c>
      <c r="B10" t="s">
        <v>21</v>
      </c>
    </row>
    <row r="11" spans="1:2">
      <c r="A11" s="2" t="s">
        <v>8</v>
      </c>
      <c r="B11" t="s">
        <v>22</v>
      </c>
    </row>
    <row r="12" spans="1:2">
      <c r="A12" s="2" t="s">
        <v>9</v>
      </c>
      <c r="B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FB3D6-235E-064F-97FD-B493E4620CD3}">
  <dimension ref="A2"/>
  <sheetViews>
    <sheetView topLeftCell="A4" workbookViewId="0">
      <selection activeCell="G21" sqref="G21"/>
    </sheetView>
  </sheetViews>
  <sheetFormatPr baseColWidth="10" defaultRowHeight="16"/>
  <sheetData>
    <row r="2" spans="1:1">
      <c r="A2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2AC8-E179-5445-AE5A-31EC16EE8E26}">
  <dimension ref="A1:B3"/>
  <sheetViews>
    <sheetView workbookViewId="0">
      <selection activeCell="B4" sqref="B4"/>
    </sheetView>
  </sheetViews>
  <sheetFormatPr baseColWidth="10" defaultRowHeight="16"/>
  <sheetData>
    <row r="1" spans="1:2">
      <c r="A1" t="s">
        <v>284</v>
      </c>
    </row>
    <row r="2" spans="1:2">
      <c r="A2">
        <v>1</v>
      </c>
      <c r="B2" t="s">
        <v>283</v>
      </c>
    </row>
    <row r="3" spans="1:2">
      <c r="A3">
        <f>1/365</f>
        <v>2.7397260273972603E-3</v>
      </c>
      <c r="B3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ColumnNames</vt:lpstr>
      <vt:lpstr>Measures</vt:lpstr>
      <vt:lpstr>Forest and tree 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Mentges</dc:creator>
  <cp:lastModifiedBy>Andrea Mentges</cp:lastModifiedBy>
  <dcterms:created xsi:type="dcterms:W3CDTF">2020-03-20T10:26:26Z</dcterms:created>
  <dcterms:modified xsi:type="dcterms:W3CDTF">2020-08-03T16:37:58Z</dcterms:modified>
</cp:coreProperties>
</file>