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dging (Recv)" sheetId="1" r:id="rId1"/>
    <sheet name="Checks" sheetId="2" state="hidden" r:id="rId2"/>
  </sheets>
  <definedNames>
    <definedName name="F0_in">'Hedging (Recv)'!C10</definedName>
    <definedName name="FC_AMT">'Hedging (Recv)'!C8</definedName>
    <definedName name="K_CALL">'Hedging (Recv)'!C15</definedName>
    <definedName name="K_PUT">'Hedging (Recv)'!C14</definedName>
    <definedName name="PREM_CALL">'Hedging (Recv)'!C17</definedName>
    <definedName name="PREM_PUT">'Hedging (Recv)'!C16</definedName>
    <definedName name="R_FC">'Hedging (Recv)'!C13</definedName>
    <definedName name="R_USD">'Hedging (Recv)'!C12</definedName>
    <definedName name="S0_in">'Hedging (Recv)'!C9</definedName>
    <definedName name="T_DAYS">'Hedging (Recv)'!C11</definedName>
    <definedName name="T_YRS">'Hedging (Recv)'!C18</definedName>
  </definedNames>
  <calcPr calcId="124519" fullCalcOnLoad="1"/>
</workbook>
</file>

<file path=xl/sharedStrings.xml><?xml version="1.0" encoding="utf-8"?>
<sst xmlns="http://schemas.openxmlformats.org/spreadsheetml/2006/main" count="56" uniqueCount="50">
  <si>
    <t>FIN-321 • FX Hedging – Receivables (Guided Template)</t>
  </si>
  <si>
    <t>Use yellow cells for inputs. Red cells are YOUR formulas to write.</t>
  </si>
  <si>
    <t>Green cells show computed checks (when provided). Units: USD per EUR.</t>
  </si>
  <si>
    <t>Inputs</t>
  </si>
  <si>
    <t>Foreign currency (EUR) receivable amount</t>
  </si>
  <si>
    <t>EUR</t>
  </si>
  <si>
    <t>Spot rate S₀ (USD per 1 EUR)</t>
  </si>
  <si>
    <t>USD/EUR</t>
  </si>
  <si>
    <t>Forward rate F₀ (USD per 1 EUR) for horizon</t>
  </si>
  <si>
    <t>Time to receipt (days)</t>
  </si>
  <si>
    <t>days</t>
  </si>
  <si>
    <t>USD annual rate r_USD (APR)</t>
  </si>
  <si>
    <t>%/year</t>
  </si>
  <si>
    <t>EUR annual rate r_EUR (APR)</t>
  </si>
  <si>
    <t>Put strike K_put (USD/EUR)</t>
  </si>
  <si>
    <t>Call strike K_call (USD/EUR)</t>
  </si>
  <si>
    <t>Put premium (USD per EUR)</t>
  </si>
  <si>
    <t>Call premium (USD per EUR)</t>
  </si>
  <si>
    <t>Time fraction (years) = T_DAYS / 360</t>
  </si>
  <si>
    <t>Forward Hedge</t>
  </si>
  <si>
    <t>Idea: Lock USD/EUR at F₀; USD = FC_AMT × F₀</t>
  </si>
  <si>
    <t>Forward USD Proceeds</t>
  </si>
  <si>
    <t>Money Market Hedge</t>
  </si>
  <si>
    <t>Borrow EUR today, convert at S₀, invest USD to maturity.</t>
  </si>
  <si>
    <t>FC Borrowed Today</t>
  </si>
  <si>
    <t>Hint: discount receivable at r_EUR</t>
  </si>
  <si>
    <t>USD Today</t>
  </si>
  <si>
    <t>Hint: convert at S₀</t>
  </si>
  <si>
    <t>USD at Maturity (MM)</t>
  </si>
  <si>
    <t>Hint: grow at r_USD over t</t>
  </si>
  <si>
    <t>Option Hedges (EUR Put &amp; Call)</t>
  </si>
  <si>
    <t>Premiums paid today in USD per EUR. Evaluate payoff vs. S_T in sensitivity.</t>
  </si>
  <si>
    <t>Premium (Put) USD</t>
  </si>
  <si>
    <t>Premium (Call) USD</t>
  </si>
  <si>
    <t>Sensitivity vs. S_T (USD/EUR at maturity)</t>
  </si>
  <si>
    <t>S_T</t>
  </si>
  <si>
    <t>Forward (USD)</t>
  </si>
  <si>
    <t>MM (USD)</t>
  </si>
  <si>
    <t>Put (USD)</t>
  </si>
  <si>
    <t>Call (USD)</t>
  </si>
  <si>
    <t>Hints / Pseudocode</t>
  </si>
  <si>
    <t>Forward USD = FC_AMT * F0_in</t>
  </si>
  <si>
    <t>MM step1 EUR borrow = FC_AMT/(1 + R_FC*T_YRS)</t>
  </si>
  <si>
    <t>MM step2 USD today = (EUR borrow)*S0_in</t>
  </si>
  <si>
    <t>MM step3 USD maturity = USD today*(1 + R_USD*T_YRS)</t>
  </si>
  <si>
    <t>Put payoff ≈ FC_AMT*MAX(S_T, K_PUT) - Premium_put</t>
  </si>
  <si>
    <t>Call payoff ≈ FC_AMT*MAX(S_T, K_CALL) - Premium_call</t>
  </si>
  <si>
    <t>Instructor Checks (reference)</t>
  </si>
  <si>
    <t>Forward USD</t>
  </si>
  <si>
    <t>MM USD @ Maturity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</si>
</sst>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%"/>
    <numFmt numFmtId="166" formatCode="$#,##0.0000"/>
  </numFmts>
  <fonts count="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B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F7E7"/>
        <bgColor indexed="64"/>
      </patternFill>
    </fill>
    <fill>
      <patternFill patternType="solid">
        <fgColor rgb="FFFFEBE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3" borderId="1" xfId="0" applyFont="1" applyFill="1" applyBorder="1"/>
    <xf numFmtId="0" fontId="2" fillId="0" borderId="0" xfId="0" applyFont="1"/>
    <xf numFmtId="164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0" fontId="0" fillId="0" borderId="2" xfId="0" applyBorder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4"/>
  <sheetViews>
    <sheetView tabSelected="1" workbookViewId="0"/>
  </sheetViews>
  <sheetFormatPr defaultRowHeight="15"/>
  <cols>
    <col min="1" max="1" width="2.7109375" customWidth="1"/>
    <col min="2" max="2" width="34.7109375" customWidth="1"/>
    <col min="3" max="4" width="22.7109375" customWidth="1"/>
    <col min="5" max="9" width="16.7109375" customWidth="1"/>
    <col min="10" max="10" width="2.7109375" hidden="1" customWidth="1"/>
  </cols>
  <sheetData>
    <row r="2" spans="2:8">
      <c r="B2" s="1" t="s">
        <v>0</v>
      </c>
      <c r="H2" s="2" t="s">
        <v>40</v>
      </c>
    </row>
    <row r="3" spans="2:8">
      <c r="H3" s="3" t="s">
        <v>41</v>
      </c>
    </row>
    <row r="4" spans="2:8">
      <c r="B4" s="3" t="s">
        <v>1</v>
      </c>
      <c r="H4" s="3" t="s">
        <v>42</v>
      </c>
    </row>
    <row r="5" spans="2:8">
      <c r="B5" s="3" t="s">
        <v>2</v>
      </c>
      <c r="H5" s="3" t="s">
        <v>43</v>
      </c>
    </row>
    <row r="6" spans="2:8">
      <c r="H6" s="3" t="s">
        <v>44</v>
      </c>
    </row>
    <row r="7" spans="2:8">
      <c r="B7" s="4" t="s">
        <v>3</v>
      </c>
      <c r="H7" s="3" t="s">
        <v>45</v>
      </c>
    </row>
    <row r="8" spans="2:8">
      <c r="B8" s="5" t="s">
        <v>4</v>
      </c>
      <c r="C8" s="6">
        <v>1000000</v>
      </c>
      <c r="D8" s="3" t="s">
        <v>5</v>
      </c>
      <c r="H8" s="3" t="s">
        <v>46</v>
      </c>
    </row>
    <row r="9" spans="2:8">
      <c r="B9" s="5" t="s">
        <v>6</v>
      </c>
      <c r="C9" s="6">
        <v>1.1</v>
      </c>
      <c r="D9" s="3" t="s">
        <v>7</v>
      </c>
    </row>
    <row r="10" spans="2:8">
      <c r="B10" s="5" t="s">
        <v>8</v>
      </c>
      <c r="C10" s="6">
        <v>1.09</v>
      </c>
      <c r="D10" s="3" t="s">
        <v>7</v>
      </c>
    </row>
    <row r="11" spans="2:8">
      <c r="B11" s="5" t="s">
        <v>9</v>
      </c>
      <c r="C11" s="6">
        <v>360</v>
      </c>
      <c r="D11" s="3" t="s">
        <v>10</v>
      </c>
    </row>
    <row r="12" spans="2:8">
      <c r="B12" s="5" t="s">
        <v>11</v>
      </c>
      <c r="C12" s="7">
        <v>0.05</v>
      </c>
      <c r="D12" s="3" t="s">
        <v>12</v>
      </c>
    </row>
    <row r="13" spans="2:8">
      <c r="B13" s="5" t="s">
        <v>13</v>
      </c>
      <c r="C13" s="7">
        <v>0.03</v>
      </c>
      <c r="D13" s="3" t="s">
        <v>12</v>
      </c>
    </row>
    <row r="14" spans="2:8">
      <c r="B14" s="5" t="s">
        <v>14</v>
      </c>
      <c r="C14" s="6">
        <v>1.1</v>
      </c>
      <c r="D14" s="3" t="s">
        <v>7</v>
      </c>
    </row>
    <row r="15" spans="2:8">
      <c r="B15" s="5" t="s">
        <v>15</v>
      </c>
      <c r="C15" s="6">
        <v>1.1</v>
      </c>
      <c r="D15" s="3" t="s">
        <v>7</v>
      </c>
    </row>
    <row r="16" spans="2:8">
      <c r="B16" s="5" t="s">
        <v>16</v>
      </c>
      <c r="C16" s="8">
        <v>0.017</v>
      </c>
      <c r="D16" s="3" t="s">
        <v>7</v>
      </c>
    </row>
    <row r="17" spans="2:4">
      <c r="B17" s="5" t="s">
        <v>17</v>
      </c>
      <c r="C17" s="8">
        <v>0.022</v>
      </c>
      <c r="D17" s="3" t="s">
        <v>7</v>
      </c>
    </row>
    <row r="18" spans="2:4">
      <c r="B18" s="5" t="s">
        <v>18</v>
      </c>
      <c r="C18" s="9">
        <f>T_DAYS/360</f>
        <v>0</v>
      </c>
    </row>
    <row r="20" spans="2:4">
      <c r="B20" s="10"/>
    </row>
    <row r="22" spans="2:4">
      <c r="C22" s="10"/>
    </row>
    <row r="24" spans="2:4">
      <c r="D24" s="10"/>
    </row>
    <row r="26" spans="2:4">
      <c r="B26" s="4" t="s">
        <v>19</v>
      </c>
    </row>
    <row r="27" spans="2:4">
      <c r="B27" s="3" t="s">
        <v>20</v>
      </c>
    </row>
    <row r="28" spans="2:4">
      <c r="B28" s="5" t="s">
        <v>21</v>
      </c>
      <c r="C28" s="9">
        <f>FC_AMT*F0_in</f>
        <v>0</v>
      </c>
    </row>
    <row r="30" spans="2:4">
      <c r="B30" s="10"/>
    </row>
    <row r="32" spans="2:4">
      <c r="C32" s="10"/>
    </row>
    <row r="34" spans="2:4">
      <c r="D34" s="10"/>
    </row>
    <row r="36" spans="2:4">
      <c r="B36" s="4" t="s">
        <v>22</v>
      </c>
    </row>
    <row r="37" spans="2:4">
      <c r="B37" s="3" t="s">
        <v>23</v>
      </c>
    </row>
    <row r="38" spans="2:4">
      <c r="B38" s="5" t="s">
        <v>24</v>
      </c>
      <c r="C38" s="9">
        <f>FC_AMT/(1+R_FC*T_YRS)</f>
        <v>0</v>
      </c>
      <c r="D38" s="3" t="s">
        <v>25</v>
      </c>
    </row>
    <row r="40" spans="2:4">
      <c r="B40" s="5" t="s">
        <v>26</v>
      </c>
      <c r="C40" s="9">
        <f>C38*S0_in</f>
        <v>0</v>
      </c>
      <c r="D40" s="3" t="s">
        <v>27</v>
      </c>
    </row>
    <row r="42" spans="2:4">
      <c r="B42" s="5" t="s">
        <v>28</v>
      </c>
      <c r="C42" s="9">
        <f>C40*(1+R_USD*T_YRS)</f>
        <v>0</v>
      </c>
      <c r="D42" s="3" t="s">
        <v>29</v>
      </c>
    </row>
    <row r="44" spans="2:4">
      <c r="B44" s="10"/>
    </row>
    <row r="46" spans="2:4">
      <c r="C46" s="10"/>
    </row>
    <row r="48" spans="2:4">
      <c r="D48" s="10"/>
    </row>
    <row r="50" spans="2:10">
      <c r="B50" s="4" t="s">
        <v>30</v>
      </c>
    </row>
    <row r="51" spans="2:10">
      <c r="B51" s="3" t="s">
        <v>31</v>
      </c>
    </row>
    <row r="52" spans="2:10">
      <c r="B52" s="5" t="s">
        <v>32</v>
      </c>
      <c r="C52" s="11">
        <f>[STUDENT: FC_AMT*PREM_PUT]</f>
        <v>0</v>
      </c>
    </row>
    <row r="54" spans="2:10">
      <c r="B54" s="5" t="s">
        <v>33</v>
      </c>
      <c r="C54" s="11">
        <f>[STUDENT: FC_AMT*PREM_CALL]</f>
        <v>0</v>
      </c>
    </row>
    <row r="56" spans="2:10">
      <c r="B56" s="10"/>
    </row>
    <row r="58" spans="2:10">
      <c r="C58" s="10"/>
    </row>
    <row r="60" spans="2:10">
      <c r="D60" s="10"/>
    </row>
    <row r="62" spans="2:10">
      <c r="B62" s="4" t="s">
        <v>34</v>
      </c>
    </row>
    <row r="63" spans="2:10">
      <c r="B63" s="5" t="s">
        <v>35</v>
      </c>
      <c r="C63" s="5" t="s">
        <v>36</v>
      </c>
      <c r="D63" s="5" t="s">
        <v>37</v>
      </c>
      <c r="E63" s="5" t="s">
        <v>38</v>
      </c>
      <c r="F63" s="5" t="s">
        <v>39</v>
      </c>
    </row>
    <row r="64" spans="2:10">
      <c r="B64" s="9">
        <f>J64</f>
        <v>0</v>
      </c>
      <c r="C64" s="11">
        <f>[STUDENT]</f>
        <v>0</v>
      </c>
      <c r="D64" s="11">
        <f>[STUDENT]</f>
        <v>0</v>
      </c>
      <c r="E64" s="11">
        <f>[STUDENT]</f>
        <v>0</v>
      </c>
      <c r="F64" s="11">
        <f>[STUDENT]</f>
        <v>0</v>
      </c>
      <c r="J64">
        <f>S0_in*(0.90+0*0.01)</f>
        <v>0</v>
      </c>
    </row>
    <row r="65" spans="2:10">
      <c r="B65" s="9">
        <f>J65</f>
        <v>0</v>
      </c>
      <c r="C65" s="11">
        <f>[STUDENT]</f>
        <v>0</v>
      </c>
      <c r="D65" s="11">
        <f>[STUDENT]</f>
        <v>0</v>
      </c>
      <c r="E65" s="11">
        <f>[STUDENT]</f>
        <v>0</v>
      </c>
      <c r="F65" s="11">
        <f>[STUDENT]</f>
        <v>0</v>
      </c>
      <c r="J65">
        <f>S0_in*(0.90+1*0.01)</f>
        <v>0</v>
      </c>
    </row>
    <row r="66" spans="2:10">
      <c r="B66" s="9">
        <f>J66</f>
        <v>0</v>
      </c>
      <c r="C66" s="11">
        <f>[STUDENT]</f>
        <v>0</v>
      </c>
      <c r="D66" s="11">
        <f>[STUDENT]</f>
        <v>0</v>
      </c>
      <c r="E66" s="11">
        <f>[STUDENT]</f>
        <v>0</v>
      </c>
      <c r="F66" s="11">
        <f>[STUDENT]</f>
        <v>0</v>
      </c>
      <c r="J66">
        <f>S0_in*(0.90+2*0.01)</f>
        <v>0</v>
      </c>
    </row>
    <row r="67" spans="2:10">
      <c r="B67" s="9">
        <f>J67</f>
        <v>0</v>
      </c>
      <c r="C67" s="11">
        <f>[STUDENT]</f>
        <v>0</v>
      </c>
      <c r="D67" s="11">
        <f>[STUDENT]</f>
        <v>0</v>
      </c>
      <c r="E67" s="11">
        <f>[STUDENT]</f>
        <v>0</v>
      </c>
      <c r="F67" s="11">
        <f>[STUDENT]</f>
        <v>0</v>
      </c>
      <c r="J67">
        <f>S0_in*(0.90+3*0.01)</f>
        <v>0</v>
      </c>
    </row>
    <row r="68" spans="2:10">
      <c r="B68" s="9">
        <f>J68</f>
        <v>0</v>
      </c>
      <c r="C68" s="11">
        <f>[STUDENT]</f>
        <v>0</v>
      </c>
      <c r="D68" s="11">
        <f>[STUDENT]</f>
        <v>0</v>
      </c>
      <c r="E68" s="11">
        <f>[STUDENT]</f>
        <v>0</v>
      </c>
      <c r="F68" s="11">
        <f>[STUDENT]</f>
        <v>0</v>
      </c>
      <c r="J68">
        <f>S0_in*(0.90+4*0.01)</f>
        <v>0</v>
      </c>
    </row>
    <row r="69" spans="2:10">
      <c r="B69" s="9">
        <f>J69</f>
        <v>0</v>
      </c>
      <c r="C69" s="11">
        <f>[STUDENT]</f>
        <v>0</v>
      </c>
      <c r="D69" s="11">
        <f>[STUDENT]</f>
        <v>0</v>
      </c>
      <c r="E69" s="11">
        <f>[STUDENT]</f>
        <v>0</v>
      </c>
      <c r="F69" s="11">
        <f>[STUDENT]</f>
        <v>0</v>
      </c>
      <c r="J69">
        <f>S0_in*(0.90+5*0.01)</f>
        <v>0</v>
      </c>
    </row>
    <row r="70" spans="2:10">
      <c r="B70" s="9">
        <f>J70</f>
        <v>0</v>
      </c>
      <c r="C70" s="11">
        <f>[STUDENT]</f>
        <v>0</v>
      </c>
      <c r="D70" s="11">
        <f>[STUDENT]</f>
        <v>0</v>
      </c>
      <c r="E70" s="11">
        <f>[STUDENT]</f>
        <v>0</v>
      </c>
      <c r="F70" s="11">
        <f>[STUDENT]</f>
        <v>0</v>
      </c>
      <c r="J70">
        <f>S0_in*(0.90+6*0.01)</f>
        <v>0</v>
      </c>
    </row>
    <row r="71" spans="2:10">
      <c r="B71" s="9">
        <f>J71</f>
        <v>0</v>
      </c>
      <c r="C71" s="11">
        <f>[STUDENT]</f>
        <v>0</v>
      </c>
      <c r="D71" s="11">
        <f>[STUDENT]</f>
        <v>0</v>
      </c>
      <c r="E71" s="11">
        <f>[STUDENT]</f>
        <v>0</v>
      </c>
      <c r="F71" s="11">
        <f>[STUDENT]</f>
        <v>0</v>
      </c>
      <c r="J71">
        <f>S0_in*(0.90+7*0.01)</f>
        <v>0</v>
      </c>
    </row>
    <row r="72" spans="2:10">
      <c r="B72" s="9">
        <f>J72</f>
        <v>0</v>
      </c>
      <c r="C72" s="11">
        <f>[STUDENT]</f>
        <v>0</v>
      </c>
      <c r="D72" s="11">
        <f>[STUDENT]</f>
        <v>0</v>
      </c>
      <c r="E72" s="11">
        <f>[STUDENT]</f>
        <v>0</v>
      </c>
      <c r="F72" s="11">
        <f>[STUDENT]</f>
        <v>0</v>
      </c>
      <c r="J72">
        <f>S0_in*(0.90+8*0.01)</f>
        <v>0</v>
      </c>
    </row>
    <row r="73" spans="2:10">
      <c r="B73" s="9">
        <f>J73</f>
        <v>0</v>
      </c>
      <c r="C73" s="11">
        <f>[STUDENT]</f>
        <v>0</v>
      </c>
      <c r="D73" s="11">
        <f>[STUDENT]</f>
        <v>0</v>
      </c>
      <c r="E73" s="11">
        <f>[STUDENT]</f>
        <v>0</v>
      </c>
      <c r="F73" s="11">
        <f>[STUDENT]</f>
        <v>0</v>
      </c>
      <c r="J73">
        <f>S0_in*(0.90+9*0.01)</f>
        <v>0</v>
      </c>
    </row>
    <row r="74" spans="2:10">
      <c r="B74" s="9">
        <f>J74</f>
        <v>0</v>
      </c>
      <c r="C74" s="11">
        <f>[STUDENT]</f>
        <v>0</v>
      </c>
      <c r="D74" s="11">
        <f>[STUDENT]</f>
        <v>0</v>
      </c>
      <c r="E74" s="11">
        <f>[STUDENT]</f>
        <v>0</v>
      </c>
      <c r="F74" s="11">
        <f>[STUDENT]</f>
        <v>0</v>
      </c>
      <c r="J74">
        <f>S0_in*(0.90+10*0.01)</f>
        <v>0</v>
      </c>
    </row>
    <row r="75" spans="2:10">
      <c r="B75" s="9">
        <f>J75</f>
        <v>0</v>
      </c>
      <c r="C75" s="11">
        <f>[STUDENT]</f>
        <v>0</v>
      </c>
      <c r="D75" s="11">
        <f>[STUDENT]</f>
        <v>0</v>
      </c>
      <c r="E75" s="11">
        <f>[STUDENT]</f>
        <v>0</v>
      </c>
      <c r="F75" s="11">
        <f>[STUDENT]</f>
        <v>0</v>
      </c>
      <c r="J75">
        <f>S0_in*(0.90+11*0.01)</f>
        <v>0</v>
      </c>
    </row>
    <row r="76" spans="2:10">
      <c r="B76" s="9">
        <f>J76</f>
        <v>0</v>
      </c>
      <c r="C76" s="11">
        <f>[STUDENT]</f>
        <v>0</v>
      </c>
      <c r="D76" s="11">
        <f>[STUDENT]</f>
        <v>0</v>
      </c>
      <c r="E76" s="11">
        <f>[STUDENT]</f>
        <v>0</v>
      </c>
      <c r="F76" s="11">
        <f>[STUDENT]</f>
        <v>0</v>
      </c>
      <c r="J76">
        <f>S0_in*(0.90+12*0.01)</f>
        <v>0</v>
      </c>
    </row>
    <row r="77" spans="2:10">
      <c r="B77" s="9">
        <f>J77</f>
        <v>0</v>
      </c>
      <c r="C77" s="11">
        <f>[STUDENT]</f>
        <v>0</v>
      </c>
      <c r="D77" s="11">
        <f>[STUDENT]</f>
        <v>0</v>
      </c>
      <c r="E77" s="11">
        <f>[STUDENT]</f>
        <v>0</v>
      </c>
      <c r="F77" s="11">
        <f>[STUDENT]</f>
        <v>0</v>
      </c>
      <c r="J77">
        <f>S0_in*(0.90+13*0.01)</f>
        <v>0</v>
      </c>
    </row>
    <row r="78" spans="2:10">
      <c r="B78" s="9">
        <f>J78</f>
        <v>0</v>
      </c>
      <c r="C78" s="11">
        <f>[STUDENT]</f>
        <v>0</v>
      </c>
      <c r="D78" s="11">
        <f>[STUDENT]</f>
        <v>0</v>
      </c>
      <c r="E78" s="11">
        <f>[STUDENT]</f>
        <v>0</v>
      </c>
      <c r="F78" s="11">
        <f>[STUDENT]</f>
        <v>0</v>
      </c>
      <c r="J78">
        <f>S0_in*(0.90+14*0.01)</f>
        <v>0</v>
      </c>
    </row>
    <row r="79" spans="2:10">
      <c r="B79" s="9">
        <f>J79</f>
        <v>0</v>
      </c>
      <c r="C79" s="11">
        <f>[STUDENT]</f>
        <v>0</v>
      </c>
      <c r="D79" s="11">
        <f>[STUDENT]</f>
        <v>0</v>
      </c>
      <c r="E79" s="11">
        <f>[STUDENT]</f>
        <v>0</v>
      </c>
      <c r="F79" s="11">
        <f>[STUDENT]</f>
        <v>0</v>
      </c>
      <c r="J79">
        <f>S0_in*(0.90+15*0.01)</f>
        <v>0</v>
      </c>
    </row>
    <row r="80" spans="2:10">
      <c r="B80" s="9">
        <f>J80</f>
        <v>0</v>
      </c>
      <c r="C80" s="11">
        <f>[STUDENT]</f>
        <v>0</v>
      </c>
      <c r="D80" s="11">
        <f>[STUDENT]</f>
        <v>0</v>
      </c>
      <c r="E80" s="11">
        <f>[STUDENT]</f>
        <v>0</v>
      </c>
      <c r="F80" s="11">
        <f>[STUDENT]</f>
        <v>0</v>
      </c>
      <c r="J80">
        <f>S0_in*(0.90+16*0.01)</f>
        <v>0</v>
      </c>
    </row>
    <row r="81" spans="2:10">
      <c r="B81" s="9">
        <f>J81</f>
        <v>0</v>
      </c>
      <c r="C81" s="11">
        <f>[STUDENT]</f>
        <v>0</v>
      </c>
      <c r="D81" s="11">
        <f>[STUDENT]</f>
        <v>0</v>
      </c>
      <c r="E81" s="11">
        <f>[STUDENT]</f>
        <v>0</v>
      </c>
      <c r="F81" s="11">
        <f>[STUDENT]</f>
        <v>0</v>
      </c>
      <c r="J81">
        <f>S0_in*(0.90+17*0.01)</f>
        <v>0</v>
      </c>
    </row>
    <row r="82" spans="2:10">
      <c r="B82" s="9">
        <f>J82</f>
        <v>0</v>
      </c>
      <c r="C82" s="11">
        <f>[STUDENT]</f>
        <v>0</v>
      </c>
      <c r="D82" s="11">
        <f>[STUDENT]</f>
        <v>0</v>
      </c>
      <c r="E82" s="11">
        <f>[STUDENT]</f>
        <v>0</v>
      </c>
      <c r="F82" s="11">
        <f>[STUDENT]</f>
        <v>0</v>
      </c>
      <c r="J82">
        <f>S0_in*(0.90+18*0.01)</f>
        <v>0</v>
      </c>
    </row>
    <row r="83" spans="2:10">
      <c r="B83" s="9">
        <f>J83</f>
        <v>0</v>
      </c>
      <c r="C83" s="11">
        <f>[STUDENT]</f>
        <v>0</v>
      </c>
      <c r="D83" s="11">
        <f>[STUDENT]</f>
        <v>0</v>
      </c>
      <c r="E83" s="11">
        <f>[STUDENT]</f>
        <v>0</v>
      </c>
      <c r="F83" s="11">
        <f>[STUDENT]</f>
        <v>0</v>
      </c>
      <c r="J83">
        <f>S0_in*(0.90+19*0.01)</f>
        <v>0</v>
      </c>
    </row>
    <row r="84" spans="2:10">
      <c r="B84" s="9">
        <f>J84</f>
        <v>0</v>
      </c>
      <c r="C84" s="11">
        <f>[STUDENT]</f>
        <v>0</v>
      </c>
      <c r="D84" s="11">
        <f>[STUDENT]</f>
        <v>0</v>
      </c>
      <c r="E84" s="11">
        <f>[STUDENT]</f>
        <v>0</v>
      </c>
      <c r="F84" s="11">
        <f>[STUDENT]</f>
        <v>0</v>
      </c>
      <c r="J84">
        <f>S0_in*(0.90+20*0.01)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CCCCC"/>
  </sheetPr>
  <dimension ref="A1:B4"/>
  <sheetViews>
    <sheetView workbookViewId="0"/>
  </sheetViews>
  <sheetFormatPr defaultRowHeight="15"/>
  <sheetData>
    <row r="1" spans="1:2">
      <c r="A1" s="5" t="s">
        <v>47</v>
      </c>
    </row>
    <row r="3" spans="1:2">
      <c r="A3" t="s">
        <v>48</v>
      </c>
      <c r="B3">
        <f>FC_AMT*F0_in</f>
        <v>0</v>
      </c>
    </row>
    <row r="4" spans="1:2">
      <c r="A4" t="s">
        <v>49</v>
      </c>
      <c r="B4">
        <f>(FC_AMT/(1+R_FC*T_YRS))*S0_in*(1+R_USD*T_YRS)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Hedging (Recv)</vt:lpstr>
      <vt:lpstr>Checks</vt:lpstr>
      <vt:lpstr>F0_in</vt:lpstr>
      <vt:lpstr>FC_AMT</vt:lpstr>
      <vt:lpstr>K_CALL</vt:lpstr>
      <vt:lpstr>K_PUT</vt:lpstr>
      <vt:lpstr>PREM_CALL</vt:lpstr>
      <vt:lpstr>PREM_PUT</vt:lpstr>
      <vt:lpstr>R_FC</vt:lpstr>
      <vt:lpstr>R_USD</vt:lpstr>
      <vt:lpstr>S0_in</vt:lpstr>
      <vt:lpstr>T_DAYS</vt:lpstr>
      <vt:lpstr>T_YRS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2025-10-23T23:29:12Z</dcterms:created>
  <dcterms:modified xsi:type="dcterms:W3CDTF">2025-10-23T23:29:12Z</dcterms:modified>
</cp:coreProperties>
</file>